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uent\OneDrive\Escritorio\PROYECTOS +\PROYECTOS\A INDIGENAS A\JURADO FOTOVOLTAICOS\"/>
    </mc:Choice>
  </mc:AlternateContent>
  <bookViews>
    <workbookView xWindow="0" yWindow="0" windowWidth="23040" windowHeight="9072" tabRatio="858" firstSheet="1" activeTab="1"/>
  </bookViews>
  <sheets>
    <sheet name="Hoja1" sheetId="29" state="hidden" r:id="rId1"/>
    <sheet name="PPTO. GENERAL" sheetId="6" r:id="rId2"/>
    <sheet name="APU" sheetId="4" r:id="rId3"/>
    <sheet name="AIU" sheetId="11" r:id="rId4"/>
    <sheet name="INTERVENTORÍA" sheetId="10" r:id="rId5"/>
    <sheet name="APOYO SUPERVISIÓN" sheetId="17" r:id="rId6"/>
    <sheet name="CAPACITACIÓN" sheetId="18" r:id="rId7"/>
    <sheet name="INSUMOS" sheetId="5" r:id="rId8"/>
    <sheet name="TRANSPORTE" sheetId="30" r:id="rId9"/>
    <sheet name="FM" sheetId="25" r:id="rId10"/>
    <sheet name="FP" sheetId="26" r:id="rId11"/>
    <sheet name="CANTIDADES" sheetId="24" r:id="rId12"/>
    <sheet name="PLAN DE MANEJO AMBIENTAL" sheetId="31" r:id="rId13"/>
    <sheet name="CRONOGRAMA" sheetId="28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</externalReferences>
  <definedNames>
    <definedName name="\0">[1]CRA.MODI!#REF!</definedName>
    <definedName name="\a">[2]PJ!#REF!</definedName>
    <definedName name="\b">#REF!</definedName>
    <definedName name="\c">#REF!</definedName>
    <definedName name="\e">#REF!</definedName>
    <definedName name="\f">#REF!</definedName>
    <definedName name="\i">#REF!</definedName>
    <definedName name="\L">#REF!</definedName>
    <definedName name="\m">#REF!</definedName>
    <definedName name="\P">#REF!</definedName>
    <definedName name="\r">#REF!</definedName>
    <definedName name="\sa">#REF!</definedName>
    <definedName name="\t">#REF!</definedName>
    <definedName name="\x">#REF!</definedName>
    <definedName name="\z">#REF!</definedName>
    <definedName name="_">#REF!</definedName>
    <definedName name="_________PJ50">#REF!</definedName>
    <definedName name="________PJ50">#REF!</definedName>
    <definedName name="_______cua1">'[3]ALCANTARILLADO RAS'!$A$4:$B$14</definedName>
    <definedName name="_______DMD1">#REF!</definedName>
    <definedName name="_______PJ50">#REF!</definedName>
    <definedName name="_______VPD1">[4]TARIFAS!$C$582</definedName>
    <definedName name="_______VPI1">[4]TARIFAS!$C$580</definedName>
    <definedName name="_______VRA1">[4]TARIFAS!$C$579</definedName>
    <definedName name="______cua1">'[3]ALCANTARILLADO RAS'!$A$4:$B$14</definedName>
    <definedName name="______DMD1">#REF!</definedName>
    <definedName name="______INF1">#REF!</definedName>
    <definedName name="______PJ50">#REF!</definedName>
    <definedName name="______VPD1">[4]TARIFAS!$C$582</definedName>
    <definedName name="______VPI1">[4]TARIFAS!$C$580</definedName>
    <definedName name="______VRA1">[4]TARIFAS!$C$579</definedName>
    <definedName name="_____cua1">'[3]ALCANTARILLADO RAS'!$A$4:$B$14</definedName>
    <definedName name="_____DMD1">#REF!</definedName>
    <definedName name="_____PJ50">#REF!</definedName>
    <definedName name="_____VPD1">[4]TARIFAS!$C$582</definedName>
    <definedName name="_____VPI1">[4]TARIFAS!$C$580</definedName>
    <definedName name="_____VRA1">[4]TARIFAS!$C$579</definedName>
    <definedName name="____cua1">'[3]ALCANTARILLADO RAS'!$A$4:$B$14</definedName>
    <definedName name="____DMD1">#REF!</definedName>
    <definedName name="____PJ50">#REF!</definedName>
    <definedName name="____VPD1">[4]TARIFAS!$C$582</definedName>
    <definedName name="____VPI1">[4]TARIFAS!$C$580</definedName>
    <definedName name="____VRA1">[4]TARIFAS!$C$579</definedName>
    <definedName name="___AFC1">[5]INV!$A$25:$D$28</definedName>
    <definedName name="___AFC3">[5]INV!$F$25:$I$28</definedName>
    <definedName name="___AFC5">[5]INV!$K$25:$N$28</definedName>
    <definedName name="___BGC1">[5]INV!$A$5:$D$8</definedName>
    <definedName name="___BGC3">[5]INV!$F$5:$I$8</definedName>
    <definedName name="___BGC5">[5]INV!$K$5:$N$8</definedName>
    <definedName name="___CAC1">[5]INV!$A$19:$D$22</definedName>
    <definedName name="___CAC3">[5]INV!$F$19:$I$22</definedName>
    <definedName name="___CAC5">[5]INV!$K$19:$N$22</definedName>
    <definedName name="___Cod1">#REF!</definedName>
    <definedName name="___cua1">'[3]ALCANTARILLADO RAS'!$A$4:$B$14</definedName>
    <definedName name="___DMD1">#REF!</definedName>
    <definedName name="___EST12">#REF!</definedName>
    <definedName name="___f">[6]Cálculo!$B$67</definedName>
    <definedName name="___INF1">#REF!</definedName>
    <definedName name="___MA2">#REF!</definedName>
    <definedName name="___MSC1">#REF!</definedName>
    <definedName name="___PJ50">#REF!</definedName>
    <definedName name="___SBC1">[5]INV!$A$12:$D$15</definedName>
    <definedName name="___SBC3">[5]INV!$F$12:$I$15</definedName>
    <definedName name="___SBC5">[5]INV!$K$12:$N$15</definedName>
    <definedName name="___VPD1">[4]TARIFAS!$C$582</definedName>
    <definedName name="___VPI1">[4]TARIFAS!$C$580</definedName>
    <definedName name="___VRA1">[4]TARIFAS!$C$579</definedName>
    <definedName name="__2008_Database">'[7]2008_Database Pate In'!#REF!</definedName>
    <definedName name="__A17000">#REF!</definedName>
    <definedName name="__A20000">#REF!</definedName>
    <definedName name="__A30000">#REF!</definedName>
    <definedName name="__abr01">[8]Dólar!#REF!</definedName>
    <definedName name="__abr06">[8]Dólar!#REF!</definedName>
    <definedName name="__abr97">[8]Dólar!#REF!</definedName>
    <definedName name="__abr98">[8]Dólar!#REF!</definedName>
    <definedName name="__abr99">[8]Dólar!#REF!</definedName>
    <definedName name="__AFC1">[5]INV!$A$25:$D$28</definedName>
    <definedName name="__AFC3">[5]INV!$F$25:$I$28</definedName>
    <definedName name="__AFC5">[5]INV!$K$25:$N$28</definedName>
    <definedName name="__Afe1">'[7]2008 Database'!$D$2:$D$42,'[7]2008 Database'!$D$43:$D$43</definedName>
    <definedName name="__ago01">[8]Dólar!#REF!</definedName>
    <definedName name="__ago06">[8]Dólar!#REF!</definedName>
    <definedName name="__ago97">[8]Dólar!#REF!</definedName>
    <definedName name="__ago98">[8]Dólar!#REF!</definedName>
    <definedName name="__ago99">[8]Dólar!#REF!</definedName>
    <definedName name="__aiu2">[9]AIU!$J$105</definedName>
    <definedName name="__ALL4">#REF!</definedName>
    <definedName name="__BGC1">[5]INV!$A$5:$D$8</definedName>
    <definedName name="__BGC3">[5]INV!$F$5:$I$8</definedName>
    <definedName name="__BGC5">[5]INV!$K$5:$N$8</definedName>
    <definedName name="__Bid1">#REF!</definedName>
    <definedName name="__Bid2">#REF!</definedName>
    <definedName name="__Bid3">#REF!</definedName>
    <definedName name="__Bid4">#REF!</definedName>
    <definedName name="__CAC1">[5]INV!$A$19:$D$22</definedName>
    <definedName name="__CAC3">[5]INV!$F$19:$I$22</definedName>
    <definedName name="__CAC5">[5]INV!$K$19:$N$22</definedName>
    <definedName name="__CMU005" hidden="1">#REF!</definedName>
    <definedName name="__cmu05">#REF!</definedName>
    <definedName name="__Cod1">#REF!</definedName>
    <definedName name="__com06">[8]Gastos!#REF!</definedName>
    <definedName name="__CON2200">#REF!</definedName>
    <definedName name="__CON2500">#REF!</definedName>
    <definedName name="__con3000">#REF!</definedName>
    <definedName name="__cua1">'[3]ALCANTARILLADO RAS'!$A$4:$B$14</definedName>
    <definedName name="__dic01">[8]Dólar!#REF!</definedName>
    <definedName name="__dic06">[8]Dólar!#REF!</definedName>
    <definedName name="__dic97">[8]Dólar!#REF!</definedName>
    <definedName name="__dic98">[8]Dólar!#REF!</definedName>
    <definedName name="__dic99">[8]Dólar!#REF!</definedName>
    <definedName name="__DMD1">#REF!</definedName>
    <definedName name="__ene01">[8]Dólar!#REF!</definedName>
    <definedName name="__ene03">[8]Dólar!#REF!</definedName>
    <definedName name="__ene06">[8]Dólar!#REF!</definedName>
    <definedName name="__ene97">[8]Dólar!#REF!</definedName>
    <definedName name="__ene98">[8]Dólar!#REF!</definedName>
    <definedName name="__ene99">[8]Dólar!#REF!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23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exp06">[8]Gastos!#REF!</definedName>
    <definedName name="__f">[6]Cálculo!$B$67</definedName>
    <definedName name="__feb01">[8]Dólar!#REF!</definedName>
    <definedName name="__feb06">[8]Dólar!#REF!</definedName>
    <definedName name="__feb97">[8]Dólar!#REF!</definedName>
    <definedName name="__feb98">[8]Dólar!#REF!</definedName>
    <definedName name="__feb99">[8]Dólar!#REF!</definedName>
    <definedName name="__jul01">[8]Dólar!#REF!</definedName>
    <definedName name="__jul06">[8]Dólar!#REF!</definedName>
    <definedName name="__jul97">[8]Dólar!#REF!</definedName>
    <definedName name="__jul98">[8]Dólar!#REF!</definedName>
    <definedName name="__jul99">[8]Dólar!#REF!</definedName>
    <definedName name="__jun01">[8]Dólar!#REF!</definedName>
    <definedName name="__jun06">[8]Dólar!#REF!</definedName>
    <definedName name="__jun97">[8]Dólar!#REF!</definedName>
    <definedName name="__jun98">[8]Dólar!#REF!</definedName>
    <definedName name="__jun99">[8]Dólar!#REF!</definedName>
    <definedName name="__lgc1">[8]Gastos!#REF!</definedName>
    <definedName name="__lgc2">[8]Gastos!#REF!</definedName>
    <definedName name="__lgc3">[8]Gastos!#REF!</definedName>
    <definedName name="__LMO1">[10]MO!$A$2:$A$188</definedName>
    <definedName name="__MA2">#REF!</definedName>
    <definedName name="__mar01">[8]Dólar!#REF!</definedName>
    <definedName name="__mar06">[8]Dólar!#REF!</definedName>
    <definedName name="__mar97">[8]Dólar!#REF!</definedName>
    <definedName name="__mar98">[8]Dólar!#REF!</definedName>
    <definedName name="__mar99">[8]Dólar!#REF!</definedName>
    <definedName name="__may01">[8]Dólar!#REF!</definedName>
    <definedName name="__may06">[8]Dólar!#REF!</definedName>
    <definedName name="__may97">[8]Dólar!#REF!</definedName>
    <definedName name="__may98">[8]Dólar!#REF!</definedName>
    <definedName name="__may99">[8]Dólar!#REF!</definedName>
    <definedName name="__mor15">#REF!</definedName>
    <definedName name="__Mux1">[11]CALCULO!$B$19</definedName>
    <definedName name="__Mux2">[11]CALCULO!$E$19</definedName>
    <definedName name="__Mux3">[11]CALCULO!$H$19</definedName>
    <definedName name="__Muy1">[11]CALCULO!$B$20</definedName>
    <definedName name="__Muy2">[11]CALCULO!$E$20</definedName>
    <definedName name="__Muy3">[11]CALCULO!$H$20</definedName>
    <definedName name="__nov01">[8]Dólar!#REF!</definedName>
    <definedName name="__nov06">[8]Dólar!#REF!</definedName>
    <definedName name="__nov97">[8]Dólar!#REF!</definedName>
    <definedName name="__nov98">[8]Dólar!#REF!</definedName>
    <definedName name="__nov99">[8]Dólar!#REF!</definedName>
    <definedName name="__occ1">[8]Gastos!#REF!</definedName>
    <definedName name="__occ2">[8]Gastos!#REF!</definedName>
    <definedName name="__oct01">[8]Dólar!#REF!</definedName>
    <definedName name="__oct06">[8]Dólar!#REF!</definedName>
    <definedName name="__oct97">[8]Dólar!#REF!</definedName>
    <definedName name="__oct98">[8]Dólar!#REF!</definedName>
    <definedName name="__oct99">[8]Dólar!#REF!</definedName>
    <definedName name="__PJ50">#REF!</definedName>
    <definedName name="__PRE12">#REF!</definedName>
    <definedName name="__Pu1">[11]CALCULO!$B$18</definedName>
    <definedName name="__Pu2">[11]CALCULO!$E$18</definedName>
    <definedName name="__Pu3">[11]CALCULO!$H$18</definedName>
    <definedName name="__Rc">#REF!</definedName>
    <definedName name="__SBC1">[5]INV!$A$12:$D$15</definedName>
    <definedName name="__SBC3">[5]INV!$F$12:$I$15</definedName>
    <definedName name="__SBC5">[5]INV!$K$12:$N$15</definedName>
    <definedName name="__sep01">[8]Dólar!#REF!</definedName>
    <definedName name="__sep06">[8]Dólar!#REF!</definedName>
    <definedName name="__sep97">[8]Dólar!#REF!</definedName>
    <definedName name="__sep98">[8]Dólar!#REF!</definedName>
    <definedName name="__sep99">[8]Dólar!#REF!</definedName>
    <definedName name="__tf3813">#REF!</definedName>
    <definedName name="__VPD1">[4]TARIFAS!$C$582</definedName>
    <definedName name="__VPI1">[4]TARIFAS!$C$580</definedName>
    <definedName name="__VRA1">[4]TARIFAS!$C$579</definedName>
    <definedName name="__Vu1">[11]CALCULO!$B$23</definedName>
    <definedName name="__Vu2">[11]CALCULO!$E$23</definedName>
    <definedName name="__Vu3">[11]CALCULO!$H$23</definedName>
    <definedName name="__xlfn.BAHTTEXT" hidden="1">#NAME?</definedName>
    <definedName name="_01">#REF!</definedName>
    <definedName name="_1.10">[12]UNIT081!#REF!</definedName>
    <definedName name="_1.11">[12]UNIT081!#REF!</definedName>
    <definedName name="_1.12">[12]UNIT081!#REF!</definedName>
    <definedName name="_1.13">[12]UNIT081!#REF!</definedName>
    <definedName name="_1.14">[12]UNIT081!#REF!</definedName>
    <definedName name="_1.15">[12]UNIT081!#REF!</definedName>
    <definedName name="_1.16">[12]UNIT081!#REF!</definedName>
    <definedName name="_1.17">[12]UNIT081!#REF!</definedName>
    <definedName name="_1.18">[12]UNIT081!#REF!</definedName>
    <definedName name="_1.19">[12]UNIT081!#REF!</definedName>
    <definedName name="_1.20">[12]UNIT081!#REF!</definedName>
    <definedName name="_2_10">[12]UNIT081!#REF!</definedName>
    <definedName name="_2_11">[12]UNIT081!#REF!</definedName>
    <definedName name="_2_12">[12]UNIT081!#REF!</definedName>
    <definedName name="_2_13">[12]UNIT081!#REF!</definedName>
    <definedName name="_2_14">[12]UNIT081!#REF!</definedName>
    <definedName name="_2_15">[12]UNIT081!#REF!</definedName>
    <definedName name="_2_16">[12]UNIT081!#REF!</definedName>
    <definedName name="_2_17">[12]UNIT081!#REF!</definedName>
    <definedName name="_2_18">[12]UNIT081!#REF!</definedName>
    <definedName name="_3_10_1">[12]UNIT081!#REF!</definedName>
    <definedName name="_3_10_2">[12]UNIT081!#REF!</definedName>
    <definedName name="_3_10_3">[12]UNIT081!#REF!</definedName>
    <definedName name="_3_10_4">[12]UNIT081!#REF!</definedName>
    <definedName name="_3_10_5">[12]UNIT081!#REF!</definedName>
    <definedName name="_3_11">[12]UNIT081!#REF!</definedName>
    <definedName name="_4_10">[12]UNIT081!#REF!</definedName>
    <definedName name="_4_11">[12]UNIT081!#REF!</definedName>
    <definedName name="_4_12">[12]UNIT081!#REF!</definedName>
    <definedName name="_42C">#REF!</definedName>
    <definedName name="_42D">#REF!</definedName>
    <definedName name="_42E">#REF!</definedName>
    <definedName name="_44">#REF!</definedName>
    <definedName name="_5">[12]UNIT081!#REF!</definedName>
    <definedName name="_5_10">[12]UNIT081!#REF!</definedName>
    <definedName name="_5_11">[12]UNIT081!#REF!</definedName>
    <definedName name="_5_12">[12]UNIT081!#REF!</definedName>
    <definedName name="_5_13">[12]UNIT081!#REF!</definedName>
    <definedName name="_5_14">[12]UNIT081!#REF!</definedName>
    <definedName name="_5_15">[12]UNIT081!#REF!</definedName>
    <definedName name="_5_16">[12]UNIT081!#REF!</definedName>
    <definedName name="_5_17">[12]UNIT081!#REF!</definedName>
    <definedName name="_5_18">[12]UNIT081!#REF!</definedName>
    <definedName name="_5_19">[12]UNIT081!#REF!</definedName>
    <definedName name="_5_20">[12]UNIT081!#REF!</definedName>
    <definedName name="_5_21">[12]UNIT081!#REF!</definedName>
    <definedName name="_5_22">[12]UNIT081!#REF!</definedName>
    <definedName name="_6">#REF!</definedName>
    <definedName name="_A17000">#REF!</definedName>
    <definedName name="_A20000">#REF!</definedName>
    <definedName name="_A30000">#REF!</definedName>
    <definedName name="_AFC1">[5]INV!$A$25:$D$28</definedName>
    <definedName name="_AFC3">[5]INV!$F$25:$I$28</definedName>
    <definedName name="_AFC5">[5]INV!$K$25:$N$28</definedName>
    <definedName name="_Afe1">'[13]2007 Database'!$E$2:$E$171,'[13]2007 Database'!$E$171:$E$172</definedName>
    <definedName name="_aiu2">[9]AIU!$J$105</definedName>
    <definedName name="_ALL4">#REF!</definedName>
    <definedName name="_BGC1">[5]INV!$A$5:$D$8</definedName>
    <definedName name="_BGC3">[5]INV!$F$5:$I$8</definedName>
    <definedName name="_BGC5">[5]INV!$K$5:$N$8</definedName>
    <definedName name="_CAC1">[5]INV!$A$19:$D$22</definedName>
    <definedName name="_CAC3">[5]INV!$F$19:$I$22</definedName>
    <definedName name="_CAC5">[5]INV!$K$19:$N$22</definedName>
    <definedName name="_CMU005" hidden="1">#REF!</definedName>
    <definedName name="_cmu05">#REF!</definedName>
    <definedName name="_Cod1">#REF!</definedName>
    <definedName name="_compa">#REF!</definedName>
    <definedName name="_CON2200">#REF!</definedName>
    <definedName name="_CON2500">#REF!</definedName>
    <definedName name="_con3000">#REF!</definedName>
    <definedName name="_cua1">'[3]ALCANTARILLADO RAS'!$A$4:$B$14</definedName>
    <definedName name="_DMD1">#REF!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23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 hidden="1">#REF!</definedName>
    <definedName name="_FC">#REF!</definedName>
    <definedName name="_fcv1">#REF!</definedName>
    <definedName name="_FEB1">#REF!</definedName>
    <definedName name="_Fill" hidden="1">#REF!</definedName>
    <definedName name="_xlnm._FilterDatabase" localSheetId="7" hidden="1">INSUMOS!$B$2:$E$91</definedName>
    <definedName name="_GALAN">#REF!</definedName>
    <definedName name="_INF1">#REF!</definedName>
    <definedName name="_IPC2002">#REF!</definedName>
    <definedName name="_Key1" hidden="1">[2]MI!#REF!</definedName>
    <definedName name="_LMO1">[10]MO!$A$2:$A$188</definedName>
    <definedName name="_MA2">#REF!</definedName>
    <definedName name="_MAR01">#REF!</definedName>
    <definedName name="_min2">#REF!</definedName>
    <definedName name="_mor15">#REF!</definedName>
    <definedName name="_MSC1">#REF!</definedName>
    <definedName name="_Mux1">[11]CALCULO!$B$19</definedName>
    <definedName name="_Mux2">[11]CALCULO!$E$19</definedName>
    <definedName name="_Mux3">[11]CALCULO!$H$19</definedName>
    <definedName name="_Muy1">[11]CALCULO!$B$20</definedName>
    <definedName name="_Muy2">[11]CALCULO!$E$20</definedName>
    <definedName name="_Muy3">[11]CALCULO!$H$20</definedName>
    <definedName name="_noa2">#REF!</definedName>
    <definedName name="_ñ">#REF!</definedName>
    <definedName name="_O">'[14]OPS&amp;OMS'!$I$14</definedName>
    <definedName name="_Order1" hidden="1">0</definedName>
    <definedName name="_Order2" hidden="1">0</definedName>
    <definedName name="_P">'[14]OPS&amp;OMS'!$I$7</definedName>
    <definedName name="_PAG1">'[14]OPS&amp;OMS'!$A$1:$D$26</definedName>
    <definedName name="_PAG2">'[14]OPS&amp;OMS'!$D$1:$E$68</definedName>
    <definedName name="_PAG3">'[14]OPS&amp;OMS'!$A$70:$D$115</definedName>
    <definedName name="_PAG4">'[14]OPS&amp;OMS'!$A$117:$IV$8194</definedName>
    <definedName name="_PAG5">'[14]OPS&amp;OMS'!$A$186:$D$236</definedName>
    <definedName name="_PJ50">#REF!</definedName>
    <definedName name="_PRE12">#REF!</definedName>
    <definedName name="_Pu1">[11]CALCULO!$B$18</definedName>
    <definedName name="_Pu2">[11]CALCULO!$E$18</definedName>
    <definedName name="_Pu3">[11]CALCULO!$H$18</definedName>
    <definedName name="_R">#REF!</definedName>
    <definedName name="_Rc">#REF!</definedName>
    <definedName name="_SBC1">[5]INV!$A$12:$D$15</definedName>
    <definedName name="_SBC3">[5]INV!$F$12:$I$15</definedName>
    <definedName name="_SBC5">[5]INV!$K$12:$N$15</definedName>
    <definedName name="_Sort" hidden="1">[2]MI!#REF!</definedName>
    <definedName name="_tab1">#REF!</definedName>
    <definedName name="_tab2">#REF!</definedName>
    <definedName name="_tab3">#REF!</definedName>
    <definedName name="_TAB4">#REF!</definedName>
    <definedName name="_Table2_Out" hidden="1">#REF!</definedName>
    <definedName name="_TBV1">#REF!</definedName>
    <definedName name="_TBV1606">#REF!</definedName>
    <definedName name="_TBV3">#REF!</definedName>
    <definedName name="_tf3813">#REF!</definedName>
    <definedName name="_TLL3">#REF!</definedName>
    <definedName name="_TRM2">#REF!</definedName>
    <definedName name="_VPD1">[4]TARIFAS!$C$582</definedName>
    <definedName name="_VPI1">[4]TARIFAS!$C$580</definedName>
    <definedName name="_VRA1">[4]TARIFAS!$C$579</definedName>
    <definedName name="_Vu1">[11]CALCULO!$B$23</definedName>
    <definedName name="_Vu2">[11]CALCULO!$E$23</definedName>
    <definedName name="_Vu3">[11]CALCULO!$H$23</definedName>
    <definedName name="_z">#REF!</definedName>
    <definedName name="A" localSheetId="3">[15]Datos!#REF!</definedName>
    <definedName name="A" localSheetId="5">[15]Datos!#REF!</definedName>
    <definedName name="A" localSheetId="6">[15]Datos!#REF!</definedName>
    <definedName name="A">[15]Datos!#REF!</definedName>
    <definedName name="A.D.CV1_Moisture">#REF!</definedName>
    <definedName name="A.D.CV2_Al">#REF!</definedName>
    <definedName name="A.D.CV2_Co">#REF!</definedName>
    <definedName name="A.D.CV2_ContainedAl">#REF!</definedName>
    <definedName name="A.D.CV2_ContainedCo">#REF!</definedName>
    <definedName name="A.D.CV2_ContainedFe">#REF!</definedName>
    <definedName name="A.D.CV2_ContainedMg">#REF!</definedName>
    <definedName name="A.D.CV2_ContainedNi">#REF!</definedName>
    <definedName name="A.D.CV2_ContainedSi">#REF!</definedName>
    <definedName name="A.D.CV2_DryTonnes">#REF!</definedName>
    <definedName name="A.D.CV2_dtph">#REF!</definedName>
    <definedName name="A.D.CV2_Fe">#REF!</definedName>
    <definedName name="A.D.CV2_Mg">#REF!</definedName>
    <definedName name="A.D.CV2_Ni">#REF!</definedName>
    <definedName name="A.D.CV2_Si">#REF!</definedName>
    <definedName name="A.D.Mill_Availability">#REF!</definedName>
    <definedName name="A.D.Mill_Downtime">#REF!</definedName>
    <definedName name="A.D.Mill_DryTonnes">#REF!</definedName>
    <definedName name="A.D.Mill_DryTph">#REF!</definedName>
    <definedName name="A.D.Mill_PowerDraw">#REF!</definedName>
    <definedName name="A.D.Mill_PowerDrawPerTonne">#REF!</definedName>
    <definedName name="A.D.Mill_Uptime">#REF!</definedName>
    <definedName name="A.D.Mill_Utilization">#REF!</definedName>
    <definedName name="A.D.Mill_WetTonnes">#REF!</definedName>
    <definedName name="A.D.Mill_WetTph">#REF!</definedName>
    <definedName name="A.D.MillFeed_Al">#REF!</definedName>
    <definedName name="A.D.MillFeed_Co">#REF!</definedName>
    <definedName name="A.D.MillFeed_Fe">#REF!</definedName>
    <definedName name="A.D.MillFeed_Mg">#REF!</definedName>
    <definedName name="A.D.MillFeed_Ni">#REF!</definedName>
    <definedName name="A.D.MillFeed_Si">#REF!</definedName>
    <definedName name="A.D.MillH2O_Head">#REF!</definedName>
    <definedName name="A.D.MillH2O_Screen">#REF!</definedName>
    <definedName name="A.D.MillH2O_Total">#REF!</definedName>
    <definedName name="A.D.OreToStorage_Al">#REF!</definedName>
    <definedName name="A.D.OreToStorage_Co">#REF!</definedName>
    <definedName name="A.D.OreToStorage_ContainedAl">#REF!</definedName>
    <definedName name="A.D.OreToStorage_ContainedCo">#REF!</definedName>
    <definedName name="A.D.OreToStorage_ContainedFe">#REF!</definedName>
    <definedName name="A.D.OreToStorage_ContainedMg">#REF!</definedName>
    <definedName name="A.D.OreToStorage_ContainedNi">#REF!</definedName>
    <definedName name="A.D.OreToStorage_ContainedSi">#REF!</definedName>
    <definedName name="A.D.OreToStorage_DryTonnes">#REF!</definedName>
    <definedName name="A.D.OreToStorage_DryTph">#REF!</definedName>
    <definedName name="A.D.OreToStorage_Fe">#REF!</definedName>
    <definedName name="A.D.OreToStorage_Mg">#REF!</definedName>
    <definedName name="A.D.OreToStorage_Ni">#REF!</definedName>
    <definedName name="A.D.OreToStorage_PulpDensity">#REF!</definedName>
    <definedName name="A.D.OreToStorage_PulpYieldStress">#REF!</definedName>
    <definedName name="A.D.OreToStorage_Si">#REF!</definedName>
    <definedName name="A.D.OreToStorage_Tank1Level">#REF!</definedName>
    <definedName name="A.D.OreToStorage_Tank2Level">#REF!</definedName>
    <definedName name="A.D.OreToStorage_Tank3Level">#REF!</definedName>
    <definedName name="A.D.OreToStorage_Tank4Level">#REF!</definedName>
    <definedName name="A.D.OreToStorage_Volume">#REF!</definedName>
    <definedName name="A.D.OreToStorage_VolumePerHr">#REF!</definedName>
    <definedName name="A.D.ROM1_PercentFed">#REF!</definedName>
    <definedName name="A.D.ROM1_TonnesFed">#REF!</definedName>
    <definedName name="A.D.ROM2_PercentFed">#REF!</definedName>
    <definedName name="A.D.ROM2_TonnesFed">#REF!</definedName>
    <definedName name="A.D.ROM3_PercentFed">#REF!</definedName>
    <definedName name="A.D.ROM3_TonnesFed">#REF!</definedName>
    <definedName name="A.D.ROM4_PercentFed">#REF!</definedName>
    <definedName name="A.D.ROM4_TonnesFed">#REF!</definedName>
    <definedName name="A.D.ROM5_PercentFed">#REF!</definedName>
    <definedName name="A.D.ROM5_TonnesFed">#REF!</definedName>
    <definedName name="A.D.Total_ContainedAl">#REF!</definedName>
    <definedName name="A.D.Total_ContainedCo">#REF!</definedName>
    <definedName name="A.D.Total_ContainedFe">#REF!</definedName>
    <definedName name="A.D.Total_ContainedMg">#REF!</definedName>
    <definedName name="A.D.Total_ContainedNi">#REF!</definedName>
    <definedName name="A.D.Total_ContainedSi">#REF!</definedName>
    <definedName name="A.M.CV1_Moisture">#REF!</definedName>
    <definedName name="A.M.CV2_Al">#REF!</definedName>
    <definedName name="A.M.CV2_Co">#REF!</definedName>
    <definedName name="A.M.CV2_DryTonnes">#REF!</definedName>
    <definedName name="A.M.CV2_dtph">#REF!</definedName>
    <definedName name="A.M.CV2_Fe">#REF!</definedName>
    <definedName name="A.M.CV2_Mg">#REF!</definedName>
    <definedName name="A.M.CV2_Ni">#REF!</definedName>
    <definedName name="A.M.CV2_Si">#REF!</definedName>
    <definedName name="A.M.Mill_Availability">#REF!</definedName>
    <definedName name="A.M.Mill_Downtime">#REF!</definedName>
    <definedName name="A.M.Mill_DryTonnes">#REF!</definedName>
    <definedName name="A.M.Mill_DryTph">#REF!</definedName>
    <definedName name="A.M.Mill_PowerDraw">#REF!</definedName>
    <definedName name="A.M.Mill_PowerDrawPerTonne">#REF!</definedName>
    <definedName name="A.M.Mill_Uptime">#REF!</definedName>
    <definedName name="A.M.Mill_Utilization">#REF!</definedName>
    <definedName name="A.M.Mill_WetTonnes">#REF!</definedName>
    <definedName name="A.M.Mill_WetTph">#REF!</definedName>
    <definedName name="A.M.MillFeed_Al">#REF!</definedName>
    <definedName name="A.M.MillFeed_Co">#REF!</definedName>
    <definedName name="A.M.MillFeed_Fe">#REF!</definedName>
    <definedName name="A.M.MillFeed_Mg">#REF!</definedName>
    <definedName name="A.M.MillFeed_Ni">#REF!</definedName>
    <definedName name="A.M.MillFeed_Si">#REF!</definedName>
    <definedName name="A.M.MillH2O_Head">#REF!</definedName>
    <definedName name="A.M.MillH2O_Screen">#REF!</definedName>
    <definedName name="A.M.MillH2O_Total">#REF!</definedName>
    <definedName name="A.M.OreToStorage_Al">#REF!</definedName>
    <definedName name="A.M.OreToStorage_Co">#REF!</definedName>
    <definedName name="A.M.OreToStorage_DryTonnes">#REF!</definedName>
    <definedName name="A.M.OreToStorage_DryTph">#REF!</definedName>
    <definedName name="A.M.OreToStorage_Fe">#REF!</definedName>
    <definedName name="A.M.OreToStorage_Mg">#REF!</definedName>
    <definedName name="A.M.OreToStorage_Ni">#REF!</definedName>
    <definedName name="A.M.OreToStorage_PulpDensity">#REF!</definedName>
    <definedName name="A.M.OreToStorage_PulpYieldStress">#REF!</definedName>
    <definedName name="A.M.OreToStorage_Si">#REF!</definedName>
    <definedName name="A.M.OreToStorage_Volume">#REF!</definedName>
    <definedName name="A.M.OreToStorage_VolumePerHr">#REF!</definedName>
    <definedName name="A.Y.CV1_Moisture">#REF!</definedName>
    <definedName name="A.Y.CV2_Al">#REF!</definedName>
    <definedName name="A.Y.CV2_Co">#REF!</definedName>
    <definedName name="A.Y.CV2_DryTonnes">#REF!</definedName>
    <definedName name="A.Y.CV2_dtph">#REF!</definedName>
    <definedName name="A.Y.CV2_Fe">#REF!</definedName>
    <definedName name="A.Y.CV2_Mg">#REF!</definedName>
    <definedName name="A.Y.CV2_Ni">#REF!</definedName>
    <definedName name="A.Y.CV2_Si">#REF!</definedName>
    <definedName name="A.Y.Mill_Availability">#REF!</definedName>
    <definedName name="A.Y.Mill_Downtime">#REF!</definedName>
    <definedName name="A.Y.Mill_DryTonnes">#REF!</definedName>
    <definedName name="A.Y.Mill_DryTph">#REF!</definedName>
    <definedName name="A.Y.Mill_PowerDraw">#REF!</definedName>
    <definedName name="A.Y.Mill_PowerDrawPerTonne">#REF!</definedName>
    <definedName name="A.Y.Mill_Uptime">#REF!</definedName>
    <definedName name="A.Y.Mill_Utilization">#REF!</definedName>
    <definedName name="A.Y.Mill_WetTonnes">#REF!</definedName>
    <definedName name="A.Y.Mill_WetTph">#REF!</definedName>
    <definedName name="A.Y.MillFeed_Al">#REF!</definedName>
    <definedName name="A.Y.MillFeed_Co">#REF!</definedName>
    <definedName name="A.Y.MillFeed_Fe">#REF!</definedName>
    <definedName name="A.Y.MillFeed_Mg">#REF!</definedName>
    <definedName name="A.Y.MillFeed_Ni">#REF!</definedName>
    <definedName name="A.Y.MillFeed_Si">#REF!</definedName>
    <definedName name="A.Y.MillH2O_Head">#REF!</definedName>
    <definedName name="A.Y.MillH2O_Screen">#REF!</definedName>
    <definedName name="A.Y.MillH2O_Total">#REF!</definedName>
    <definedName name="A.Y.OreToStorage_Al">#REF!</definedName>
    <definedName name="A.Y.OreToStorage_Co">#REF!</definedName>
    <definedName name="A.Y.OreToStorage_DryTonnes">#REF!</definedName>
    <definedName name="A.Y.OreToStorage_DryTph">#REF!</definedName>
    <definedName name="A.Y.OreToStorage_Fe">#REF!</definedName>
    <definedName name="A.Y.OreToStorage_Mg">#REF!</definedName>
    <definedName name="A.Y.OreToStorage_Ni">#REF!</definedName>
    <definedName name="A.Y.OreToStorage_PulpDensity">#REF!</definedName>
    <definedName name="A.Y.OreToStorage_PulpYieldStress">#REF!</definedName>
    <definedName name="A.Y.OreToStorage_Si">#REF!</definedName>
    <definedName name="A.Y.OreToStorage_Volume">#REF!</definedName>
    <definedName name="A.Y.OreToStorage_VolumePerHr">#REF!</definedName>
    <definedName name="a_1">#REF!</definedName>
    <definedName name="a_2">#REF!</definedName>
    <definedName name="a_3">#REF!</definedName>
    <definedName name="a_4">#REF!</definedName>
    <definedName name="A_IMPRESIÓN_IM">#REF!</definedName>
    <definedName name="A0">#REF!</definedName>
    <definedName name="AA" localSheetId="3">[15]Datos!#REF!</definedName>
    <definedName name="AA" localSheetId="5">[15]Datos!#REF!</definedName>
    <definedName name="AA" localSheetId="6">[15]Datos!#REF!</definedName>
    <definedName name="AA">[15]Datos!#REF!</definedName>
    <definedName name="aaa">'[16]#REF'!$D$4</definedName>
    <definedName name="AAAAA">[17]A.P.U!#REF!</definedName>
    <definedName name="AAC">[5]AASHTO!$A$14:$F$17</definedName>
    <definedName name="AADOQUINVEH">#REF!</definedName>
    <definedName name="AANDENES">#REF!</definedName>
    <definedName name="AB">#REF!</definedName>
    <definedName name="ABG">[5]AASHTO!$A$2:$F$5</definedName>
    <definedName name="abr00">[8]Dólar!#REF!</definedName>
    <definedName name="Ac">#REF!</definedName>
    <definedName name="ACALZADA">#REF!</definedName>
    <definedName name="ACCE2">#REF!</definedName>
    <definedName name="ACCE4">#REF!</definedName>
    <definedName name="ACCE6">#REF!</definedName>
    <definedName name="AccessDatabase" hidden="1">"C:\C-314\VOLUMENES\volfin4.mdb"</definedName>
    <definedName name="ACERO">#REF!</definedName>
    <definedName name="Acero_pdr60">'[18]LISTADO '!$F$7</definedName>
    <definedName name="ACERO40">[19]PRECIOS!$B$52</definedName>
    <definedName name="ACERO60">#REF!</definedName>
    <definedName name="ACOM">#N/A</definedName>
    <definedName name="ACOMETIDA" localSheetId="3">'[20]ACTA DE MODIFICACION'!#REF!</definedName>
    <definedName name="ACOMETIDA" localSheetId="5">'[20]ACTA DE MODIFICACION'!#REF!</definedName>
    <definedName name="ACOMETIDA" localSheetId="6">'[20]ACTA DE MODIFICACION'!#REF!</definedName>
    <definedName name="ACOMETIDA">'[20]ACTA DE MODIFICACION'!#REF!</definedName>
    <definedName name="acondicionamientopozo">#REF!</definedName>
    <definedName name="ACTA">[21]ID!$C$2</definedName>
    <definedName name="actual">'[22]ESTADO RED'!#REF!</definedName>
    <definedName name="Ad">#REF!</definedName>
    <definedName name="Ad_Un">#REF!</definedName>
    <definedName name="ADAPTADOR_HEMBRA_P.V.C_1_2">#REF!</definedName>
    <definedName name="ADAPTADOR_MACHO_P.V.C_1_2">#REF!</definedName>
    <definedName name="Adaptador_pvc_1">'[23]LISTADO '!$F$56</definedName>
    <definedName name="Adaptador_pvc_1_2">'[23]LISTADO '!$F$54</definedName>
    <definedName name="Adaptador_pvc_2">'[23]LISTADO '!$F$49</definedName>
    <definedName name="adasd">#REF!</definedName>
    <definedName name="AdditionalCosts_Lumpsum">#REF!</definedName>
    <definedName name="AdditionalCosts_Percent">#REF!</definedName>
    <definedName name="ADI">#REF!</definedName>
    <definedName name="Adm">[24]PRESUPUESTO!$F$97</definedName>
    <definedName name="ADMINISTRADOR">[25]CUMPLIMIENTO!$C$5</definedName>
    <definedName name="ADMINISTRADOR_VIAL__ARMANDO_SANCHEZ_SANCHEZ">[26]INDICMICROEMP!$A$20</definedName>
    <definedName name="Administrativos">[15]Datos!$C$17</definedName>
    <definedName name="Admon">#REF!</definedName>
    <definedName name="admon1">[27]DATOS!$B$16</definedName>
    <definedName name="Ae">#REF!</definedName>
    <definedName name="Af">#REF!</definedName>
    <definedName name="Afe">'[28]2009 Jagua'!$C$2:$C$27</definedName>
    <definedName name="afecompletions">#REF!</definedName>
    <definedName name="Ag">#REF!</definedName>
    <definedName name="ago00">[8]Dólar!#REF!</definedName>
    <definedName name="Agregado_grueso">'[18]LISTADO '!$F$6</definedName>
    <definedName name="Agua">'[18]LISTADO '!$F$5</definedName>
    <definedName name="Ah">#REF!</definedName>
    <definedName name="ahe">#REF!</definedName>
    <definedName name="AHER">[29]HER!$A:$C</definedName>
    <definedName name="Ai">#REF!</definedName>
    <definedName name="AIU">[15]Datos!$C$16</definedName>
    <definedName name="aj">#REF!</definedName>
    <definedName name="Ak">#REF!</definedName>
    <definedName name="ALAMBRE">#REF!</definedName>
    <definedName name="ALAMBRE_">#REF!</definedName>
    <definedName name="Alambre_N_12">'[23]LISTADO '!$F$61</definedName>
    <definedName name="Alambre_N_14">'[23]LISTADO '!$F$62</definedName>
    <definedName name="Alambre_negro">'[18]LISTADO '!$F$24</definedName>
    <definedName name="alampuas">[30]lisprecios!#REF!</definedName>
    <definedName name="ALTO">#REF!</definedName>
    <definedName name="altosutro">#REF!</definedName>
    <definedName name="ALTURA">#REF!</definedName>
    <definedName name="alturaarena">#REF!</definedName>
    <definedName name="ALTURAPLACAS">#REF!</definedName>
    <definedName name="ALUMTE">#REF!</definedName>
    <definedName name="Am">#REF!</definedName>
    <definedName name="AMAT">[29]MAT!$A:$C</definedName>
    <definedName name="AMBIENTAL">#REF!</definedName>
    <definedName name="An">#REF!</definedName>
    <definedName name="ANA">#REF!</definedName>
    <definedName name="ANALI">#REF!</definedName>
    <definedName name="ANALISIS">#REF!</definedName>
    <definedName name="ANALISIS_UNITARIOS">#REF!</definedName>
    <definedName name="Analyst" hidden="1">#REF!</definedName>
    <definedName name="ancho">#REF!</definedName>
    <definedName name="anchodesarenador">#REF!</definedName>
    <definedName name="ANCHOPLACAS">#REF!</definedName>
    <definedName name="anchosutro">#REF!</definedName>
    <definedName name="Andamios">'[18]LISTADO '!$L$7</definedName>
    <definedName name="andenes">#REF!</definedName>
    <definedName name="Angulo_de_platina__1_x1_x1_8">'[31]L. MAT.'!#REF!</definedName>
    <definedName name="ANOMarch02">#REF!</definedName>
    <definedName name="ANOPLMarch02">#REF!</definedName>
    <definedName name="ANORev2">#REF!</definedName>
    <definedName name="ANOTB_JUN01">#REF!</definedName>
    <definedName name="anscount" hidden="1">10</definedName>
    <definedName name="anticorrosiva">[30]lisprecios!#REF!</definedName>
    <definedName name="Anticorrosivo">'[23]LISTADO '!$F$96</definedName>
    <definedName name="ANTONIA">#N/A</definedName>
    <definedName name="Añ">#REF!</definedName>
    <definedName name="año">'[22]ESTADO RED'!#REF!</definedName>
    <definedName name="año1">'[32]ESTADO RED'!#REF!</definedName>
    <definedName name="Ao">#REF!</definedName>
    <definedName name="Ap">#REF!</definedName>
    <definedName name="APER">[29]PER!$A:$C</definedName>
    <definedName name="APIJA">#REF!</definedName>
    <definedName name="aprdata">#REF!</definedName>
    <definedName name="apu_cerraduras">[33]APU!$F$2403</definedName>
    <definedName name="apu_cieloraso_tablilla_pino">[33]APU!$F$1201</definedName>
    <definedName name="apu_columna_confinamiento">[33]APU!$F$659</definedName>
    <definedName name="apu_combo_ap_sanit">[33]APU!$F$2416</definedName>
    <definedName name="apu_cubierta_ondulit">[33]APU!$F$1105</definedName>
    <definedName name="apu_cubierta_zinc">[33]APU!$F$1145</definedName>
    <definedName name="apu_demolicion_pañete">[33]APU!$F$44</definedName>
    <definedName name="apu_ducha_sencilla">[33]APU!$F$2623</definedName>
    <definedName name="apu_guardaescobas_madera">[33]APU!$F$1749</definedName>
    <definedName name="apu_herramientas">[33]APU!$F$3354</definedName>
    <definedName name="apu_lampara_2x48">[33]APU!$F$3237</definedName>
    <definedName name="apu_lampara_2x96">[33]APU!$F$3245</definedName>
    <definedName name="apu_levante_bloque_10">[33]APU!$F$900</definedName>
    <definedName name="apu_marco_puerta">[33]APU!$F$2292</definedName>
    <definedName name="apu_pintura_cieloraso_esmalte">[33]APU!$F$2946</definedName>
    <definedName name="apu_pintura_marcos">[33]APU!$F$2908</definedName>
    <definedName name="apu_pintura_rejas_anticorrosivo">[33]APU!$F$2871</definedName>
    <definedName name="apu_salida_alumbrado">[33]APU!$F$3122</definedName>
    <definedName name="apu_salida_tomacorriente">[33]APU!$F$3137</definedName>
    <definedName name="apu_tablero_10_circuitos">[33]APU!$F$3192</definedName>
    <definedName name="apu_toma_telefonico">[33]APU!$F$3170</definedName>
    <definedName name="apu_ventilador">[33]APU!$F$3253</definedName>
    <definedName name="apu_viga_amarre_sobre_muros15">[33]APU!$F$758</definedName>
    <definedName name="APUCANALS">#REF!</definedName>
    <definedName name="APUDES">#REF!</definedName>
    <definedName name="APUSEDIMENS">#REF!</definedName>
    <definedName name="Aq">#REF!</definedName>
    <definedName name="Ar">#REF!</definedName>
    <definedName name="_xlnm.Extract">#REF!</definedName>
    <definedName name="_xlnm.Print_Area" localSheetId="3">AIU!$A$1:$J$57</definedName>
    <definedName name="_xlnm.Print_Area" localSheetId="5">'APOYO SUPERVISIÓN'!$A$1:$J$27</definedName>
    <definedName name="_xlnm.Print_Area" localSheetId="2">APU!$B$1:$H$410</definedName>
    <definedName name="_xlnm.Print_Area" localSheetId="11">CANTIDADES!$A$1:$H$154</definedName>
    <definedName name="_xlnm.Print_Area" localSheetId="6">CAPACITACIÓN!$A$1:$H$35</definedName>
    <definedName name="_xlnm.Print_Area" localSheetId="13">CRONOGRAMA!$A$1:$N$39</definedName>
    <definedName name="_xlnm.Print_Area" localSheetId="10">FP!$A$1:$AF$60</definedName>
    <definedName name="_xlnm.Print_Area" localSheetId="7">INSUMOS!$A$1:$E$120</definedName>
    <definedName name="_xlnm.Print_Area" localSheetId="4">INTERVENTORÍA!$A$1:$J$57</definedName>
    <definedName name="_xlnm.Print_Area" localSheetId="12">'PLAN DE MANEJO AMBIENTAL'!$A$1:$M$34</definedName>
    <definedName name="_xlnm.Print_Area" localSheetId="1">'PPTO. GENERAL'!$A$1:$N$34</definedName>
    <definedName name="_xlnm.Print_Area">#REF!</definedName>
    <definedName name="Área_Impactada">#REF!</definedName>
    <definedName name="Arena">'[18]LISTADO '!$F$4</definedName>
    <definedName name="arg" hidden="1">[34]MI!#REF!</definedName>
    <definedName name="arial">#REF!</definedName>
    <definedName name="Arrendamiento">#REF!</definedName>
    <definedName name="ArrendamientoCostos">#REF!</definedName>
    <definedName name="As">#REF!</definedName>
    <definedName name="asa" localSheetId="5">[15]Datos!#REF!</definedName>
    <definedName name="asa" localSheetId="6">[15]Datos!#REF!</definedName>
    <definedName name="asa">[15]Datos!#REF!</definedName>
    <definedName name="asas">#REF!</definedName>
    <definedName name="asaSASASAS">#REF!</definedName>
    <definedName name="ASB">[5]AASHTO!$A$8:$F$11</definedName>
    <definedName name="asdd">#REF!</definedName>
    <definedName name="AsistenciaCarretera">#REF!</definedName>
    <definedName name="AsistenciaCostos">#REF!</definedName>
    <definedName name="assdf">#REF!</definedName>
    <definedName name="assetclass">#REF!</definedName>
    <definedName name="assetclass2">#REF!</definedName>
    <definedName name="assetclass3">#REF!</definedName>
    <definedName name="At">#REF!</definedName>
    <definedName name="ATRS">[29]TRANS!$A:$D</definedName>
    <definedName name="Au">#REF!</definedName>
    <definedName name="aur">#REF!</definedName>
    <definedName name="av">#REF!</definedName>
    <definedName name="AVIGA">#REF!</definedName>
    <definedName name="Ax">#REF!</definedName>
    <definedName name="Ay">#REF!</definedName>
    <definedName name="ayudante">[18]M.O.!$F$18</definedName>
    <definedName name="Azimut">#REF!</definedName>
    <definedName name="B" localSheetId="3">#REF!</definedName>
    <definedName name="B" localSheetId="5">#REF!</definedName>
    <definedName name="B" localSheetId="6">#REF!</definedName>
    <definedName name="B" localSheetId="13">#REF!</definedName>
    <definedName name="B" localSheetId="4">#REF!</definedName>
    <definedName name="B" localSheetId="1">#REF!</definedName>
    <definedName name="B">#REF!</definedName>
    <definedName name="B.DATOS">[4]BS.DATOS!$B$5:$N$30</definedName>
    <definedName name="B_impresión_IM">#REF!</definedName>
    <definedName name="Ba">#REF!</definedName>
    <definedName name="BAJA">#REF!</definedName>
    <definedName name="BALASTO">#REF!</definedName>
    <definedName name="baldosa">[30]lisprecios!#REF!</definedName>
    <definedName name="BALDOSIN">#REF!</definedName>
    <definedName name="Ballincourt">'[35]REF - Listas'!$B$13:$B$23</definedName>
    <definedName name="Banda2">#REF!</definedName>
    <definedName name="Banda2a">#REF!</definedName>
    <definedName name="BASE">#REF!</definedName>
    <definedName name="Base_datos_IM">#REF!</definedName>
    <definedName name="base_datos_t45">[36]CALIDAD!#REF!</definedName>
    <definedName name="BASE_DE_DATOS">#REF!</definedName>
    <definedName name="Base_Mat">#REF!</definedName>
    <definedName name="Base_MO">#REF!</definedName>
    <definedName name="base_VaR">#REF!</definedName>
    <definedName name="BaseDate">[37]Parameters!$D$17</definedName>
    <definedName name="BaseDatos_Ore1">'[38]BD100-45'!#REF!</definedName>
    <definedName name="BaseDatos_T831">'[39]BD100-45-P1'!#REF!</definedName>
    <definedName name="_xlnm.Database">#REF!</definedName>
    <definedName name="BasePeriod">#REF!</definedName>
    <definedName name="BB">#REF!</definedName>
    <definedName name="bbb">#REF!</definedName>
    <definedName name="Bc">#REF!</definedName>
    <definedName name="Bd">#REF!</definedName>
    <definedName name="Bd__2">#REF!</definedName>
    <definedName name="Be">#REF!</definedName>
    <definedName name="Beg_Bal">#REF!</definedName>
    <definedName name="Bf">#REF!</definedName>
    <definedName name="bfgxddvd">#REF!</definedName>
    <definedName name="Bg">#REF!</definedName>
    <definedName name="bgh">#REF!</definedName>
    <definedName name="Bh">#REF!</definedName>
    <definedName name="BHT">#REF!</definedName>
    <definedName name="Bi">#REF!</definedName>
    <definedName name="bid_expiration">#REF!</definedName>
    <definedName name="Bid_Received">#REF!</definedName>
    <definedName name="BID_SENT">#REF!</definedName>
    <definedName name="Bid1DOD">#REF!</definedName>
    <definedName name="Bid1Ext">#REF!</definedName>
    <definedName name="Bid1Qty">#REF!</definedName>
    <definedName name="Bid1TAC">#REF!</definedName>
    <definedName name="Bid1Unevalcost">#REF!</definedName>
    <definedName name="Bid1UNIT">#REF!</definedName>
    <definedName name="Bid2DOD">#REF!</definedName>
    <definedName name="Bid2Ext">#REF!</definedName>
    <definedName name="Bid2Qty">#REF!</definedName>
    <definedName name="Bid2TAC">#REF!</definedName>
    <definedName name="Bid2Unevalcost">#REF!</definedName>
    <definedName name="Bid2UNIT">#REF!</definedName>
    <definedName name="Bid3DOD">#REF!</definedName>
    <definedName name="Bid3Ext">#REF!</definedName>
    <definedName name="Bid3Qty">#REF!</definedName>
    <definedName name="Bid3TAC">#REF!</definedName>
    <definedName name="Bid3unevalcost">#REF!</definedName>
    <definedName name="Bid3Unit">#REF!</definedName>
    <definedName name="Bid4DOD">#REF!</definedName>
    <definedName name="Bid4Ext">#REF!</definedName>
    <definedName name="Bid4Qty">#REF!</definedName>
    <definedName name="Bid4TAC">#REF!</definedName>
    <definedName name="Bid4unevalcost">#REF!</definedName>
    <definedName name="Bid4Unit">#REF!</definedName>
    <definedName name="Bidlist">"List Box 6"</definedName>
    <definedName name="BidRange">#REF!</definedName>
    <definedName name="bimestre">'[40]ESTADO RED'!$E$8</definedName>
    <definedName name="BJHVVHGH" localSheetId="13">DATE(YEAR([0]!Loan_Start),MONTH([0]!Loan_Start)+Payment_Number,DAY([0]!Loan_Start))</definedName>
    <definedName name="BJHVVHGH">DATE(YEAR([0]!Loan_Start),MONTH([0]!Loan_Start)+Payment_Number,DAY([0]!Loan_Start))</definedName>
    <definedName name="Bk">#REF!</definedName>
    <definedName name="bl">#REF!</definedName>
    <definedName name="BLOQUE">'[41]BASE DE DATOS ORIG'!#REF!</definedName>
    <definedName name="Bloque_abusardado">'[18]LISTADO '!$F$25</definedName>
    <definedName name="BLOQUE_N_4">'[18]LISTADO '!$F$20</definedName>
    <definedName name="Bloque_N4">'[23]LISTADO '!$F$10</definedName>
    <definedName name="Bm">#REF!</definedName>
    <definedName name="BMBTU">[37]Parameters!$K$18</definedName>
    <definedName name="BMCoalPrice">#REF!</definedName>
    <definedName name="Bn">#REF!</definedName>
    <definedName name="bnm">#REF!</definedName>
    <definedName name="BOMBAS">#N/A</definedName>
    <definedName name="BOMBASTABLA2.2">#REF!</definedName>
    <definedName name="BOMBEOALCANTARILLADOTABLA1.9">'[4]INFORMACIÓN REFERENCIA'!$B$415:$N$426</definedName>
    <definedName name="BORDE1">#REF!</definedName>
    <definedName name="BORDE2">#REF!</definedName>
    <definedName name="BORDE3">#REF!</definedName>
    <definedName name="bordillo">#REF!</definedName>
    <definedName name="BorraR">#REF!</definedName>
    <definedName name="Bp">[11]CALCULO!$E$66</definedName>
    <definedName name="BPSRate_Month">#REF!</definedName>
    <definedName name="Breaker_20_amp">'[23]LISTADO '!$F$67</definedName>
    <definedName name="Breaker_Indus.Merlin_G.3x150A">'[31]L. MAT.'!#REF!</definedName>
    <definedName name="Brilladora">'[31]L. MAT.'!#REF!</definedName>
    <definedName name="BS_Data_Col" hidden="1">#REF!</definedName>
    <definedName name="BSpb" hidden="1">#REF!</definedName>
    <definedName name="BUDGET">#REF!</definedName>
    <definedName name="BUDGET_VALUE">#REF!</definedName>
    <definedName name="budgeted">#REF!</definedName>
    <definedName name="BUENO4006">#REF!</definedName>
    <definedName name="BUENO4006A">#REF!</definedName>
    <definedName name="BUENO40CN01">#REF!</definedName>
    <definedName name="BUENO40CNA">#REF!</definedName>
    <definedName name="BUENO40CNB">#REF!</definedName>
    <definedName name="BUENO55CN01">#REF!</definedName>
    <definedName name="BUENO55CN03">#REF!</definedName>
    <definedName name="BUENO5607">#REF!</definedName>
    <definedName name="BUENOAFIR5607">#REF!</definedName>
    <definedName name="BuiltIn_Print_Area">#REF!</definedName>
    <definedName name="BuiltIn_Print_Area___0" localSheetId="3">#REF!</definedName>
    <definedName name="BuiltIn_Print_Area___0" localSheetId="5">#REF!</definedName>
    <definedName name="BuiltIn_Print_Area___0" localSheetId="6">#REF!</definedName>
    <definedName name="BuiltIn_Print_Area___0" localSheetId="13">#REF!</definedName>
    <definedName name="BuiltIn_Print_Area___0" localSheetId="4">#REF!</definedName>
    <definedName name="BuiltIn_Print_Area___0" localSheetId="1">#REF!</definedName>
    <definedName name="BuiltIn_Print_Area___0">#REF!</definedName>
    <definedName name="BuiltIn_Print_Area___0___0">#REF!</definedName>
    <definedName name="BuiltIn_Print_Area___0___0___0">#REF!</definedName>
    <definedName name="BuiltIn_Print_Titles" localSheetId="3">#REF!</definedName>
    <definedName name="BuiltIn_Print_Titles" localSheetId="5">#REF!</definedName>
    <definedName name="BuiltIn_Print_Titles" localSheetId="6">#REF!</definedName>
    <definedName name="BuiltIn_Print_Titles" localSheetId="13">#REF!</definedName>
    <definedName name="BuiltIn_Print_Titles" localSheetId="4">#REF!</definedName>
    <definedName name="BuiltIn_Print_Titles" localSheetId="1">#REF!</definedName>
    <definedName name="BuiltIn_Print_Titles">#REF!</definedName>
    <definedName name="bw">#REF!</definedName>
    <definedName name="BytMesInicioInctoMmto">#REF!</definedName>
    <definedName name="C.1">#REF!</definedName>
    <definedName name="C.10">#REF!</definedName>
    <definedName name="C.11">#REF!</definedName>
    <definedName name="C.2">#REF!</definedName>
    <definedName name="C.3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.LOM">#REF!</definedName>
    <definedName name="C.RAS">#REF!</definedName>
    <definedName name="C.TERR">#REF!</definedName>
    <definedName name="C_">[42]TABLAS!$C$63:$C$78</definedName>
    <definedName name="C_LOM">#REF!</definedName>
    <definedName name="Ca">#REF!</definedName>
    <definedName name="CAB">#N/A</definedName>
    <definedName name="CABALLETE">#REF!</definedName>
    <definedName name="Cable_cobre_N_2_thwn">'[23]LISTADO '!$F$57</definedName>
    <definedName name="Cable_cobre_N_6">'[23]LISTADO '!$F$59</definedName>
    <definedName name="Cable_N_2_desnudo">'[23]LISTADO '!$F$41</definedName>
    <definedName name="Cable_n_8">'[23]LISTADO '!$F$109</definedName>
    <definedName name="CADENERO">[19]PRECIOS!$B$14</definedName>
    <definedName name="caed">#REF!</definedName>
    <definedName name="CAJA">#REF!</definedName>
    <definedName name="Cajas_2_4">'[23]LISTADO '!$F$79</definedName>
    <definedName name="Cajas_octogonales">'[23]LISTADO '!$F$78</definedName>
    <definedName name="CALCULO">'[4]CALCULO POI'!#REF!</definedName>
    <definedName name="calculopozo1">'[4]CALCULO POI'!#REF!</definedName>
    <definedName name="CALCULOPOZOS">'[4]CALCULO POI'!#REF!</definedName>
    <definedName name="calculopozos1">'[4]CALCULO POI'!$B$120:$C$154</definedName>
    <definedName name="CALCULOS">'[4]CALCULO POI'!$B$118:$CV$154</definedName>
    <definedName name="CALCULOSALCANTARILLADO">'[4]CALCULO POI'!$B$324:$BP$360</definedName>
    <definedName name="CALE">'[43]Datos del 2005 CONTRATO'!#REF!</definedName>
    <definedName name="CALEND">'[43]Datos del 2005 CONTRATO'!#REF!</definedName>
    <definedName name="CALENDA">'[43]Datos del 2005 CONTRATO'!#REF!</definedName>
    <definedName name="Calendar">'[43]Datos del 2005 CONTRATO'!#REF!</definedName>
    <definedName name="CALENDARIO">'[43]Datos del 2005 CONTRATO'!#REF!</definedName>
    <definedName name="Caliche">#REF!</definedName>
    <definedName name="CalP">'[4]CALCULO POI'!#REF!</definedName>
    <definedName name="CAM_CAIDA">#REF!</definedName>
    <definedName name="cambio">'[44]PSM05-055'!$C$289</definedName>
    <definedName name="canal">#REF!</definedName>
    <definedName name="CanonesMedida">#REF!</definedName>
    <definedName name="CanonFcro">#REF!</definedName>
    <definedName name="CanonImpuestos">#REF!</definedName>
    <definedName name="CanonMedidaEspecial">#REF!</definedName>
    <definedName name="CanonMmto">#REF!</definedName>
    <definedName name="CanonSeguro">#REF!</definedName>
    <definedName name="CanonSoat">#REF!</definedName>
    <definedName name="CanonTotal">#REF!</definedName>
    <definedName name="CanonTramites">#REF!</definedName>
    <definedName name="CANT">#REF!</definedName>
    <definedName name="CANT1.1">#REF!</definedName>
    <definedName name="CANT1.2">#REF!</definedName>
    <definedName name="CANT1.3">#REF!</definedName>
    <definedName name="CANT1.5">#REF!</definedName>
    <definedName name="CANT1.6">#REF!</definedName>
    <definedName name="CANT1.7">#REF!</definedName>
    <definedName name="CANT1.9">#REF!</definedName>
    <definedName name="CANT2.11">#REF!</definedName>
    <definedName name="CANT2.12">#REF!</definedName>
    <definedName name="CANT2.2">#REF!</definedName>
    <definedName name="CANT2.3">#REF!</definedName>
    <definedName name="CANT2.4">#REF!</definedName>
    <definedName name="CANT8.1">#REF!</definedName>
    <definedName name="CANT8.2">#REF!</definedName>
    <definedName name="CANT8.3">#REF!</definedName>
    <definedName name="CANT8.4">#REF!</definedName>
    <definedName name="CANT8.5">#REF!</definedName>
    <definedName name="CANT8.6">#REF!</definedName>
    <definedName name="CANT8.7">#REF!</definedName>
    <definedName name="CANTDS">[45]Modelo!$J$7:$J$10,[45]Modelo!$J$13:$J$27,[45]Modelo!$J$30:$J$33,[45]Modelo!$J$36:$J$40</definedName>
    <definedName name="CANTIDADESDEOBRA">'[4]CALCULO POI'!$B$161:$R$196</definedName>
    <definedName name="CAOLIN">#REF!</definedName>
    <definedName name="CAP">#REF!</definedName>
    <definedName name="Capacete_2">'[23]LISTADO '!$F$80</definedName>
    <definedName name="CAPATAZ_I">"TABLA1"</definedName>
    <definedName name="Capex">#REF!</definedName>
    <definedName name="CapexFac">[37]Sensitivities!$I$13</definedName>
    <definedName name="CapitalCongelado">#REF!</definedName>
    <definedName name="Capitalpb" hidden="1">#REF!</definedName>
    <definedName name="CapitalStructure" hidden="1">#REF!</definedName>
    <definedName name="CapTarget">#REF!</definedName>
    <definedName name="CapTotalCol">#REF!</definedName>
    <definedName name="CARBON">'[41]BASE DE DATOS ORIG'!#REF!</definedName>
    <definedName name="CARGA">#N/A</definedName>
    <definedName name="CARGO">#REF!</definedName>
    <definedName name="CARLOS" localSheetId="13">DATE(YEAR([0]!Loan_Start),MONTH([0]!Loan_Start)+Payment_Number,DAY([0]!Loan_Start))</definedName>
    <definedName name="CARLOS">DATE(YEAR([0]!Loan_Start),MONTH([0]!Loan_Start)+Payment_Number,DAY([0]!Loan_Start))</definedName>
    <definedName name="CAROL">'[46]precios-básicos2002'!$C$12:$C$56</definedName>
    <definedName name="carol1">'[27]precios-básicos2002'!$C$12:$C$56</definedName>
    <definedName name="CARRETERAS">[46]DATOS!$A$9</definedName>
    <definedName name="Cashpb" hidden="1">#REF!</definedName>
    <definedName name="cat">[47]Parameters!$I$31</definedName>
    <definedName name="Cat1Life">[48]Parameters!$I$31</definedName>
    <definedName name="Cat1Rate">[48]Parameters!$J$31</definedName>
    <definedName name="Cat1Salvage">[37]Deprec!$H$58</definedName>
    <definedName name="Cat2Life">[49]Index!$T$66</definedName>
    <definedName name="Cat2Rate">[49]Index!$U$66</definedName>
    <definedName name="Cat2Salvage">#REF!</definedName>
    <definedName name="Cat3Life">[48]Parameters!$I$33</definedName>
    <definedName name="Cat3Rate">[48]Parameters!$J$33</definedName>
    <definedName name="Cat3Salvage">[37]Deprec!$H$132</definedName>
    <definedName name="Cat4Life">[48]Parameters!$I$34</definedName>
    <definedName name="Cat4Rate">[48]Parameters!$J$34</definedName>
    <definedName name="Cat4Salvage">[37]Deprec!$H$132</definedName>
    <definedName name="cau">#REF!</definedName>
    <definedName name="causa">#REF!</definedName>
    <definedName name="CB">#REF!</definedName>
    <definedName name="Cc">#REF!</definedName>
    <definedName name="cccc">#REF!</definedName>
    <definedName name="CContLab">#REF!</definedName>
    <definedName name="CContParts">#REF!</definedName>
    <definedName name="ccto210">#REF!</definedName>
    <definedName name="Cd">#REF!</definedName>
    <definedName name="CD_Aseo_ON">#REF!</definedName>
    <definedName name="CD_Caja_Med.Gas">#REF!</definedName>
    <definedName name="CD_Esmalte">#REF!</definedName>
    <definedName name="CD_Marmolina">#REF!</definedName>
    <definedName name="CD_Resanes">#REF!</definedName>
    <definedName name="CD_Retiro_Esc.">#REF!</definedName>
    <definedName name="CD_Silcoplast">#REF!</definedName>
    <definedName name="CD_Tierra_Negra">#REF!</definedName>
    <definedName name="CD_Vinilo">#REF!</definedName>
    <definedName name="Ce">#REF!</definedName>
    <definedName name="CEBLANCO">#REF!</definedName>
    <definedName name="Cemento">'[18]LISTADO '!$F$8</definedName>
    <definedName name="Cemento_gris_Portland_tipo_I">'[50]lista de precio'!$B$11</definedName>
    <definedName name="Cera_para_pisos">'[31]L. MAT.'!#REF!</definedName>
    <definedName name="Cf">#REF!</definedName>
    <definedName name="Cg">#REF!</definedName>
    <definedName name="CGET">#REF!</definedName>
    <definedName name="Ch">#REF!</definedName>
    <definedName name="CH_Infra_Capex">[51]Workings!$H$299:$BR$299</definedName>
    <definedName name="Change_in_Cash" hidden="1">#REF!</definedName>
    <definedName name="Check_to_Cash" hidden="1">#REF!</definedName>
    <definedName name="CHINA">#REF!</definedName>
    <definedName name="Ci">#REF!</definedName>
    <definedName name="CICLOPEO">#REF!</definedName>
    <definedName name="cinta">[30]lisprecios!#REF!</definedName>
    <definedName name="Cinta_Schotch_super_33">'[23]LISTADO '!$F$64</definedName>
    <definedName name="Cinta_scotch_23">'[23]LISTADO '!$F$65</definedName>
    <definedName name="CINTA_V_15">#REF!</definedName>
    <definedName name="CIRCUITOS">[52]Circuitos!$C$2:$C$891</definedName>
    <definedName name="Cj">#REF!</definedName>
    <definedName name="Ck">#REF!</definedName>
    <definedName name="Clabe">#N/A</definedName>
    <definedName name="clase">#REF!</definedName>
    <definedName name="class2">'[35]REF - Listas'!$D$27:$D$28</definedName>
    <definedName name="class3">'[35]REF - Listas'!$F$4:$F$7</definedName>
    <definedName name="classification">'[35]REF - Listas'!$D$15:$D$24</definedName>
    <definedName name="Client">#REF!</definedName>
    <definedName name="Client_name">#REF!</definedName>
    <definedName name="Client_ref_number">#REF!</definedName>
    <definedName name="Cll">#REF!</definedName>
    <definedName name="CLube">#REF!</definedName>
    <definedName name="Cm">#REF!</definedName>
    <definedName name="CMina">[53]Cuentas!$P$11:$P$111</definedName>
    <definedName name="cmuooo5">#REF!</definedName>
    <definedName name="Cn">#REF!</definedName>
    <definedName name="CNT_M">[45]Modelo!$H$13:$H$27</definedName>
    <definedName name="Cñ">#REF!</definedName>
    <definedName name="Co">#REF!</definedName>
    <definedName name="Coal">#REF!</definedName>
    <definedName name="Coal_Closing_Stock">[54]INPUT_TEMP!#REF!</definedName>
    <definedName name="Coal_DB">#REF!</definedName>
    <definedName name="Coal1">#REF!</definedName>
    <definedName name="Coal2">'[49]NPV Summary'!#REF!</definedName>
    <definedName name="Coal3">'[49]NPV Summary'!#REF!</definedName>
    <definedName name="Coal4">#REF!</definedName>
    <definedName name="CoalFleet">#REF!</definedName>
    <definedName name="CoalLoad">#REF!</definedName>
    <definedName name="CoalOpCost">#REF!</definedName>
    <definedName name="CoalOverCap">#REF!</definedName>
    <definedName name="CoalPriceFac">[37]Sensitivities!$I$10</definedName>
    <definedName name="CoalRepl">#REF!</definedName>
    <definedName name="CoalUtil">#REF!</definedName>
    <definedName name="Cod">#REF!</definedName>
    <definedName name="CODO_45___3__GRAN_RADIO_C_x_E">#REF!</definedName>
    <definedName name="CODO_45___3__P.V.C">#REF!</definedName>
    <definedName name="CODO_45__2__P.V.C">#REF!</definedName>
    <definedName name="CODO_90___3__GRAN_RADIO_C_x_E">#REF!</definedName>
    <definedName name="CODO_90___3__P.V.C">#REF!</definedName>
    <definedName name="CODO_90_x_3__B_x_B">#REF!</definedName>
    <definedName name="CODO_90_x_3__B_x_EL">#REF!</definedName>
    <definedName name="CODO_P.V.C_90___1_2">#REF!</definedName>
    <definedName name="CODOS">#REF!</definedName>
    <definedName name="Codos_PVC_3">'[31]L. MAT.'!#REF!</definedName>
    <definedName name="coe">#REF!</definedName>
    <definedName name="Coef.erradas">#REF!</definedName>
    <definedName name="COEF.INFILT">#REF!</definedName>
    <definedName name="coef.retorno">#REF!</definedName>
    <definedName name="coeficienterugosidad">'[4]INFORMACIÓN REFERENCIA'!$B$90:$C$101</definedName>
    <definedName name="COHaul">#REF!</definedName>
    <definedName name="col_dos">#REF!</definedName>
    <definedName name="COLBOR">#REF!</definedName>
    <definedName name="COLLAR_DE_DERIVACION_2____1_2">#REF!</definedName>
    <definedName name="COLLAR_DE_DERIVACION_3____1_2">#REF!</definedName>
    <definedName name="COLLAR_DE_DERIVACION_DE_HF_DE_3____1_2__PARA_INSTALACION_DE_VENTOSA_EN_TUBERIA_DE_P.V.C">#REF!</definedName>
    <definedName name="columna">[30]lisprecios!#REF!</definedName>
    <definedName name="ComBid1">#REF!</definedName>
    <definedName name="ComBid1CurrCode">#REF!</definedName>
    <definedName name="ComBid1EvalTotal">#REF!</definedName>
    <definedName name="ComBid1LeadTime">#REF!</definedName>
    <definedName name="ComBid1Number">#REF!</definedName>
    <definedName name="ComBid1PayTerms">#REF!</definedName>
    <definedName name="ComBid1Penalty">#REF!</definedName>
    <definedName name="ComBid1PromiseDate">#REF!</definedName>
    <definedName name="ComBid1Rate">#REF!</definedName>
    <definedName name="ComBid1Retention">#REF!</definedName>
    <definedName name="ComBid1Total">#REF!</definedName>
    <definedName name="ComBid2">#REF!</definedName>
    <definedName name="ComBid2CurrCode">#REF!</definedName>
    <definedName name="ComBid2EvalTotal">#REF!</definedName>
    <definedName name="ComBid2LeadTime">#REF!</definedName>
    <definedName name="ComBid2Number">#REF!</definedName>
    <definedName name="ComBid2PayTerms">#REF!</definedName>
    <definedName name="ComBid2Penalty">#REF!</definedName>
    <definedName name="ComBid2PromiseDate">#REF!</definedName>
    <definedName name="ComBid2Rate">#REF!</definedName>
    <definedName name="ComBid2Retention">#REF!</definedName>
    <definedName name="ComBid2Total">#REF!</definedName>
    <definedName name="ComBid3">#REF!</definedName>
    <definedName name="ComBid3CurrCode">#REF!</definedName>
    <definedName name="ComBid3EvalTotal">#REF!</definedName>
    <definedName name="ComBid3LeadTime">#REF!</definedName>
    <definedName name="comBid3Number">#REF!</definedName>
    <definedName name="ComBid3PayTerms">#REF!</definedName>
    <definedName name="ComBid3Penalty">#REF!</definedName>
    <definedName name="ComBid3PromiseDate">#REF!</definedName>
    <definedName name="ComBid3Rate">#REF!</definedName>
    <definedName name="ComBid3Retention">#REF!</definedName>
    <definedName name="ComBid3Total">#REF!</definedName>
    <definedName name="ComBid4">#REF!</definedName>
    <definedName name="ComBid4CurrCode">#REF!</definedName>
    <definedName name="ComBid4EvalTotal">#REF!</definedName>
    <definedName name="ComBid4LeadTime">#REF!</definedName>
    <definedName name="ComBid4Number">#REF!</definedName>
    <definedName name="ComBid4PayTerms">#REF!</definedName>
    <definedName name="ComBid4Penalty">#REF!</definedName>
    <definedName name="ComBid4PromiseDate">#REF!</definedName>
    <definedName name="ComBid4Rate">#REF!</definedName>
    <definedName name="ComBid4Retention">#REF!</definedName>
    <definedName name="ComBid4Total">#REF!</definedName>
    <definedName name="ComBidRange">#REF!</definedName>
    <definedName name="Combustible">#REF!</definedName>
    <definedName name="CombustibleCostos">#REF!</definedName>
    <definedName name="COMEstAward_date">#REF!</definedName>
    <definedName name="COMJob_Number">#REF!</definedName>
    <definedName name="COMMR_description">#REF!</definedName>
    <definedName name="COMMRNumber">#REF!</definedName>
    <definedName name="comp">[55]PRESUP!$A:$IV</definedName>
    <definedName name="compactacion">#REF!</definedName>
    <definedName name="CompanyAddress">#REF!</definedName>
    <definedName name="CompanyCity">#REF!</definedName>
    <definedName name="CompanyCountry">#REF!</definedName>
    <definedName name="CompanyName">#REF!</definedName>
    <definedName name="CompanyState">#REF!</definedName>
    <definedName name="CompanyZip">#REF!</definedName>
    <definedName name="Compañía">[15]Datos!$C$5</definedName>
    <definedName name="COMPenalty">#REF!</definedName>
    <definedName name="COMProject_Currency">#REF!</definedName>
    <definedName name="COMProject_name">#REF!</definedName>
    <definedName name="compuerta">[30]lisprecios!#REF!</definedName>
    <definedName name="CON_3000">#REF!</definedName>
    <definedName name="CONCRE123">#REF!</definedName>
    <definedName name="CONCRE124">#REF!</definedName>
    <definedName name="concre15">#REF!</definedName>
    <definedName name="CONCRE25">#REF!</definedName>
    <definedName name="concre3000">#REF!</definedName>
    <definedName name="concre35">#REF!</definedName>
    <definedName name="concreto">'[56]APU''s'!#REF!</definedName>
    <definedName name="Concreto_1500_psi">'[57]Análisis Básicos'!#REF!</definedName>
    <definedName name="Concreto_3000_PSI">'[18]Apu Basicos'!$F$40</definedName>
    <definedName name="concreto_FC_2.2">#REF!</definedName>
    <definedName name="concreto14">#REF!</definedName>
    <definedName name="CONCRETO20">#REF!</definedName>
    <definedName name="concreto25">#REF!</definedName>
    <definedName name="CONCRETO30">#REF!</definedName>
    <definedName name="concreto3000">'[56]APU''s'!#REF!</definedName>
    <definedName name="concreto35">#REF!</definedName>
    <definedName name="concretoplaca">#REF!</definedName>
    <definedName name="CONDUCCION331">'[4]INFORMACIÓN REFERENCIA'!$B$122:$E$133</definedName>
    <definedName name="CONDUCCIONTABLA3.3.1">'[4]INFORMACIÓN REFERENCIA'!$B$122:$D$133</definedName>
    <definedName name="Conductores">#REF!</definedName>
    <definedName name="ConductoresCostos">#REF!</definedName>
    <definedName name="conexiondomiciliaria">#REF!</definedName>
    <definedName name="Congelar_Capital_Vencido">#REF!</definedName>
    <definedName name="cons">#REF!</definedName>
    <definedName name="CONSOLIDADO">#REF!</definedName>
    <definedName name="CONSORCIO">[12]UNIT081!#REF!</definedName>
    <definedName name="consum">#REF!</definedName>
    <definedName name="consumo">[58]consumo1!$A$1:$IV$65536</definedName>
    <definedName name="CONTADO">#REF!</definedName>
    <definedName name="ContLabCostOutput">#REF!</definedName>
    <definedName name="ContPartsCostOutput">#REF!</definedName>
    <definedName name="Contrato">#REF!</definedName>
    <definedName name="COPIA">#REF!</definedName>
    <definedName name="Coraza">#REF!</definedName>
    <definedName name="corte">#REF!</definedName>
    <definedName name="corterocoso">#REF!</definedName>
    <definedName name="cost_analysis">#REF!</definedName>
    <definedName name="COST_CENTRES">'[59]C - CENTROS DE COSTO Y GASTOS'!$A$5:$B$248</definedName>
    <definedName name="CostCode">'[60]cost codes'!$B$2:$F$54</definedName>
    <definedName name="Costo_Indctos">#REF!</definedName>
    <definedName name="COSTOPERSONALTABLA1.5.3">'[4]INFORMACIÓN REFERENCIA'!$B$542:$F$545</definedName>
    <definedName name="COSTOPERSONALTABLA1.5.4">'[4]INFORMACIÓN REFERENCIA'!$B$549:$G$560</definedName>
    <definedName name="COSTOPERSONALTABLA1.5.5">'[4]INFORMACIÓN REFERENCIA'!$B$564:$G$621</definedName>
    <definedName name="COSTOREDESALCTABLA7.4">#REF!</definedName>
    <definedName name="COSTOREDESTABLA7.3">#REF!</definedName>
    <definedName name="Costos_Directos" localSheetId="6">#REF!</definedName>
    <definedName name="Costos_Directos">#REF!</definedName>
    <definedName name="Costos_Indirectos" localSheetId="5">#REF!</definedName>
    <definedName name="Costos_Indirectos" localSheetId="6">#REF!</definedName>
    <definedName name="Costos_Indirectos">#REF!</definedName>
    <definedName name="COSTOSCONDUCCIONACU">'[4]BD COSTOS UNIDAD CONSTRUCTIVA'!$B$34:$J$49</definedName>
    <definedName name="COTAS">'[61]cotas '!$A$1:$H$184</definedName>
    <definedName name="count">'[51]Inputs-SUMMARY'!$H$3:$BR$3</definedName>
    <definedName name="counter">[54]ASSUMPTIONS!$H$6:$AP$6</definedName>
    <definedName name="COUNTRY_OF_ORIGIN">#REF!</definedName>
    <definedName name="cp">#REF!</definedName>
    <definedName name="CPlanta">[53]Cuentas!$S$11:$S$56</definedName>
    <definedName name="Cq">#REF!</definedName>
    <definedName name="Cr">#REF!</definedName>
    <definedName name="CRandM">#REF!</definedName>
    <definedName name="CREDITO">#REF!</definedName>
    <definedName name="CRITERIO">#REF!</definedName>
    <definedName name="_xlnm.Criteria">#REF!</definedName>
    <definedName name="Criterios_IM">#REF!</definedName>
    <definedName name="Criticos">#REF!</definedName>
    <definedName name="CRP">#REF!</definedName>
    <definedName name="crrc">#REF!</definedName>
    <definedName name="crrd">#REF!</definedName>
    <definedName name="CRUCE_200_CANAL_S1">#REF!</definedName>
    <definedName name="CRUCE_200_CANAL_S2">#REF!</definedName>
    <definedName name="CRUCE_200_CANAL_S3">#REF!</definedName>
    <definedName name="CRUCE_200_CANAL_S4">#REF!</definedName>
    <definedName name="CRUCE_200_CANAL_S5">#REF!</definedName>
    <definedName name="CRUCE_200_CANAL_S6">#REF!</definedName>
    <definedName name="CRUCE_8__A_S1">#REF!</definedName>
    <definedName name="CRUCE_8__A_S2">#REF!</definedName>
    <definedName name="CRUCE_8__A_S3">#REF!</definedName>
    <definedName name="CRUCE_8__A_S4">#REF!</definedName>
    <definedName name="CRUCE_8__A_S5">#REF!</definedName>
    <definedName name="CRUCE_8__A_S6">#REF!</definedName>
    <definedName name="CRUCE12__A_S1">#REF!</definedName>
    <definedName name="CRUCE12__A_S2">#REF!</definedName>
    <definedName name="CRUCE12__A_S3">#REF!</definedName>
    <definedName name="CRUCE12__A_S4">#REF!</definedName>
    <definedName name="CRUCE12__A_S5">#REF!</definedName>
    <definedName name="CRUCE12__A_S6">#REF!</definedName>
    <definedName name="CRUCE12_B_S1">#REF!</definedName>
    <definedName name="CRUCE12_B_S2">#REF!</definedName>
    <definedName name="CRUCE12_B_S3">#REF!</definedName>
    <definedName name="CRUCE12_B_S4">#REF!</definedName>
    <definedName name="CRUCE12_B_S5">#REF!</definedName>
    <definedName name="CRUCE12_B_S6">#REF!</definedName>
    <definedName name="CRUCE160_CANAL_S1">#REF!</definedName>
    <definedName name="CRUCE160_CANAL_S2">#REF!</definedName>
    <definedName name="CRUCE160_CANAL_S3">#REF!</definedName>
    <definedName name="CRUCE160_CANAL_S4">#REF!</definedName>
    <definedName name="CRUCE160_CANAL_S5">#REF!</definedName>
    <definedName name="CRUCE160_CANAL_S6">#REF!</definedName>
    <definedName name="CRUCE90_CANAL_S1">#REF!</definedName>
    <definedName name="CRUCE90_CANAL_S2">#REF!</definedName>
    <definedName name="CRUCE90_CANAL_S3">#REF!</definedName>
    <definedName name="CRUCE90_CANAL_S4">#REF!</definedName>
    <definedName name="CRUCE90_CANAL_S5">#REF!</definedName>
    <definedName name="CRUCE90_CANAL_S6">#REF!</definedName>
    <definedName name="CRUCE90_S1">#REF!</definedName>
    <definedName name="CRUCE90_S2">#REF!</definedName>
    <definedName name="CRUCE90_S3">#REF!</definedName>
    <definedName name="CRUCE90_S4">#REF!</definedName>
    <definedName name="CRUCE90_S5">#REF!</definedName>
    <definedName name="CRUCE90_S6">#REF!</definedName>
    <definedName name="Cruceta_metálica_en_ángulo_de__2m_x_2_5__x_2_5__x_1_4_.">"Prueba1"</definedName>
    <definedName name="Cs">#REF!</definedName>
    <definedName name="Ct">#REF!</definedName>
    <definedName name="CTyre">#REF!</definedName>
    <definedName name="Cu">#REF!</definedName>
    <definedName name="CUAALB">[62]CUADRILLAS!$D$73</definedName>
    <definedName name="CUACON">[62]CUADRILLAS!$D$62</definedName>
    <definedName name="CUAD">#REF!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dr">#REF!</definedName>
    <definedName name="CUADRILLA">#REF!</definedName>
    <definedName name="cuadrillaa1">[63]PERSONAL!$D$22</definedName>
    <definedName name="cuadrillaa2">[63]PERSONAL!$D$27</definedName>
    <definedName name="cuadrillaa4">[30]PERSONAL!#REF!</definedName>
    <definedName name="cuadrillac1">[63]PERSONAL!$D$45</definedName>
    <definedName name="cuadrillas">#REF!</definedName>
    <definedName name="cuadrillas2">[30]PERSONAL!#REF!</definedName>
    <definedName name="CUADRO">#N/A</definedName>
    <definedName name="CUADRO1">#REF!</definedName>
    <definedName name="CUAEXC">[62]CUADRILLAS!$D$49</definedName>
    <definedName name="CUAPLO">#REF!</definedName>
    <definedName name="CUATOP">#REF!</definedName>
    <definedName name="cube">#REF!</definedName>
    <definedName name="CUBE_UNIT">#REF!</definedName>
    <definedName name="cubs">[64]Hoja1!$A:$IV</definedName>
    <definedName name="CUCON">#REF!</definedName>
    <definedName name="CUEXC">#REF!</definedName>
    <definedName name="Cumm_Us_inf">[51]Workings!$H$8:$BR$8</definedName>
    <definedName name="cuneta">#REF!</definedName>
    <definedName name="Cunete_pintura">'[18]LISTADO '!$F$26</definedName>
    <definedName name="CUPLOM">#REF!</definedName>
    <definedName name="curAsisCarr1A">#REF!</definedName>
    <definedName name="curCanDTFSemana">#REF!</definedName>
    <definedName name="CurCanonPorMillon">#REF!</definedName>
    <definedName name="CurCostComGl1a">#REF!</definedName>
    <definedName name="CurCostoCondMes">#REF!</definedName>
    <definedName name="CurCostoImptoTimbre">#REF!</definedName>
    <definedName name="CurCostoKm10A">#REF!</definedName>
    <definedName name="CurCostoKm11A">#REF!</definedName>
    <definedName name="CurCostoKm1A">#REF!</definedName>
    <definedName name="CurCostoKm2A">#REF!</definedName>
    <definedName name="CurCostoKm3A">#REF!</definedName>
    <definedName name="CurCostoKm4A">#REF!</definedName>
    <definedName name="CurCostoKm5A">#REF!</definedName>
    <definedName name="CurCostoKm6A">#REF!</definedName>
    <definedName name="CurCostoKm7A">#REF!</definedName>
    <definedName name="CurCostoKm8A">#REF!</definedName>
    <definedName name="CurCostoKm9A">#REF!</definedName>
    <definedName name="CurCostoLlantas">#REF!</definedName>
    <definedName name="CurCostoMttoFKm10A">#REF!</definedName>
    <definedName name="CurCostoMttoFKm1A">#REF!</definedName>
    <definedName name="CurCostoMttoFKm2A">#REF!</definedName>
    <definedName name="CurCostoMttoFKm3A">#REF!</definedName>
    <definedName name="CurCostoMttoFKm4A">#REF!</definedName>
    <definedName name="CurCostoMttoFKm5A">#REF!</definedName>
    <definedName name="CurCostoMttoFKm6A">#REF!</definedName>
    <definedName name="CurCostoMttoFKm7A">#REF!</definedName>
    <definedName name="CurCostoMttoFKm8A">#REF!</definedName>
    <definedName name="CurCostoMttoFKm9A">#REF!</definedName>
    <definedName name="CurCostoOportunidadFcroEntrega">#REF!</definedName>
    <definedName name="CurCostosMargendeNegociacion">#REF!</definedName>
    <definedName name="CurCostoVentaVehCliente">#REF!</definedName>
    <definedName name="CurDescuentoAccesorio">#REF!</definedName>
    <definedName name="CurDTFMaxima">#REF!</definedName>
    <definedName name="CurDTFminima">#REF!</definedName>
    <definedName name="CurDTFSemaTriAntic">#REF!</definedName>
    <definedName name="CurFuelCargoMensual">#REF!</definedName>
    <definedName name="CurFuelEquipo">#REF!</definedName>
    <definedName name="CurGPSCargoMensual">#REF!</definedName>
    <definedName name="CurGPSEquipo">#REF!</definedName>
    <definedName name="CurImptoRod1A">#REF!</definedName>
    <definedName name="CurImptoTimRetoma">#REF!</definedName>
    <definedName name="curIpcProye10A">#REF!</definedName>
    <definedName name="curIpcProye1A">#REF!</definedName>
    <definedName name="CurIpcProye2A">#REF!</definedName>
    <definedName name="CurIpcProye3A">#REF!</definedName>
    <definedName name="CurIpcProye4A">#REF!</definedName>
    <definedName name="CurIpcProye5A">#REF!</definedName>
    <definedName name="curIpcProye6A">#REF!</definedName>
    <definedName name="curIpcProye7A">#REF!</definedName>
    <definedName name="curIpcProye8A">#REF!</definedName>
    <definedName name="curIpcProye9A">#REF!</definedName>
    <definedName name="CurIvaAccesorios">#REF!</definedName>
    <definedName name="CurKitCarretera">#REF!</definedName>
    <definedName name="CurMerchand">#REF!</definedName>
    <definedName name="CurMontoMinImptoTimbre">#REF!</definedName>
    <definedName name="CurPickup">#REF!</definedName>
    <definedName name="currency_code">#REF!</definedName>
    <definedName name="currency_conversion_factor">#REF!</definedName>
    <definedName name="CurSeguroCanon">#REF!</definedName>
    <definedName name="CurServicioGPSDelClienteMensual">#REF!</definedName>
    <definedName name="curSOAT1A">#REF!</definedName>
    <definedName name="CurStandby">#REF!</definedName>
    <definedName name="CurTramiteAnual">#REF!</definedName>
    <definedName name="CurTramTransito">#REF!</definedName>
    <definedName name="CurUtilidadNominal">#REF!</definedName>
    <definedName name="curva">"Chart 11"</definedName>
    <definedName name="CurValorAccesConIva">#REF!</definedName>
    <definedName name="CurValorMinAccriosReventa">#REF!</definedName>
    <definedName name="CurVariable1">#REF!</definedName>
    <definedName name="CurVariable2">#REF!</definedName>
    <definedName name="CurVariable3">#REF!</definedName>
    <definedName name="Curvas_1_2">'[23]LISTADO '!$F$88</definedName>
    <definedName name="Curvas_2">'[23]LISTADO '!$F$91</definedName>
    <definedName name="CurVlrAsegurado">#REF!</definedName>
    <definedName name="CurVlrVentaVehCliente">#REF!</definedName>
    <definedName name="curVPN">#REF!</definedName>
    <definedName name="CurVrVehicPrecPubConIvaSinDtos">#REF!</definedName>
    <definedName name="CurVrVehícPrecPubConIvaSinDtos">#REF!</definedName>
    <definedName name="CUTOP">#REF!</definedName>
    <definedName name="Cv">#REF!</definedName>
    <definedName name="CV2.Daily_Tonnes">#REF!</definedName>
    <definedName name="CV2.Moisture">#REF!</definedName>
    <definedName name="cvcvcvcv">#REF!</definedName>
    <definedName name="Cw">#REF!</definedName>
    <definedName name="Cx">#REF!</definedName>
    <definedName name="cxcxcxc">#REF!</definedName>
    <definedName name="Cy">#REF!</definedName>
    <definedName name="CZN_north_perc">50</definedName>
    <definedName name="CZN_south_perc">0</definedName>
    <definedName name="D">#REF!</definedName>
    <definedName name="DA">#REF!</definedName>
    <definedName name="DANI">[46]ITEMS!$B$6:$B$176</definedName>
    <definedName name="DAT">#REF!</definedName>
    <definedName name="Data">[65]Sheet1!$F$18:$H$977</definedName>
    <definedName name="Data_Base">#REF!</definedName>
    <definedName name="DataDisplayed">"Ejemplo"</definedName>
    <definedName name="Date">[66]Constants!$B$9</definedName>
    <definedName name="Datos">'[67]Base de Diseño'!$A$1:$I$216</definedName>
    <definedName name="datos1">'[68]Base de Diseño'!$A$1:$G$286</definedName>
    <definedName name="Days_in_Month">#REF!</definedName>
    <definedName name="dblgarantiaExtendida">#REF!</definedName>
    <definedName name="dblPunRentabilidad">#REF!</definedName>
    <definedName name="dblUtilVehiculo">#REF!</definedName>
    <definedName name="dc">#REF!</definedName>
    <definedName name="DCF">#REF!</definedName>
    <definedName name="dd">#REF!</definedName>
    <definedName name="DDDD">#N/A</definedName>
    <definedName name="ddddd">#REF!</definedName>
    <definedName name="ddddddddd">#REF!</definedName>
    <definedName name="Dealpb" hidden="1">#REF!</definedName>
    <definedName name="Debt_Purchase_Price_Funding">[69]CONTROL!$G$45</definedName>
    <definedName name="Debt_S5_EA_Sch">[54]INPUT_TEMP!#REF!</definedName>
    <definedName name="Debt_S6_EA_Sch">[54]INPUT_TEMP!#REF!</definedName>
    <definedName name="DEC">#REF!</definedName>
    <definedName name="decbs">#REF!</definedName>
    <definedName name="Decjv">#REF!</definedName>
    <definedName name="Decjv2">#REF!</definedName>
    <definedName name="default_leadtime">#REF!</definedName>
    <definedName name="Deflexión">#REF!</definedName>
    <definedName name="DEMANDA">#REF!</definedName>
    <definedName name="demolicion">#REF!</definedName>
    <definedName name="demolicioncuneta">#REF!</definedName>
    <definedName name="DENS">#REF!</definedName>
    <definedName name="densi">#REF!</definedName>
    <definedName name="Dep_IAS_tot">[51]Tax!#REF!</definedName>
    <definedName name="Department">'[70]REF - Listas'!$D$4:$D$12</definedName>
    <definedName name="Depreciation">#REF!</definedName>
    <definedName name="DepreciationPB" hidden="1">#REF!</definedName>
    <definedName name="DES">#REF!</definedName>
    <definedName name="DESC521">[71]ITEMS!$B$522</definedName>
    <definedName name="Descrip_cuadrillas">#REF!</definedName>
    <definedName name="Descrip_equipos">#REF!</definedName>
    <definedName name="Descrip_transporte">#REF!</definedName>
    <definedName name="Descripción">#REF!</definedName>
    <definedName name="description">#REF!</definedName>
    <definedName name="descrpcion">#REF!</definedName>
    <definedName name="design">'[72]Design (3)'!$A$12:$CM$71</definedName>
    <definedName name="design2">[72]Design!$A$24:$CM$66</definedName>
    <definedName name="Designer">#REF!</definedName>
    <definedName name="DetailsBid1">#REF!</definedName>
    <definedName name="DetailsBid2">#REF!</definedName>
    <definedName name="DetailsBid3">#REF!</definedName>
    <definedName name="DetailsBid4">#REF!</definedName>
    <definedName name="DetailsBidRange">#REF!</definedName>
    <definedName name="DETENCION">'[73]CHEQUEO '!#REF!</definedName>
    <definedName name="deuda">[58]deuda!$A$1:$IV$65536</definedName>
    <definedName name="deuda2">[74]deuda!$A$1:$IV$65536</definedName>
    <definedName name="DEX">#REF!</definedName>
    <definedName name="df">#REF!</definedName>
    <definedName name="dfcvc">#REF!</definedName>
    <definedName name="dfdaa">#REF!</definedName>
    <definedName name="dfdf">#REF!</definedName>
    <definedName name="di">#REF!</definedName>
    <definedName name="dia24hr">#REF!</definedName>
    <definedName name="diametros">#REF!</definedName>
    <definedName name="dias">#REF!</definedName>
    <definedName name="DIAS_DEL_MES">#REF!</definedName>
    <definedName name="dias_semana">#REF!</definedName>
    <definedName name="Dias_semanales">#REF!</definedName>
    <definedName name="DIAS_SEMANAS">#REF!</definedName>
    <definedName name="diasacumulacion">#REF!</definedName>
    <definedName name="DIASDELMES">#REF!</definedName>
    <definedName name="DIASROTACION">#REF!</definedName>
    <definedName name="DiasSupuestosCierre">#REF!</definedName>
    <definedName name="dic00">[8]Dólar!#REF!</definedName>
    <definedName name="Dif.Este">#REF!</definedName>
    <definedName name="Dif.Norte">#REF!</definedName>
    <definedName name="diferencial">[30]lisprecios!#REF!</definedName>
    <definedName name="DIRECTO1">[75]APU!$U$132</definedName>
    <definedName name="DIRECTO10">[75]APU!$U$681</definedName>
    <definedName name="DIRECTO100">[75]APU!$U$6171</definedName>
    <definedName name="DIRECTO101">[75]APU!$U$6232</definedName>
    <definedName name="DIRECTO102">[75]APU!$U$6293</definedName>
    <definedName name="DIRECTO103">[75]APU!$U$6354</definedName>
    <definedName name="DIRECTO104">[75]APU!$U$6415</definedName>
    <definedName name="DIRECTO105">[75]APU!$U$6476</definedName>
    <definedName name="DIRECTO11">[75]APU!$U$742</definedName>
    <definedName name="DIRECTO12">[75]APU!$U$803</definedName>
    <definedName name="DIRECTO124">[75]APU!$U$7635</definedName>
    <definedName name="DIRECTO125">[75]APU!$U$7696</definedName>
    <definedName name="DIRECTO126">[75]APU!$U$7757</definedName>
    <definedName name="DIRECTO127">[75]APU!$U$7818</definedName>
    <definedName name="DIRECTO128">[75]APU!$U$7879</definedName>
    <definedName name="DIRECTO129">[75]APU!$U$7940</definedName>
    <definedName name="DIRECTO13">[75]APU!$U$864</definedName>
    <definedName name="DIRECTO130">[75]APU!$U$8001</definedName>
    <definedName name="DIRECTO131">[75]APU!$U$8062</definedName>
    <definedName name="DIRECTO132">[75]APU!$U$8123</definedName>
    <definedName name="DIRECTO133">[75]APU!$U$8184</definedName>
    <definedName name="DIRECTO134">[75]APU!$U$8245</definedName>
    <definedName name="DIRECTO14">[75]APU!$U$925</definedName>
    <definedName name="DIRECTO15">[75]APU!$U$986</definedName>
    <definedName name="DIRECTO16">[75]APU!$U$1047</definedName>
    <definedName name="DIRECTO17">[75]APU!$U$1108</definedName>
    <definedName name="DIRECTO18">[75]APU!$U$1169</definedName>
    <definedName name="DIRECTO2">[75]APU!$U$193</definedName>
    <definedName name="DIRECTO2.10">[75]APU!$U$14889</definedName>
    <definedName name="DIRECTO2.11">[75]APU!$U$14950</definedName>
    <definedName name="DIRECTO2.12">[75]APU!$U$15011</definedName>
    <definedName name="DIRECTO2.9">[75]APU!$U$11839</definedName>
    <definedName name="DIRECTO21">[75]APU!$U$1352</definedName>
    <definedName name="DIRECTO22">[75]APU!$U$1413</definedName>
    <definedName name="DIRECTO23">[75]APU!$U$1474</definedName>
    <definedName name="DIRECTO24">[75]APU!$U$1535</definedName>
    <definedName name="DIRECTO25">[75]APU!$U$1596</definedName>
    <definedName name="DIRECTO26">[75]APU!$U$1657</definedName>
    <definedName name="DIRECTO27">[75]APU!$U$1718</definedName>
    <definedName name="DIRECTO28">[75]APU!$U$1779</definedName>
    <definedName name="DIRECTO29">[75]APU!$U$1840</definedName>
    <definedName name="DIRECTO3">[75]APU!$U$254</definedName>
    <definedName name="DIRECTO3.15">[75]APU!$U$8667</definedName>
    <definedName name="DIRECTO3.16">[75]APU!$U$8728</definedName>
    <definedName name="DIRECTO3.17">[75]APU!$U$8789</definedName>
    <definedName name="DIRECTO3.18">[75]APU!$U$8850</definedName>
    <definedName name="DIRECTO3.19">[75]APU!$U$8911</definedName>
    <definedName name="DIRECTO3.20">[75]APU!$U$8972</definedName>
    <definedName name="DIRECTO3.21">[75]APU!$U$11961</definedName>
    <definedName name="DIRECTO3.22">[75]APU!$U$14523</definedName>
    <definedName name="DIRECTO3.23">[75]APU!$U$15133</definedName>
    <definedName name="DIRECTO3.24">[75]APU!$U$16292</definedName>
    <definedName name="DIRECTO3.25">[75]APU!$U$16353</definedName>
    <definedName name="DIRECTO3.26">[75]APU!$U$16414</definedName>
    <definedName name="DIRECTO3.27">[75]APU!$U$16475</definedName>
    <definedName name="DIRECTO3.28">[75]APU!$U$16536</definedName>
    <definedName name="DIRECTO30">[75]APU!$U$1901</definedName>
    <definedName name="DIRECTO31">[75]APU!$U$1962</definedName>
    <definedName name="DIRECTO32">[75]APU!$U$2023</definedName>
    <definedName name="DIRECTO33">[75]APU!$U$2084</definedName>
    <definedName name="DIRECTO34">[75]APU!$U$2145</definedName>
    <definedName name="DIRECTO35">[75]APU!$U$2206</definedName>
    <definedName name="DIRECTO36">[75]APU!$U$2267</definedName>
    <definedName name="DIRECTO37">[75]APU!$U$2328</definedName>
    <definedName name="DIRECTO38">[75]APU!$U$2389</definedName>
    <definedName name="DIRECTO39">[75]APU!$U$2450</definedName>
    <definedName name="DIRECTO4">[75]APU!$U$315</definedName>
    <definedName name="DIRECTO4.20">[75]APU!$U$9216</definedName>
    <definedName name="DIRECTO4.21">[75]APU!$U$9277</definedName>
    <definedName name="DIRECTO4.22">[75]APU!$U$9338</definedName>
    <definedName name="DIRECTO4.23">[75]APU!$U$9399</definedName>
    <definedName name="DIRECTO4.24">[75]APU!$U$9460</definedName>
    <definedName name="DIRECTO4.25">[75]APU!$U$9521</definedName>
    <definedName name="DIRECTO4.26">[75]APU!$U$9582</definedName>
    <definedName name="DIRECTO4.27">[75]APU!$U$9643</definedName>
    <definedName name="DIRECTO4.28">[75]APU!$U$9704</definedName>
    <definedName name="DIRECTO4.29">[75]APU!$U$9765</definedName>
    <definedName name="DIRECTO4.30">[75]APU!$U$9826</definedName>
    <definedName name="DIRECTO4.31">[75]APU!$U$9887</definedName>
    <definedName name="DIRECTO4.32">[75]APU!$U$9948</definedName>
    <definedName name="DIRECTO4.33">[75]APU!$U$10009</definedName>
    <definedName name="DIRECTO4.34">[75]APU!$U$10070</definedName>
    <definedName name="DIRECTO4.35">[75]APU!$U$11595</definedName>
    <definedName name="DIRECTO4.36">[75]APU!$U$11656</definedName>
    <definedName name="DIRECTO4.37">[75]APU!$U$15987</definedName>
    <definedName name="DIRECTO4.38">[75]APU!$U$15194</definedName>
    <definedName name="DIRECTO4.39">[75]APU!$U$14279</definedName>
    <definedName name="DIRECTO4.40">[75]APU!$U$14340</definedName>
    <definedName name="DIRECTO4.41">[75]APU!$U$14401</definedName>
    <definedName name="DIRECTO4.42">[75]APU!$U$14462</definedName>
    <definedName name="DIRECTO4.43">[75]APU!$U$14584</definedName>
    <definedName name="DIRECTO4.44">[75]APU!$U$16048</definedName>
    <definedName name="DIRECTO4.45">[75]APU!$U$16109</definedName>
    <definedName name="DIRECTO4.46">[75]APU!$U$14706</definedName>
    <definedName name="DIRECTO4.47">[75]APU!$U$15926</definedName>
    <definedName name="DIRECTO4.48">[75]APU!$U$16170</definedName>
    <definedName name="DIRECTO4.49">[75]APU!$U$16231</definedName>
    <definedName name="DIRECTO4.50">[75]APU!$U$16902</definedName>
    <definedName name="DIRECTO4.51">[75]APU!$U$17634</definedName>
    <definedName name="DIRECTO4.52">[75]APU!$U$17695</definedName>
    <definedName name="DIRECTO40">[75]APU!$U$2511</definedName>
    <definedName name="DIRECTO41">[75]APU!$U$2572</definedName>
    <definedName name="DIRECTO42">[75]APU!$U$2633</definedName>
    <definedName name="DIRECTO43">[75]APU!$U$2694</definedName>
    <definedName name="DIRECTO44">[75]APU!$U$2755</definedName>
    <definedName name="DIRECTO45">[75]APU!$U$2816</definedName>
    <definedName name="DIRECTO46">[75]APU!$U$2877</definedName>
    <definedName name="DIRECTO47">[75]APU!$U$2938</definedName>
    <definedName name="DIRECTO48">[75]APU!$U$2999</definedName>
    <definedName name="DIRECTO49">[75]APU!$U$3060</definedName>
    <definedName name="DIRECTO5">[75]APU!$U$376</definedName>
    <definedName name="DIRECTO5.100">[75]APU!$U$12449</definedName>
    <definedName name="DIRECTO5.101">[75]APU!$U$12510</definedName>
    <definedName name="DIRECTO5.104">[75]APU!$U$12571</definedName>
    <definedName name="DIRECTO5.105">[75]APU!$U$12632</definedName>
    <definedName name="DIRECTO5.106">[75]APU!$U$12693</definedName>
    <definedName name="DIRECTO5.107">[75]APU!$U$12754</definedName>
    <definedName name="DIRECTO5.108">[75]APU!$U$12815</definedName>
    <definedName name="DIRECTO5.109">[75]APU!$U$12876</definedName>
    <definedName name="DIRECTO5.111">[75]APU!$U$12937</definedName>
    <definedName name="DIRECTO5.112">[75]APU!$U$12998</definedName>
    <definedName name="DIRECTO5.113">[75]APU!$U$14767</definedName>
    <definedName name="DIRECTO5.114">[75]APU!$U$14828</definedName>
    <definedName name="DIRECTO5.115">[75]APU!$U$15072</definedName>
    <definedName name="DIRECTO5.53">[75]APU!$U$10131</definedName>
    <definedName name="DIRECTO5.54">[75]APU!$U$10192</definedName>
    <definedName name="DIRECTO5.55">[75]APU!$U$10253</definedName>
    <definedName name="DIRECTO5.56">[75]APU!$U$10314</definedName>
    <definedName name="DIRECTO5.57">[75]APU!$U$10375</definedName>
    <definedName name="DIRECTO5.58">[75]APU!$U$10436</definedName>
    <definedName name="DIRECTO5.59">[75]APU!$U$10497</definedName>
    <definedName name="DIRECTO5.60">[75]APU!$U$10558</definedName>
    <definedName name="DIRECTO5.61">[75]APU!$U$10619</definedName>
    <definedName name="DIRECTO5.62">[75]APU!$U$10680</definedName>
    <definedName name="DIRECTO5.63">[75]APU!$U$10741</definedName>
    <definedName name="DIRECTO5.64">[75]APU!$U$10802</definedName>
    <definedName name="DIRECTO5.65">[75]APU!$U$10863</definedName>
    <definedName name="DIRECTO5.66">[75]APU!$U$10924</definedName>
    <definedName name="DIRECTO5.67">[75]APU!$U$10985</definedName>
    <definedName name="DIRECTO5.68">[75]APU!$U$11046</definedName>
    <definedName name="DIRECTO5.69">[75]APU!$U$11107</definedName>
    <definedName name="DIRECTO5.70">[75]APU!$U$11168</definedName>
    <definedName name="DIRECTO5.71">[75]APU!$U$11229</definedName>
    <definedName name="DIRECTO5.72">[75]APU!$U$12022</definedName>
    <definedName name="DIRECTO5.73">[75]APU!$U$12083</definedName>
    <definedName name="DIRECTO5.74">[75]APU!$U$12144</definedName>
    <definedName name="DIRECTO5.77">[75]APU!$U$12205</definedName>
    <definedName name="DIRECTO5.78">[75]APU!$U$12327</definedName>
    <definedName name="DIRECTO5.79">[75]APU!$U$12388</definedName>
    <definedName name="DIRECTO5.80">[75]APU!$U$12266</definedName>
    <definedName name="DIRECTO5.82">[75]APU!$U$14035</definedName>
    <definedName name="DIRECTO5.83">[75]APU!$U$14096</definedName>
    <definedName name="DIRECTO5.84">[75]APU!$U$13364</definedName>
    <definedName name="DIRECTO5.85">[75]APU!$U$13425</definedName>
    <definedName name="DIRECTO5.86">[75]APU!$U$13486</definedName>
    <definedName name="DIRECTO5.87">[75]APU!$U$13547</definedName>
    <definedName name="DIRECTO5.88">[75]APU!$U$13608</definedName>
    <definedName name="DIRECTO5.89">[75]APU!$U$13669</definedName>
    <definedName name="DIRECTO5.90">[75]APU!$U$13730</definedName>
    <definedName name="DIRECTO5.91">[75]APU!$U$13791</definedName>
    <definedName name="DIRECTO5.92">[75]APU!$U$13852</definedName>
    <definedName name="DIRECTO5.93">[75]APU!$U$13913</definedName>
    <definedName name="DIRECTO5.94">[75]APU!$U$13974</definedName>
    <definedName name="DIRECTO5.95">[75]APU!$U$13059</definedName>
    <definedName name="DIRECTO5.96">[75]APU!$U$13120</definedName>
    <definedName name="DIRECTO5.97">[75]APU!$U$13181</definedName>
    <definedName name="DIRECTO5.98">[75]APU!$U$13242</definedName>
    <definedName name="DIRECTO5.99">[75]APU!$U$13303</definedName>
    <definedName name="DIRECTO50">[75]APU!$U$3121</definedName>
    <definedName name="DIRECTO51">[75]APU!$U$3182</definedName>
    <definedName name="DIRECTO52">[75]APU!$U$3243</definedName>
    <definedName name="DIRECTO53">[75]APU!$U$3304</definedName>
    <definedName name="DIRECTO54">[75]APU!$U$3365</definedName>
    <definedName name="DIRECTO55">[75]APU!$U$3426</definedName>
    <definedName name="DIRECTO56">[75]APU!$U$3487</definedName>
    <definedName name="DIRECTO57">[75]APU!$U$3548</definedName>
    <definedName name="DIRECTO58">[75]APU!$U$3609</definedName>
    <definedName name="DIRECTO59">[75]APU!$U$3670</definedName>
    <definedName name="DIRECTO6">[75]APU!$U$437</definedName>
    <definedName name="DIRECTO60">[75]APU!$U$3731</definedName>
    <definedName name="DIRECTO61">[75]APU!$U$3792</definedName>
    <definedName name="DIRECTO62">[75]APU!$U$3853</definedName>
    <definedName name="DIRECTO63">[75]APU!$U$3914</definedName>
    <definedName name="DIRECTO64">[75]APU!$U$3975</definedName>
    <definedName name="DIRECTO65">[75]APU!$U$4036</definedName>
    <definedName name="DIRECTO66">[75]APU!$U$4097</definedName>
    <definedName name="DIRECTO67">[75]APU!$U$4158</definedName>
    <definedName name="DIRECTO68">[75]APU!$U$4219</definedName>
    <definedName name="DIRECTO69">[75]APU!$U$4280</definedName>
    <definedName name="DIRECTO7">[75]APU!$U$498</definedName>
    <definedName name="DIRECTO7.12">[75]APU!$U$8305</definedName>
    <definedName name="DIRECTO7.13">[75]APU!$U$8366</definedName>
    <definedName name="DIRECTO7.14">[75]APU!$U$8427</definedName>
    <definedName name="DIRECTO7.15">[75]APU!$U$8488</definedName>
    <definedName name="DIRECTO7.16">[75]APU!$U$8606</definedName>
    <definedName name="DIRECTO7.17">[75]APU!$U$11290</definedName>
    <definedName name="DIRECTO7.18">[75]APU!$U$11351</definedName>
    <definedName name="DIRECTO7.19">[75]APU!$U$11412</definedName>
    <definedName name="DIRECTO7.20">[75]APU!$U$11473</definedName>
    <definedName name="DIRECTO7.21">[75]APU!$U$11534</definedName>
    <definedName name="DIRECTO7.22">[75]APU!$U$11717</definedName>
    <definedName name="DIRECTO7.23">[75]APU!$U$11778</definedName>
    <definedName name="DIRECTO7.24">[75]APU!$U$14645</definedName>
    <definedName name="DIRECTO7.25">[75]APU!$U$15255</definedName>
    <definedName name="DIRECTO7.26">[75]APU!$U$15316</definedName>
    <definedName name="DIRECTO7.27">[75]APU!$U$15377</definedName>
    <definedName name="DIRECTO7.28">[75]APU!$U$15438</definedName>
    <definedName name="DIRECTO7.29">[75]APU!$U$15499</definedName>
    <definedName name="DIRECTO7.30">[75]APU!$U$15560</definedName>
    <definedName name="DIRECTO7.31">[75]APU!$U$15621</definedName>
    <definedName name="DIRECTO7.32">[75]APU!$U$15682</definedName>
    <definedName name="DIRECTO7.33">[75]APU!$U$15743</definedName>
    <definedName name="DIRECTO7.34">[75]APU!$U$15804</definedName>
    <definedName name="DIRECTO7.35">[75]APU!$U$15865</definedName>
    <definedName name="DIRECTO7.36">[75]APU!$U$17085</definedName>
    <definedName name="DIRECTO7.37">[75]APU!$U$17268</definedName>
    <definedName name="DIRECTO7.38">[75]APU!$U$17207</definedName>
    <definedName name="DIRECTO7.39">[75]APU!$U$17390</definedName>
    <definedName name="DIRECTO7.40">[75]APU!$U$17451</definedName>
    <definedName name="DIRECTO7.41">[75]APU!$U$17512</definedName>
    <definedName name="DIRECTO7.42">[75]APU!$U$17146</definedName>
    <definedName name="DIRECTO7.43">[75]APU!$U$17573</definedName>
    <definedName name="DIRECTO7.44">[75]APU!$U$17329</definedName>
    <definedName name="DIRECTO70">[75]APU!$U$4341</definedName>
    <definedName name="DIRECTO71">[75]APU!$U$4402</definedName>
    <definedName name="DIRECTO72">[75]APU!$U$4463</definedName>
    <definedName name="DIRECTO73">[75]APU!$U$4524</definedName>
    <definedName name="DIRECTO74">[75]APU!$U$4585</definedName>
    <definedName name="DIRECTO75">[75]APU!$U$4646</definedName>
    <definedName name="DIRECTO76">[75]APU!$U$4707</definedName>
    <definedName name="DIRECTO77">[75]APU!$U$4768</definedName>
    <definedName name="DIRECTO78">[75]APU!$U$4829</definedName>
    <definedName name="DIRECTO79">[75]APU!$U$4890</definedName>
    <definedName name="DIRECTO8">[75]APU!$U$559</definedName>
    <definedName name="DIRECTO80">[75]APU!$U$4951</definedName>
    <definedName name="DIRECTO81">[75]APU!$U$5012</definedName>
    <definedName name="DIRECTO82">[75]APU!$U$5073</definedName>
    <definedName name="DIRECTO83">[75]APU!$U$5134</definedName>
    <definedName name="DIRECTO84">[75]APU!$U$5195</definedName>
    <definedName name="DIRECTO85">[75]APU!$U$5256</definedName>
    <definedName name="DIRECTO86">[75]APU!$U$5317</definedName>
    <definedName name="DIRECTO87">[75]APU!$U$5378</definedName>
    <definedName name="DIRECTO88">[75]APU!$U$5439</definedName>
    <definedName name="DIRECTO89">[75]APU!$U$5500</definedName>
    <definedName name="DIRECTO9">[75]APU!$U$620</definedName>
    <definedName name="DIRECTO9.1">[75]APU!$U$16597</definedName>
    <definedName name="DIRECTO9.2">[75]APU!$U$16658</definedName>
    <definedName name="DIRECTO9.3">[75]APU!$U$16719</definedName>
    <definedName name="DIRECTO9.4">[75]APU!$U$16780</definedName>
    <definedName name="DIRECTO9.5">[75]APU!$U$16841</definedName>
    <definedName name="DIRECTO90">[75]APU!$U$5561</definedName>
    <definedName name="DIRECTO91">[75]APU!$U$5622</definedName>
    <definedName name="DIRECTO92">[75]APU!$U$5683</definedName>
    <definedName name="DIRECTO93">[75]APU!$U$5744</definedName>
    <definedName name="DIRECTO94">[75]APU!$U$5805</definedName>
    <definedName name="DIRECTO95">[75]APU!$U$5866</definedName>
    <definedName name="DIRECTO96">[75]APU!$U$5927</definedName>
    <definedName name="DIRECTO97">[75]APU!$U$5988</definedName>
    <definedName name="DIRECTO98">[75]APU!$U$6049</definedName>
    <definedName name="DIRECTO99">[75]APU!$U$6110</definedName>
    <definedName name="Director_Administrativo">#REF!</definedName>
    <definedName name="Discount_Lumpsum">#REF!</definedName>
    <definedName name="discount_percent">#REF!</definedName>
    <definedName name="discount2">[76]Cover!#REF!</definedName>
    <definedName name="discount3">[76]Cover!#REF!</definedName>
    <definedName name="discount4">[76]Cover!#REF!</definedName>
    <definedName name="DiscRateHigh">#REF!</definedName>
    <definedName name="DiscRateMed">#REF!</definedName>
    <definedName name="DISPONIBILIDAD">#REF!</definedName>
    <definedName name="Distancia">#REF!</definedName>
    <definedName name="div_pay">[54]ASSUMPTIONS!#REF!</definedName>
    <definedName name="dj">#REF!</definedName>
    <definedName name="dl">#REF!</definedName>
    <definedName name="DM">#REF!</definedName>
    <definedName name="DMD">#REF!</definedName>
    <definedName name="do">#REF!</definedName>
    <definedName name="Documentstatus">#REF!</definedName>
    <definedName name="Documentstatus1">'[35]REF - Listas'!$B$4:$B$11</definedName>
    <definedName name="Dólar">[15]Datos!$C$14</definedName>
    <definedName name="DOM160X20_S1">#REF!</definedName>
    <definedName name="DOM160X20_S2">#REF!</definedName>
    <definedName name="DOM160X20_S3">#REF!</definedName>
    <definedName name="DOM160X20_S4">#REF!</definedName>
    <definedName name="DOM160X20_S5">#REF!</definedName>
    <definedName name="DOM160X20_S6">#REF!</definedName>
    <definedName name="DOM160X32_S1">#REF!</definedName>
    <definedName name="DOM160X32_S2">#REF!</definedName>
    <definedName name="DOM160X32_S3">#REF!</definedName>
    <definedName name="DOM160X32_S4">#REF!</definedName>
    <definedName name="DOM160X32_S5">#REF!</definedName>
    <definedName name="DOM160X32_S6">#REF!</definedName>
    <definedName name="DOM200X20_S1">#REF!</definedName>
    <definedName name="DOM200X20_S2">#REF!</definedName>
    <definedName name="DOM200X20_S3">#REF!</definedName>
    <definedName name="DOM200X20_S4">#REF!</definedName>
    <definedName name="DOM200X20_S5">#REF!</definedName>
    <definedName name="DOM200X20_S6">#REF!</definedName>
    <definedName name="DOM200X32_S1">#REF!</definedName>
    <definedName name="DOM200X32_S2">#REF!</definedName>
    <definedName name="DOM200X32_S3">#REF!</definedName>
    <definedName name="DOM200X32_S4">#REF!</definedName>
    <definedName name="DOM200X32_S5">#REF!</definedName>
    <definedName name="DOM200X32_S6">#REF!</definedName>
    <definedName name="DOM90X20_S1">#REF!</definedName>
    <definedName name="DOM90X20_S2">#REF!</definedName>
    <definedName name="DOM90X20_S3">#REF!</definedName>
    <definedName name="DOM90X20_S4">#REF!</definedName>
    <definedName name="DOM90X20_S5">#REF!</definedName>
    <definedName name="DOM90X20_S6">#REF!</definedName>
    <definedName name="DOM90X32_S1">#REF!</definedName>
    <definedName name="DOM90X32_S2">#REF!</definedName>
    <definedName name="DOM90X32_S3">#REF!</definedName>
    <definedName name="DOM90X32_S4">#REF!</definedName>
    <definedName name="DOM90X32_S5">#REF!</definedName>
    <definedName name="DOM90X32_S6">#REF!</definedName>
    <definedName name="DOMESP90X63_S1">#REF!</definedName>
    <definedName name="DOMESP90X63_S2">#REF!</definedName>
    <definedName name="DOMESP90X63_S3">#REF!</definedName>
    <definedName name="DOMESP90X63_S4">#REF!</definedName>
    <definedName name="DOMESP90X63_S5">#REF!</definedName>
    <definedName name="DOMESP90X63_S6">#REF!</definedName>
    <definedName name="DOR">#REF!</definedName>
    <definedName name="DOT">#REF!</definedName>
    <definedName name="dota">#REF!</definedName>
    <definedName name="DRAWING_LEAD_TIME">#REF!</definedName>
    <definedName name="drf">#REF!</definedName>
    <definedName name="DRTOS1">'[77]Cost Codes'!$B$4:$G$331</definedName>
    <definedName name="DS">#REF!</definedName>
    <definedName name="DSA">#REF!</definedName>
    <definedName name="DSF">[78]A.P.U!#REF!</definedName>
    <definedName name="dt">#REF!</definedName>
    <definedName name="dtf">#REF!</definedName>
    <definedName name="DTFSMedida">#REF!</definedName>
    <definedName name="DtmFechaCotizacion">#REF!</definedName>
    <definedName name="DtmFechVigenCotiza">#REF!</definedName>
    <definedName name="DTS">#REF!</definedName>
    <definedName name="dxd">[11]CALCULO!$E$75</definedName>
    <definedName name="DZ.Main" hidden="1">#REF!</definedName>
    <definedName name="E" localSheetId="3">#REF!</definedName>
    <definedName name="E" localSheetId="5">#REF!</definedName>
    <definedName name="E" localSheetId="6">#REF!</definedName>
    <definedName name="e" localSheetId="13">#REF!</definedName>
    <definedName name="E" localSheetId="4">#REF!</definedName>
    <definedName name="e" localSheetId="1">#REF!</definedName>
    <definedName name="e">#REF!</definedName>
    <definedName name="E_03">#REF!</definedName>
    <definedName name="ED">#REF!</definedName>
    <definedName name="edil">[30]lisprecios!#REF!</definedName>
    <definedName name="EDWIN">#REF!</definedName>
    <definedName name="EE">'[59]C - CENTROS DE COSTO Y GASTOS'!$D$5:$E$123</definedName>
    <definedName name="eeeeeeeeee">#REF!</definedName>
    <definedName name="eeeeeeeeeee">#REF!</definedName>
    <definedName name="EER">#REF!</definedName>
    <definedName name="ef">#REF!</definedName>
    <definedName name="EINAR">#REF!</definedName>
    <definedName name="el">#REF!</definedName>
    <definedName name="ElectConsPrice">[37]Parameters!$R$15</definedName>
    <definedName name="ElectDemandPrice">#REF!</definedName>
    <definedName name="EMPAQUE">#REF!</definedName>
    <definedName name="ENCABEZA">#REF!</definedName>
    <definedName name="End_Bal">#REF!</definedName>
    <definedName name="ene00">[8]Dólar!#REF!</definedName>
    <definedName name="ENERGIATABLA1.2.4">'[4]CALCULO COSTOS DE OPERACIÓN'!$B$127:$AF$163</definedName>
    <definedName name="Engine">#N/A</definedName>
    <definedName name="EQUI">[64]Equipo!$A:$IV</definedName>
    <definedName name="EQUI3">[79]Equipo!$A:$IV</definedName>
    <definedName name="EquipData">'[37]Equip Data'!$B$14:$AQ$75</definedName>
    <definedName name="EquipInput">#REF!</definedName>
    <definedName name="EquipLifeRank">#REF!</definedName>
    <definedName name="EQUIPO">#REF!</definedName>
    <definedName name="EQUIPO_1">[80]EQUIPO!$B$2:$D$36</definedName>
    <definedName name="EQUIPO_DE_SOLDADURA">'[18]LISTADO '!$L$10</definedName>
    <definedName name="equipo_mayor">#REF!</definedName>
    <definedName name="equipomayor2">[81]desglose!#REF!</definedName>
    <definedName name="EquipOpCostOutput">#REF!</definedName>
    <definedName name="EquipOpFleet">#REF!</definedName>
    <definedName name="equipos">#REF!</definedName>
    <definedName name="equiprecord">[65]Sheet1!$A$18:$A$1072</definedName>
    <definedName name="EquipReplOutput">#REF!</definedName>
    <definedName name="EquipRow">#REF!</definedName>
    <definedName name="er">#REF!</definedName>
    <definedName name="ERR">#REF!</definedName>
    <definedName name="erra">#REF!</definedName>
    <definedName name="ERROR">#REF!</definedName>
    <definedName name="ERROR1">#REF!</definedName>
    <definedName name="ERROR2">#REF!</definedName>
    <definedName name="ERROR3">[82]TARIF2002!#REF!</definedName>
    <definedName name="ERROR5">[82]TARIF2002!#REF!</definedName>
    <definedName name="ES1_1">#REF!</definedName>
    <definedName name="ES1_10">#REF!</definedName>
    <definedName name="ES1_11">#REF!</definedName>
    <definedName name="ES1_12">#REF!</definedName>
    <definedName name="ES1_13">#REF!</definedName>
    <definedName name="ES1_14">#REF!</definedName>
    <definedName name="ES1_15">#REF!</definedName>
    <definedName name="ES1_16">#REF!</definedName>
    <definedName name="ES1_17">#REF!</definedName>
    <definedName name="ES1_18">#REF!</definedName>
    <definedName name="ES1_19">#REF!</definedName>
    <definedName name="ES1_2">#REF!</definedName>
    <definedName name="ES1_20">#REF!</definedName>
    <definedName name="ES1_21">#REF!</definedName>
    <definedName name="ES1_22">#REF!</definedName>
    <definedName name="ES1_23">#REF!</definedName>
    <definedName name="ES1_24">#REF!</definedName>
    <definedName name="ES1_25">#REF!</definedName>
    <definedName name="ES1_26">#REF!</definedName>
    <definedName name="ES1_27">#REF!</definedName>
    <definedName name="ES1_28">#REF!</definedName>
    <definedName name="ES1_29">#REF!</definedName>
    <definedName name="ES1_3">#REF!</definedName>
    <definedName name="ES1_30">#REF!</definedName>
    <definedName name="ES1_31">#REF!</definedName>
    <definedName name="ES1_32">#REF!</definedName>
    <definedName name="ES1_33">#REF!</definedName>
    <definedName name="ES1_34">#REF!</definedName>
    <definedName name="ES1_35">#REF!</definedName>
    <definedName name="ES1_36">#REF!</definedName>
    <definedName name="ES1_37">#REF!</definedName>
    <definedName name="ES1_38">#REF!</definedName>
    <definedName name="ES1_39">#REF!</definedName>
    <definedName name="ES1_4">#REF!</definedName>
    <definedName name="ES1_40">#REF!</definedName>
    <definedName name="ES1_41">#REF!</definedName>
    <definedName name="ES1_42">#REF!</definedName>
    <definedName name="ES1_43">#REF!</definedName>
    <definedName name="ES1_5">#REF!</definedName>
    <definedName name="ES1_6">#REF!</definedName>
    <definedName name="ES1_7">#REF!</definedName>
    <definedName name="ES1_8">#REF!</definedName>
    <definedName name="ES1_9">#REF!</definedName>
    <definedName name="ES2_1">#REF!</definedName>
    <definedName name="ES2_10">#REF!</definedName>
    <definedName name="ES2_11">#REF!</definedName>
    <definedName name="ES2_12">#REF!</definedName>
    <definedName name="ES2_13">#REF!</definedName>
    <definedName name="ES2_14">#REF!</definedName>
    <definedName name="ES2_15">#REF!</definedName>
    <definedName name="ES2_16">#REF!</definedName>
    <definedName name="ES2_17">#REF!</definedName>
    <definedName name="ES2_18">#REF!</definedName>
    <definedName name="ES2_19">#REF!</definedName>
    <definedName name="ES2_2">#REF!</definedName>
    <definedName name="ES2_20">#REF!</definedName>
    <definedName name="ES2_21">#REF!</definedName>
    <definedName name="ES2_22">#REF!</definedName>
    <definedName name="ES2_23">#REF!</definedName>
    <definedName name="ES2_24">#REF!</definedName>
    <definedName name="ES2_25">#REF!</definedName>
    <definedName name="ES2_26">#REF!</definedName>
    <definedName name="ES2_27">#REF!</definedName>
    <definedName name="ES2_28">#REF!</definedName>
    <definedName name="ES2_29">#REF!</definedName>
    <definedName name="ES2_3">#REF!</definedName>
    <definedName name="ES2_30">#REF!</definedName>
    <definedName name="ES2_31">#REF!</definedName>
    <definedName name="ES2_32">#REF!</definedName>
    <definedName name="ES2_33">#REF!</definedName>
    <definedName name="ES2_34">#REF!</definedName>
    <definedName name="ES2_35">#REF!</definedName>
    <definedName name="ES2_36">#REF!</definedName>
    <definedName name="ES2_37">#REF!</definedName>
    <definedName name="ES2_38">#REF!</definedName>
    <definedName name="ES2_39">#REF!</definedName>
    <definedName name="ES2_4">#REF!</definedName>
    <definedName name="ES2_40">#REF!</definedName>
    <definedName name="ES2_41">#REF!</definedName>
    <definedName name="ES2_42">#REF!</definedName>
    <definedName name="ES2_43">#REF!</definedName>
    <definedName name="ES2_5">#REF!</definedName>
    <definedName name="ES2_6">#REF!</definedName>
    <definedName name="ES2_7">#REF!</definedName>
    <definedName name="ES2_8">#REF!</definedName>
    <definedName name="ES2_9">#REF!</definedName>
    <definedName name="ES3_1">#REF!</definedName>
    <definedName name="ES3_10">#REF!</definedName>
    <definedName name="ES3_11">#REF!</definedName>
    <definedName name="ES3_12">#REF!</definedName>
    <definedName name="ES3_13">#REF!</definedName>
    <definedName name="ES3_14">#REF!</definedName>
    <definedName name="ES3_15">#REF!</definedName>
    <definedName name="ES3_16">#REF!</definedName>
    <definedName name="ES3_17">#REF!</definedName>
    <definedName name="ES3_18">#REF!</definedName>
    <definedName name="ES3_19">#REF!</definedName>
    <definedName name="ES3_2">#REF!</definedName>
    <definedName name="ES3_20">#REF!</definedName>
    <definedName name="ES3_21">#REF!</definedName>
    <definedName name="ES3_22">#REF!</definedName>
    <definedName name="ES3_23">#REF!</definedName>
    <definedName name="ES3_24">#REF!</definedName>
    <definedName name="ES3_25">#REF!</definedName>
    <definedName name="ES3_26">#REF!</definedName>
    <definedName name="ES3_27">#REF!</definedName>
    <definedName name="ES3_28">#REF!</definedName>
    <definedName name="ES3_29">#REF!</definedName>
    <definedName name="ES3_3">#REF!</definedName>
    <definedName name="ES3_30">#REF!</definedName>
    <definedName name="ES3_31">#REF!</definedName>
    <definedName name="ES3_32">#REF!</definedName>
    <definedName name="ES3_33">#REF!</definedName>
    <definedName name="ES3_34">#REF!</definedName>
    <definedName name="ES3_35">#REF!</definedName>
    <definedName name="ES3_36">#REF!</definedName>
    <definedName name="ES3_37">#REF!</definedName>
    <definedName name="ES3_38">#REF!</definedName>
    <definedName name="ES3_39">#REF!</definedName>
    <definedName name="ES3_4">#REF!</definedName>
    <definedName name="ES3_40">#REF!</definedName>
    <definedName name="ES3_41">#REF!</definedName>
    <definedName name="ES3_42">#REF!</definedName>
    <definedName name="ES3_43">#REF!</definedName>
    <definedName name="ES3_5">#REF!</definedName>
    <definedName name="ES3_6">#REF!</definedName>
    <definedName name="ES3_7">#REF!</definedName>
    <definedName name="ES3_8">#REF!</definedName>
    <definedName name="ES3_9">#REF!</definedName>
    <definedName name="ES4_1">#REF!</definedName>
    <definedName name="ES4_10">#REF!</definedName>
    <definedName name="ES4_11">#REF!</definedName>
    <definedName name="ES4_12">#REF!</definedName>
    <definedName name="ES4_13">#REF!</definedName>
    <definedName name="ES4_14">#REF!</definedName>
    <definedName name="ES4_15">#REF!</definedName>
    <definedName name="ES4_16">#REF!</definedName>
    <definedName name="ES4_17">#REF!</definedName>
    <definedName name="ES4_18">#REF!</definedName>
    <definedName name="ES4_19">#REF!</definedName>
    <definedName name="ES4_2">#REF!</definedName>
    <definedName name="ES4_20">#REF!</definedName>
    <definedName name="ES4_21">#REF!</definedName>
    <definedName name="ES4_22">#REF!</definedName>
    <definedName name="ES4_23">#REF!</definedName>
    <definedName name="ES4_24">#REF!</definedName>
    <definedName name="ES4_25">#REF!</definedName>
    <definedName name="ES4_26">#REF!</definedName>
    <definedName name="ES4_27">#REF!</definedName>
    <definedName name="ES4_28">#REF!</definedName>
    <definedName name="ES4_29">#REF!</definedName>
    <definedName name="ES4_3">#REF!</definedName>
    <definedName name="ES4_30">#REF!</definedName>
    <definedName name="ES4_31">#REF!</definedName>
    <definedName name="ES4_32">#REF!</definedName>
    <definedName name="ES4_33">#REF!</definedName>
    <definedName name="ES4_34">#REF!</definedName>
    <definedName name="ES4_35">#REF!</definedName>
    <definedName name="ES4_36">#REF!</definedName>
    <definedName name="ES4_37">#REF!</definedName>
    <definedName name="ES4_38">#REF!</definedName>
    <definedName name="ES4_39">#REF!</definedName>
    <definedName name="ES4_4">#REF!</definedName>
    <definedName name="ES4_40">#REF!</definedName>
    <definedName name="ES4_41">#REF!</definedName>
    <definedName name="ES4_42">#REF!</definedName>
    <definedName name="ES4_43">#REF!</definedName>
    <definedName name="ES4_5">#REF!</definedName>
    <definedName name="ES4_6">#REF!</definedName>
    <definedName name="ES4_7">#REF!</definedName>
    <definedName name="ES4_8">#REF!</definedName>
    <definedName name="ES4_9">#REF!</definedName>
    <definedName name="ES5_1">#REF!</definedName>
    <definedName name="ES5_10">#REF!</definedName>
    <definedName name="ES5_11">#REF!</definedName>
    <definedName name="ES5_12">#REF!</definedName>
    <definedName name="ES5_13">#REF!</definedName>
    <definedName name="ES5_14">#REF!</definedName>
    <definedName name="ES5_15">#REF!</definedName>
    <definedName name="ES5_16">#REF!</definedName>
    <definedName name="ES5_17">#REF!</definedName>
    <definedName name="ES5_18">#REF!</definedName>
    <definedName name="ES5_19">#REF!</definedName>
    <definedName name="ES5_2">#REF!</definedName>
    <definedName name="ES5_20">#REF!</definedName>
    <definedName name="ES5_21">#REF!</definedName>
    <definedName name="ES5_22">#REF!</definedName>
    <definedName name="ES5_23">#REF!</definedName>
    <definedName name="ES5_24">#REF!</definedName>
    <definedName name="ES5_25">#REF!</definedName>
    <definedName name="ES5_26">#REF!</definedName>
    <definedName name="ES5_27">#REF!</definedName>
    <definedName name="ES5_28">#REF!</definedName>
    <definedName name="ES5_29">#REF!</definedName>
    <definedName name="ES5_3">#REF!</definedName>
    <definedName name="ES5_30">#REF!</definedName>
    <definedName name="ES5_31">#REF!</definedName>
    <definedName name="ES5_32">#REF!</definedName>
    <definedName name="ES5_33">#REF!</definedName>
    <definedName name="ES5_34">#REF!</definedName>
    <definedName name="ES5_35">#REF!</definedName>
    <definedName name="ES5_36">#REF!</definedName>
    <definedName name="ES5_37">#REF!</definedName>
    <definedName name="ES5_38">#REF!</definedName>
    <definedName name="ES5_39">#REF!</definedName>
    <definedName name="ES5_4">#REF!</definedName>
    <definedName name="ES5_40">#REF!</definedName>
    <definedName name="ES5_41">#REF!</definedName>
    <definedName name="ES5_42">#REF!</definedName>
    <definedName name="ES5_43">#REF!</definedName>
    <definedName name="ES5_5">#REF!</definedName>
    <definedName name="ES5_6">#REF!</definedName>
    <definedName name="ES5_7">#REF!</definedName>
    <definedName name="ES5_8">#REF!</definedName>
    <definedName name="ES5_9">#REF!</definedName>
    <definedName name="ES6_1">#REF!</definedName>
    <definedName name="ES6_10">#REF!</definedName>
    <definedName name="ES6_11">#REF!</definedName>
    <definedName name="ES6_12">#REF!</definedName>
    <definedName name="ES6_13">#REF!</definedName>
    <definedName name="ES6_14">#REF!</definedName>
    <definedName name="ES6_15">#REF!</definedName>
    <definedName name="ES6_16">#REF!</definedName>
    <definedName name="ES6_17">#REF!</definedName>
    <definedName name="ES6_18">#REF!</definedName>
    <definedName name="ES6_19">#REF!</definedName>
    <definedName name="ES6_2">#REF!</definedName>
    <definedName name="ES6_20">#REF!</definedName>
    <definedName name="ES6_21">#REF!</definedName>
    <definedName name="ES6_22">#REF!</definedName>
    <definedName name="ES6_23">#REF!</definedName>
    <definedName name="ES6_24">#REF!</definedName>
    <definedName name="ES6_25">#REF!</definedName>
    <definedName name="ES6_26">#REF!</definedName>
    <definedName name="ES6_27">#REF!</definedName>
    <definedName name="ES6_28">#REF!</definedName>
    <definedName name="ES6_29">#REF!</definedName>
    <definedName name="ES6_3">#REF!</definedName>
    <definedName name="ES6_30">#REF!</definedName>
    <definedName name="ES6_31">#REF!</definedName>
    <definedName name="ES6_32">#REF!</definedName>
    <definedName name="ES6_33">#REF!</definedName>
    <definedName name="ES6_34">#REF!</definedName>
    <definedName name="ES6_35">#REF!</definedName>
    <definedName name="ES6_36">#REF!</definedName>
    <definedName name="ES6_37">#REF!</definedName>
    <definedName name="ES6_38">#REF!</definedName>
    <definedName name="ES6_39">#REF!</definedName>
    <definedName name="ES6_4">#REF!</definedName>
    <definedName name="ES6_40">#REF!</definedName>
    <definedName name="ES6_41">#REF!</definedName>
    <definedName name="ES6_42">#REF!</definedName>
    <definedName name="ES6_43">#REF!</definedName>
    <definedName name="ES6_5">#REF!</definedName>
    <definedName name="ES6_6">#REF!</definedName>
    <definedName name="ES6_7">#REF!</definedName>
    <definedName name="ES6_8">#REF!</definedName>
    <definedName name="ES6_9">#REF!</definedName>
    <definedName name="escalones">[30]lisprecios!#REF!</definedName>
    <definedName name="ESE">#REF!</definedName>
    <definedName name="ESMALTE">#REF!</definedName>
    <definedName name="ESP201.15">'[83]201.15'!$H$49</definedName>
    <definedName name="ESP201.21">'[83]201.21'!$H$50</definedName>
    <definedName name="ESP201.7">'[83]201.7'!$H$52</definedName>
    <definedName name="ESP201.8">'[83]201.8'!$H$53</definedName>
    <definedName name="ESP210.2.2">#REF!</definedName>
    <definedName name="ESP225P">#REF!</definedName>
    <definedName name="ESP330.1P">'[83]330.1P (7801)'!$H$50</definedName>
    <definedName name="ESP632.1P">'[83]632.1P '!$H$57</definedName>
    <definedName name="ESP632.4P">'[83]632.4P'!$H$51</definedName>
    <definedName name="ESPECIFICACION">#REF!</definedName>
    <definedName name="Especificación">#REF!</definedName>
    <definedName name="ESPESORPLACAS">#REF!</definedName>
    <definedName name="ESTACION">[42]TABLAS!$B$63:$B$78</definedName>
    <definedName name="ESTADO">[84]Hoja2!$A$1:$A$3</definedName>
    <definedName name="Este">#REF!</definedName>
    <definedName name="ESTERIL">'[41]BASE DE DATOS ORIG'!#REF!</definedName>
    <definedName name="ESTRUCT06">'[85]Análisis Unit'!#REF!</definedName>
    <definedName name="ESTRUCT07">'[85]Análisis Unit'!#REF!</definedName>
    <definedName name="ESTRUCT08">'[85]Análisis Unit'!#REF!</definedName>
    <definedName name="ESTRUCT09">'[85]Análisis Unit'!#REF!</definedName>
    <definedName name="ESTRUCT10">'[85]Análisis Unit'!#REF!</definedName>
    <definedName name="ESTRUCT11">'[85]Análisis Unit'!#REF!</definedName>
    <definedName name="ESTRUCT12">'[85]Análisis Unit'!#REF!</definedName>
    <definedName name="ESTRUCT13">'[85]Análisis Unit'!#REF!</definedName>
    <definedName name="ESTRUCT14">'[85]Análisis Unit'!#REF!</definedName>
    <definedName name="ESTRUCT15">'[85]Análisis Unit'!#REF!</definedName>
    <definedName name="ESTRUCT16">'[85]Análisis Unit'!#REF!</definedName>
    <definedName name="ESTRUCT17">'[85]Análisis Unit'!#REF!</definedName>
    <definedName name="ESTRUCT18">'[85]Análisis Unit'!#REF!</definedName>
    <definedName name="ESTRUCT19">'[85]Análisis Unit'!#REF!</definedName>
    <definedName name="ESTRUCT20">'[85]Análisis Unit'!#REF!</definedName>
    <definedName name="ESTRUCT21">'[85]Análisis Unit'!#REF!</definedName>
    <definedName name="ESTRUCT22">'[85]Análisis Unit'!#REF!</definedName>
    <definedName name="ESTRUCT24">'[85]Análisis Unit'!#REF!</definedName>
    <definedName name="ESTRUCT25">'[85]Análisis Unit'!#REF!</definedName>
    <definedName name="ESTRUCT28">'[85]Análisis Unit'!#REF!</definedName>
    <definedName name="ESTRUCT29">'[85]Análisis Unit'!#REF!</definedName>
    <definedName name="ESTRUCT31">'[85]Análisis Unit'!#REF!</definedName>
    <definedName name="ESTRUCT33">'[85]Análisis Unit'!#REF!</definedName>
    <definedName name="ESTRUCT34">'[85]Análisis Unit'!#REF!</definedName>
    <definedName name="ESTRUCT43">'[85]Análisis Unit'!#REF!</definedName>
    <definedName name="ET_DSC">[45]Modelo!$P$2</definedName>
    <definedName name="ET_IMO">[45]Modelo!$O$44</definedName>
    <definedName name="ET_IND">[45]Modelo!$O$42</definedName>
    <definedName name="ETERNIT6">#REF!</definedName>
    <definedName name="ev.Calculation" hidden="1">-4135</definedName>
    <definedName name="ev.Initialized" hidden="1">FALSE</definedName>
    <definedName name="Eval_Currency">#REF!</definedName>
    <definedName name="ex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7">#REF!</definedName>
    <definedName name="Excel_BuiltIn_Print_Titles_1">#REF!</definedName>
    <definedName name="Excel_BuiltIn_Print_Titles_1_1">#REF!</definedName>
    <definedName name="Excel_BuiltIn_Print_Titles_1_1_1">#REF!</definedName>
    <definedName name="Excel_BuiltIn_Print_Titles_3">'[86]COSTOS OFICINA'!#REF!</definedName>
    <definedName name="Excel_BuiltIn_Print_Titles_4">'[86]COSTOS CAMPAMENTO'!#REF!</definedName>
    <definedName name="Exchange_Rate">#REF!</definedName>
    <definedName name="exchangerate">[87]Parameters!#REF!</definedName>
    <definedName name="Executivepb" hidden="1">#REF!</definedName>
    <definedName name="ExistAge">#REF!</definedName>
    <definedName name="ExistFleet">#REF!</definedName>
    <definedName name="expl1">[8]Gastos!#REF!</definedName>
    <definedName name="ExRateAus">[88]ProjectParameters!$G$18</definedName>
    <definedName name="ExRateCountry">[88]ProjectParameters!$B$18:$B$22</definedName>
    <definedName name="ExRates">[88]ProjectParameters!$G$18:$G$22</definedName>
    <definedName name="Extra_Pay">#REF!</definedName>
    <definedName name="Extracción_IM">#REF!</definedName>
    <definedName name="F.D.CV1_Moisture">#REF!</definedName>
    <definedName name="F.D.CV2_Al">#REF!</definedName>
    <definedName name="F.D.CV2_Co">#REF!</definedName>
    <definedName name="F.D.CV2_DryTonnes">#REF!</definedName>
    <definedName name="F.D.CV2_dtph">#REF!</definedName>
    <definedName name="F.D.CV2_Fe">#REF!</definedName>
    <definedName name="F.D.CV2_Mg">#REF!</definedName>
    <definedName name="F.D.CV2_Ni">#REF!</definedName>
    <definedName name="F.D.CV2_Si">#REF!</definedName>
    <definedName name="F.D.Mill_Availability">#REF!</definedName>
    <definedName name="F.D.Mill_Downtime">#REF!</definedName>
    <definedName name="F.D.Mill_DryTonnes">#REF!</definedName>
    <definedName name="F.D.Mill_DryTph">#REF!</definedName>
    <definedName name="F.D.Mill_PowerDraw">#REF!</definedName>
    <definedName name="F.D.Mill_PowerDrawPerTonne">#REF!</definedName>
    <definedName name="F.D.Mill_Uptime">#REF!</definedName>
    <definedName name="F.D.Mill_Utilization">#REF!</definedName>
    <definedName name="F.D.Mill_WetTonnes">#REF!</definedName>
    <definedName name="F.D.Mill_WetTph">#REF!</definedName>
    <definedName name="F.D.MillFeed_Al">#REF!</definedName>
    <definedName name="F.D.MillFeed_Co">#REF!</definedName>
    <definedName name="F.D.MillFeed_Fe">#REF!</definedName>
    <definedName name="F.D.MillFeed_Mg">#REF!</definedName>
    <definedName name="F.D.MillFeed_Ni">#REF!</definedName>
    <definedName name="F.D.MillFeed_Si">#REF!</definedName>
    <definedName name="F.D.MillH2O_Head">#REF!</definedName>
    <definedName name="F.D.MillH2O_Screen">#REF!</definedName>
    <definedName name="F.D.MillH2O_Total">#REF!</definedName>
    <definedName name="F.D.OreToStorage_Al">#REF!</definedName>
    <definedName name="F.D.OreToStorage_Co">#REF!</definedName>
    <definedName name="F.D.OreToStorage_DryTonnes">#REF!</definedName>
    <definedName name="F.D.OreToStorage_DryTph">#REF!</definedName>
    <definedName name="F.D.OreToStorage_Fe">#REF!</definedName>
    <definedName name="F.D.OreToStorage_Mg">#REF!</definedName>
    <definedName name="F.D.OreToStorage_Ni">#REF!</definedName>
    <definedName name="F.D.OreToStorage_PulpDensity">#REF!</definedName>
    <definedName name="F.D.OreToStorage_PulpYieldStress">#REF!</definedName>
    <definedName name="F.D.OreToStorage_Si">#REF!</definedName>
    <definedName name="F.D.OreToStorage_Tank1Level">#REF!</definedName>
    <definedName name="F.D.OreToStorage_Tank2Level">#REF!</definedName>
    <definedName name="F.D.OreToStorage_Tank3Level">#REF!</definedName>
    <definedName name="F.D.OreToStorage_Tank4Level">#REF!</definedName>
    <definedName name="F.D.OreToStorage_Volume">#REF!</definedName>
    <definedName name="F.D.OreToStorage_VolumePerHr">#REF!</definedName>
    <definedName name="F.M.CV1_Moisture">#REF!</definedName>
    <definedName name="F.M.CV2_Al">#REF!</definedName>
    <definedName name="F.M.CV2_Co">#REF!</definedName>
    <definedName name="F.M.CV2_DryTonnes">#REF!</definedName>
    <definedName name="F.M.CV2_dtph">#REF!</definedName>
    <definedName name="F.M.CV2_Fe">#REF!</definedName>
    <definedName name="F.M.CV2_Mg">#REF!</definedName>
    <definedName name="F.M.CV2_Ni">#REF!</definedName>
    <definedName name="F.M.CV2_Si">#REF!</definedName>
    <definedName name="F.M.Mill_Availability">#REF!</definedName>
    <definedName name="F.M.Mill_Downtime">#REF!</definedName>
    <definedName name="F.M.Mill_DryTonnes">#REF!</definedName>
    <definedName name="F.M.Mill_DryTph">#REF!</definedName>
    <definedName name="F.M.Mill_PowerDraw">#REF!</definedName>
    <definedName name="F.M.Mill_PowerDrawPerTonne">#REF!</definedName>
    <definedName name="F.M.Mill_Uptime">#REF!</definedName>
    <definedName name="F.M.Mill_Utilization">#REF!</definedName>
    <definedName name="F.M.Mill_WetTonnes">#REF!</definedName>
    <definedName name="F.M.Mill_WetTph">#REF!</definedName>
    <definedName name="F.M.MillFeed_Al">#REF!</definedName>
    <definedName name="F.M.MillFeed_Co">#REF!</definedName>
    <definedName name="F.M.MillFeed_Fe">#REF!</definedName>
    <definedName name="F.M.MillFeed_Mg">#REF!</definedName>
    <definedName name="F.M.MillFeed_Ni">#REF!</definedName>
    <definedName name="F.M.MillFeed_Si">#REF!</definedName>
    <definedName name="F.M.MillH2O_Head">#REF!</definedName>
    <definedName name="F.M.MillH2O_Screen">#REF!</definedName>
    <definedName name="F.M.MillH2O_Total">#REF!</definedName>
    <definedName name="F.M.OreToStorage_Al">#REF!</definedName>
    <definedName name="F.M.OreToStorage_Co">#REF!</definedName>
    <definedName name="F.M.OreToStorage_DryTonnes">#REF!</definedName>
    <definedName name="F.M.OreToStorage_DryTph">#REF!</definedName>
    <definedName name="F.M.OreToStorage_Fe">#REF!</definedName>
    <definedName name="F.M.OreToStorage_Mg">#REF!</definedName>
    <definedName name="F.M.OreToStorage_Ni">#REF!</definedName>
    <definedName name="F.M.OreToStorage_PulpDensity">#REF!</definedName>
    <definedName name="F.M.OreToStorage_PulpYieldStress">#REF!</definedName>
    <definedName name="F.M.OreToStorage_Si">#REF!</definedName>
    <definedName name="F.M.OreToStorage_Volume">#REF!</definedName>
    <definedName name="F.M.OreToStorage_VolumePerHr">#REF!</definedName>
    <definedName name="F.Y.CV1_Moisture">#REF!</definedName>
    <definedName name="F.Y.CV2_Al">#REF!</definedName>
    <definedName name="F.Y.CV2_Co">#REF!</definedName>
    <definedName name="F.Y.CV2_DryTonnes">#REF!</definedName>
    <definedName name="F.Y.CV2_dtph">#REF!</definedName>
    <definedName name="F.Y.CV2_Fe">#REF!</definedName>
    <definedName name="F.Y.CV2_Mg">#REF!</definedName>
    <definedName name="F.Y.CV2_Ni">#REF!</definedName>
    <definedName name="F.Y.CV2_Si">#REF!</definedName>
    <definedName name="F.Y.Mill_Availability">#REF!</definedName>
    <definedName name="F.Y.Mill_Downtime">#REF!</definedName>
    <definedName name="F.Y.Mill_DryTonnes">#REF!</definedName>
    <definedName name="F.Y.Mill_DryTph">#REF!</definedName>
    <definedName name="F.Y.Mill_PowerDraw">#REF!</definedName>
    <definedName name="F.Y.Mill_PowerDrawPerTonne">#REF!</definedName>
    <definedName name="F.Y.Mill_Uptime">#REF!</definedName>
    <definedName name="F.Y.Mill_Utilization">#REF!</definedName>
    <definedName name="F.Y.Mill_WetTonnes">#REF!</definedName>
    <definedName name="F.Y.Mill_WetTph">#REF!</definedName>
    <definedName name="F.Y.MillFeed_Al">#REF!</definedName>
    <definedName name="F.Y.MillFeed_Co">#REF!</definedName>
    <definedName name="F.Y.MillFeed_Fe">#REF!</definedName>
    <definedName name="F.Y.MillFeed_Mg">#REF!</definedName>
    <definedName name="F.Y.MillFeed_Ni">#REF!</definedName>
    <definedName name="F.Y.MillFeed_Si">#REF!</definedName>
    <definedName name="F.Y.MillH2O_Head">#REF!</definedName>
    <definedName name="F.Y.MillH2O_Screen">#REF!</definedName>
    <definedName name="F.Y.MillH2O_Total">#REF!</definedName>
    <definedName name="F.Y.OreToStorage_Al">#REF!</definedName>
    <definedName name="F.Y.OreToStorage_Co">#REF!</definedName>
    <definedName name="F.Y.OreToStorage_DryTonnes">#REF!</definedName>
    <definedName name="F.Y.OreToStorage_DryTph">#REF!</definedName>
    <definedName name="F.Y.OreToStorage_Fe">#REF!</definedName>
    <definedName name="F.Y.OreToStorage_Mg">#REF!</definedName>
    <definedName name="F.Y.OreToStorage_Ni">#REF!</definedName>
    <definedName name="F.Y.OreToStorage_PulpDensity">#REF!</definedName>
    <definedName name="F.Y.OreToStorage_PulpYieldStress">#REF!</definedName>
    <definedName name="F.Y.OreToStorage_Si">#REF!</definedName>
    <definedName name="F.Y.OreToStorage_Volume">#REF!</definedName>
    <definedName name="F.Y.OreToStorage_VolumePerHr">#REF!</definedName>
    <definedName name="fa">#REF!</definedName>
    <definedName name="FABI" localSheetId="13">Scheduled_Payment+Extra_Payment</definedName>
    <definedName name="FABI">Scheduled_Payment+Extra_Payment</definedName>
    <definedName name="FABIAN">#N/A</definedName>
    <definedName name="FAC">#REF!</definedName>
    <definedName name="FACTOR">#REF!</definedName>
    <definedName name="factorarena">#REF!</definedName>
    <definedName name="Factpb" hidden="1">#REF!</definedName>
    <definedName name="Factpb2" hidden="1">#REF!</definedName>
    <definedName name="FALTANTES1">'[89]CANT OBRA'!$A:$IV</definedName>
    <definedName name="FASD">#REF!</definedName>
    <definedName name="fb">#REF!</definedName>
    <definedName name="fcc">#REF!</definedName>
    <definedName name="fcv">#REF!</definedName>
    <definedName name="fd">#REF!</definedName>
    <definedName name="fda">#REF!</definedName>
    <definedName name="fdf">#REF!</definedName>
    <definedName name="fdwssf">#REF!</definedName>
    <definedName name="feb00">[8]Dólar!#REF!</definedName>
    <definedName name="FECHA">#REF!</definedName>
    <definedName name="Fechas">#REF!</definedName>
    <definedName name="Festivos">'[90]días habiles 2015'!$D$2:$D$21</definedName>
    <definedName name="Fexx">[6]Cálculo!$B$39</definedName>
    <definedName name="FF">'[91]cost codes'!$B$2:$F$54</definedName>
    <definedName name="ffff">#REF!</definedName>
    <definedName name="fffffdfdfddf">#REF!</definedName>
    <definedName name="ffffffffffffffff">#REF!</definedName>
    <definedName name="fg">#REF!</definedName>
    <definedName name="FGV">#REF!</definedName>
    <definedName name="fi">#REF!</definedName>
    <definedName name="Fin_de_semana">'[90]días habiles 2015'!$M$1:$M$2</definedName>
    <definedName name="Finaliza">[61]Design!$B$275</definedName>
    <definedName name="Financialpb" hidden="1">#REF!</definedName>
    <definedName name="Financialpb2" hidden="1">#REF!</definedName>
    <definedName name="FixEquip_hrs">'[92]Fixed Plant'!$F$109:$AA$168</definedName>
    <definedName name="fk">#REF!</definedName>
    <definedName name="Fleet">#REF!</definedName>
    <definedName name="FleetC">#REF!</definedName>
    <definedName name="fleetRecNo">[93]Fleet!$B$12:$B$80</definedName>
    <definedName name="FleetS">#REF!</definedName>
    <definedName name="FleetW">#REF!</definedName>
    <definedName name="Fletes">[15]Datos!$G$18</definedName>
    <definedName name="flq">#REF!</definedName>
    <definedName name="FOB_POINT">#REF!</definedName>
    <definedName name="forapproval">'[94]LISTS-FOR INTERNAL USE ONLY'!$B$16:$B$25</definedName>
    <definedName name="form_calcmod">'[95]CALC-MOD'!$C$4:$C$11,'[95]CALC-MOD'!$G$4:$G$11,'[95]CALC-MOD'!$C$16:$C$23,'[95]CALC-MOD'!$G$16:$G$23,'[95]CALC-MOD'!$C$29:$C$36,'[95]CALC-MOD'!$B$43:$B$47</definedName>
    <definedName name="form_cons">[96]CONS!$F$14:$F$81,[96]CONS!$G$13:$G$81,[96]CONS!$G$87:$G$90,[96]CONS!$K$13:$K$22,[96]CONS!$M$13:$M$21</definedName>
    <definedName name="form_desglose">#REF!,#REF!</definedName>
    <definedName name="form_equi">[96]EQUI!$D$15:$E$45,[96]EQUI!$E$46,[96]EQUI!$D$52:$E$86,[96]EQUI!$E$87,[96]EQUI!$D$94:$E$109,[96]EQUI!$E$110,[96]EQUI!$D$116:$E$122,[96]EQUI!$E$123,[96]EQUI!$D$131:$E$136,[96]EQUI!$E$137,[96]EQUI!$E$140,[96]EQUI!$D$146:$E$159,[96]EQUI!$E$161,[96]EQUI!$I$2:$I$14,[96]EQUI!$K$2:$K$13</definedName>
    <definedName name="form_indir">[95]INDIR!$C$17:$M$22,[95]INDIR!$O$17:$P$22,[95]INDIR!$R$17:$R$23,[95]INDIR!$C$25:$M$26,[95]INDIR!$O$25:$P$26,[95]INDIR!$R$25:$R$27,[95]INDIR!$C$32:$M$33,[95]INDIR!$O$32:$P$33,[95]INDIR!$R$32:$R$34,[95]INDIR!$R$37,[95]INDIR!$P$43:$P$49,[95]INDIR!$R$43:$R$50,[95]INDIR!$P$54:$P$59,[95]INDIR!$R$54:$R$60,[95]INDIR!$P$65:$P$67,[95]INDIR!$R$65:$R$68,[95]INDIR!$R$71</definedName>
    <definedName name="form_otrosmod">'[96]OTROS MO'!$C$15:$D$19,'[96]OTROS MO'!$F$15:$G$19,'[96]OTROS MO'!$H$15:$H$20,'[96]OTROS MO'!$F$25:$F$26,'[96]OTROS MO'!$H$25:$H$27,'[96]OTROS MO'!$F$33:$F$34,'[96]OTROS MO'!$H$33:$H$35,'[96]OTROS MO'!$H$38</definedName>
    <definedName name="form_resumen">#REF!,#REF!,#REF!,#REF!,#REF!,#REF!,#REF!,#REF!,#REF!,#REF!,#REF!</definedName>
    <definedName name="form_subcon">#REF!,#REF!</definedName>
    <definedName name="form_superv">[95]SUPERV!$C$17:$L$23,[95]SUPERV!$N$17:$O$23,[95]SUPERV!$Q$17:$Q$24</definedName>
    <definedName name="formadepago">#REF!</definedName>
    <definedName name="FORMALETAM2">#REF!</definedName>
    <definedName name="Formaletas">'[18]LISTADO '!$L$5</definedName>
    <definedName name="Format">#REF!</definedName>
    <definedName name="formularioCantidades">#REF!</definedName>
    <definedName name="fr">#REF!</definedName>
    <definedName name="FrecInctoMmtoAnno">#REF!</definedName>
    <definedName name="FrecInctoMmtoAno">#REF!</definedName>
    <definedName name="ft">#REF!</definedName>
    <definedName name="Fu">[6]Cálculo!$B$40</definedName>
    <definedName name="Fub">[6]Cálculo!$B$36</definedName>
    <definedName name="Fuel">'[53]Budget Assumptions'!$J$3</definedName>
    <definedName name="FuelControl">#REF!</definedName>
    <definedName name="FuelCostos">#REF!</definedName>
    <definedName name="FuelFactorA">#REF!</definedName>
    <definedName name="FuelFactorB">#REF!</definedName>
    <definedName name="FuelMedian">#REF!</definedName>
    <definedName name="FuelPrice">[37]Parameters!$R$18</definedName>
    <definedName name="Full_Print">#REF!</definedName>
    <definedName name="Fup">[6]Cálculo!$B$38</definedName>
    <definedName name="fv">#REF!</definedName>
    <definedName name="FX">#REF!</definedName>
    <definedName name="fx_rate">[76]Cover!#REF!</definedName>
    <definedName name="fy">#REF!</definedName>
    <definedName name="Fyb">[6]Cálculo!$B$35</definedName>
    <definedName name="Fyp">[6]Cálculo!$B$37</definedName>
    <definedName name="fyy">#REF!</definedName>
    <definedName name="G" localSheetId="3">#REF!</definedName>
    <definedName name="G" localSheetId="5">#REF!</definedName>
    <definedName name="G" localSheetId="6">#REF!</definedName>
    <definedName name="G" localSheetId="13">#REF!</definedName>
    <definedName name="G" localSheetId="4">#REF!</definedName>
    <definedName name="G" localSheetId="1">#REF!</definedName>
    <definedName name="G">#REF!</definedName>
    <definedName name="Ga">#REF!</definedName>
    <definedName name="GANCHO">#REF!</definedName>
    <definedName name="GanEquipos">[15]Datos!$J$16</definedName>
    <definedName name="GanFletes" localSheetId="6">[15]Datos!#REF!</definedName>
    <definedName name="GanFletes">[15]Datos!#REF!</definedName>
    <definedName name="GanMetal">[15]Datos!$J$17</definedName>
    <definedName name="GanOtros">[15]Datos!$J$19</definedName>
    <definedName name="GanSuministro">[15]Datos!$J$15</definedName>
    <definedName name="GanViáticos" localSheetId="6">[15]Datos!#REF!</definedName>
    <definedName name="GanViáticos">[15]Datos!#REF!</definedName>
    <definedName name="GarantiaExtendida">#REF!</definedName>
    <definedName name="GarantiaExtendidaCostos">#REF!</definedName>
    <definedName name="Gb">#REF!</definedName>
    <definedName name="Gc">#REF!</definedName>
    <definedName name="Gd">#REF!</definedName>
    <definedName name="gdj">#REF!</definedName>
    <definedName name="Ge">#REF!</definedName>
    <definedName name="gecolsa06">[8]Gastos!#REF!</definedName>
    <definedName name="GETCostOutput">#REF!</definedName>
    <definedName name="Gf">#REF!</definedName>
    <definedName name="gft">#REF!</definedName>
    <definedName name="Gg">#REF!</definedName>
    <definedName name="ggggggg">#REF!</definedName>
    <definedName name="Gh">#REF!</definedName>
    <definedName name="GHG">'[97]GENERALIDADES '!$E$9</definedName>
    <definedName name="ghu">#REF!</definedName>
    <definedName name="Gi">#REF!</definedName>
    <definedName name="gj">#REF!</definedName>
    <definedName name="Gk">#REF!</definedName>
    <definedName name="GL">[15]Datos!$L$10</definedName>
    <definedName name="gmt">#REF!</definedName>
    <definedName name="gn">#REF!</definedName>
    <definedName name="gnm">#REF!</definedName>
    <definedName name="gñ">#REF!</definedName>
    <definedName name="gp">#REF!</definedName>
    <definedName name="GPS">#REF!</definedName>
    <definedName name="GPSCostos">#REF!</definedName>
    <definedName name="_xlnm.Recorder">#REF!</definedName>
    <definedName name="Grados">#REF!</definedName>
    <definedName name="GRANITO">#REF!</definedName>
    <definedName name="GRANO">#REF!</definedName>
    <definedName name="grl">#REF!</definedName>
    <definedName name="GRUPO">#REF!</definedName>
    <definedName name="grupo1">#REF!</definedName>
    <definedName name="GSEGSG">#REF!</definedName>
    <definedName name="gte">#REF!</definedName>
    <definedName name="GTI">#REF!</definedName>
    <definedName name="guardaescoba">[30]lisprecios!#REF!</definedName>
    <definedName name="Gv">#REF!</definedName>
    <definedName name="Gw">#REF!</definedName>
    <definedName name="gy">#REF!</definedName>
    <definedName name="H">[42]TABLAS!$D$63:$D$78</definedName>
    <definedName name="H.L._INGENIEROS___API_LTDA">[12]UNIT081!#REF!</definedName>
    <definedName name="h.LOM">#REF!</definedName>
    <definedName name="H.LOMO">[98]TUBERIA!$S$10:$S$14</definedName>
    <definedName name="h.POZ">#REF!</definedName>
    <definedName name="Ha">#REF!</definedName>
    <definedName name="Hab.predio">#REF!</definedName>
    <definedName name="hayud">#REF!</definedName>
    <definedName name="Hb">#REF!</definedName>
    <definedName name="HC_Accesorios">#REF!</definedName>
    <definedName name="HC_CANON_ESP">#REF!</definedName>
    <definedName name="HC_CanonInterpolado">#REF!</definedName>
    <definedName name="HC_Capital">#REF!</definedName>
    <definedName name="HC_Capital_Congelado">#REF!</definedName>
    <definedName name="HC_CapitalInicio">#REF!</definedName>
    <definedName name="HCAccesoriosPrecPub">#REF!</definedName>
    <definedName name="hcamion">#REF!</definedName>
    <definedName name="he">#REF!</definedName>
    <definedName name="Header_Row">ROW(#REF!)</definedName>
    <definedName name="herr">#REF!</definedName>
    <definedName name="HG">#REF!</definedName>
    <definedName name="hgrua">#REF!</definedName>
    <definedName name="hgt">#REF!</definedName>
    <definedName name="hgu">#REF!</definedName>
    <definedName name="HH">#REF!</definedName>
    <definedName name="hhhh">#REF!</definedName>
    <definedName name="hhjh">#REF!</definedName>
    <definedName name="HIDR160PE_S1">#REF!</definedName>
    <definedName name="HIDR160PE_S2">#REF!</definedName>
    <definedName name="HIDR160PE_S3">#REF!</definedName>
    <definedName name="HIDR160PE_S4">#REF!</definedName>
    <definedName name="HIDR160PE_S5">#REF!</definedName>
    <definedName name="HIDR160PE_S6">#REF!</definedName>
    <definedName name="HIDR200PE_S1">#REF!</definedName>
    <definedName name="HIDR200PE_S2">#REF!</definedName>
    <definedName name="HIDR200PE_S3">#REF!</definedName>
    <definedName name="HIDR200PE_S4">#REF!</definedName>
    <definedName name="HIDR200PE_S5">#REF!</definedName>
    <definedName name="HIDR200PE_S6">#REF!</definedName>
    <definedName name="hierro">#REF!</definedName>
    <definedName name="hierro1">#REF!</definedName>
    <definedName name="hierro2">'[56]APU''s'!#REF!</definedName>
    <definedName name="hierro4">'[56]APU''s'!#REF!</definedName>
    <definedName name="HILERAS">#REF!</definedName>
    <definedName name="hing">#REF!</definedName>
    <definedName name="HisYear_0" hidden="1">#REF!</definedName>
    <definedName name="HisYear_1" hidden="1">#REF!</definedName>
    <definedName name="HisYear_2" hidden="1">#REF!</definedName>
    <definedName name="HisYear_3" hidden="1">#REF!</definedName>
    <definedName name="HJ">#REF!</definedName>
    <definedName name="hjhjhhhhhhhhhhhhh">#REF!</definedName>
    <definedName name="hjhjhj">#REF!</definedName>
    <definedName name="hjhjhjhj">#REF!</definedName>
    <definedName name="hjk">#REF!</definedName>
    <definedName name="hl">#REF!</definedName>
    <definedName name="hmont">#REF!</definedName>
    <definedName name="hn.ConvertZero1" hidden="1">[99]LTM!$G$461:$J$461,[99]LTM!$G$463:$J$464,[99]LTM!$G$468:$J$469,[99]LTM!$G$473:$J$475,[99]LTM!$G$480:$J$480,[99]LTM!$G$484:$J$485,[99]LTM!$G$490:$J$490,[99]LTM!$G$514:$J$518,[99]LTM!$G$525:$J$526,[99]LTM!$G$532:$J$537</definedName>
    <definedName name="hn.ConvertZero2" hidden="1">[99]LTM!$G$560:$J$560,[99]LTM!$H$590:$J$591,[99]LTM!$H$614:$J$614,[99]LTM!$H$635:$J$636,[99]LTM!$G$676:$J$680,[99]LTM!$G$686:$J$686,[99]LTM!$G$688:$J$694,[99]LTM!$G$681:$J$682</definedName>
    <definedName name="hn.ConvertZero3" hidden="1">[99]LTM!$G$699:$J$706,[99]LTM!$G$710:$J$714,[99]LTM!$G$717:$J$734,[99]LTM!$G$738:$J$738,[99]LTM!$G$745:$J$751</definedName>
    <definedName name="hn.ConvertZero4" hidden="1">[99]LTM!$G$840:$J$840,[99]LTM!$H$1266:$J$1266,[99]LTM!$G$1267:$J$1267,[99]LTM!$G$1454:$J$1461,[99]LTM!$J$1462,[99]LTM!$J$1463,[99]LTM!$G$1468:$J$1469,[99]LTM!$L$1469:$N$1469</definedName>
    <definedName name="hn.ConvertZeroUnhide1" hidden="1">[99]LTM!$G$1469:$J$1469,[99]LTM!$L$1469:$N$1469,[99]LTM!$H$1266:$J$1266</definedName>
    <definedName name="hn.Delete015" hidden="1">'[99]CREDIT STATS'!$B$9:$K$11,'[99]CREDIT STATS'!$O$11:$X$14,'[99]CREDIT STATS'!$B$25:$K$30,'[99]CREDIT STATS'!$O$25:$X$26</definedName>
    <definedName name="hn.DZ_MultByFXRates" hidden="1">[99]DropZone!$B$2:$I$118,[99]DropZone!$B$120:$I$132,[99]DropZone!$B$134:$I$136,[99]DropZone!$B$138:$I$146</definedName>
    <definedName name="hn.ExtDb" hidden="1">FALSE</definedName>
    <definedName name="hn.LTM_MultByFXRates" hidden="1">[99]LTM!$G$461:$N$477,[99]LTM!$G$480:$N$539,[99]LTM!$G$548:$N$667,[99]LTM!$G$676:$N$1266,[99]LTM!$G$1454:$N$1461,[99]LTM!$G$1463:$N$1465,[99]LTM!$G$1468:$N$1469</definedName>
    <definedName name="hn.ModelType" hidden="1">"DEAL"</definedName>
    <definedName name="hn.ModelVersion" hidden="1">1</definedName>
    <definedName name="hn.MultbyFXRates" hidden="1">[99]LTM!$G$461:$N$477,[99]LTM!$G$480:$N$539,[99]LTM!$G$548:$N$667,[99]LTM!$G$676:$N$1266,[99]LTM!$G$1454:$N$1461,[99]LTM!$G$1463:$N$1465,[99]LTM!$G$1468:$N$1469</definedName>
    <definedName name="hn.MultByFXRates1" hidden="1">[99]LTM!$G$461:$G$477,[99]LTM!$G$480:$G$539,[99]LTM!$G$548:$G$562,[99]LTM!$G$676:$G$840,[99]LTM!$G$1454:$G$1469</definedName>
    <definedName name="hn.MultByFXRates2" hidden="1">[99]LTM!$H$461:$H$477,[99]LTM!$H$480:$H$539,[99]LTM!$H$548:$H$667,[99]LTM!$H$676:$H$1266,[99]LTM!$H$1454:$H$1469</definedName>
    <definedName name="hn.MultByFXRates3" hidden="1">[99]LTM!$I$461:$I$477,[99]LTM!$I$480:$I$539,[99]LTM!$I$548:$I$667,[99]LTM!$I$676:$I$1266,[99]LTM!$I$1454:$I$1469</definedName>
    <definedName name="hn.MultbyFxrates4" hidden="1">[99]LTM!$J$461:$J$477,[99]LTM!$J$480:$J$539,[99]LTM!$J$548:$J$668,[99]LTM!$J$676:$J$1266,[99]LTM!$J$1454:$J$1461,[99]LTM!$J$1463:$J$1465,[99]LTM!$J$1468</definedName>
    <definedName name="hn.multbyfxrates5" hidden="1">[99]LTM!$L$461:$L$477,[99]LTM!$L$480:$L$539,[99]LTM!$L$548:$L$562,[99]LTM!$L$676:$L$840,[99]LTM!$L$1454:$L$1469</definedName>
    <definedName name="hn.multbyfxrates6" hidden="1">[99]LTM!$M$461:$M$477,[99]LTM!$M$480:$M$539,[99]LTM!$M$548:$M$668,[99]LTM!$M$676:$M$1266,[99]LTM!$M$1454:$M$1469</definedName>
    <definedName name="hn.multbyfxrates7" hidden="1">[99]LTM!$N$461:$N$477,[99]LTM!$N$480:$N$539,[99]LTM!$N$548:$N$667,[99]LTM!$N$676:$N$1266,[99]LTM!$N$1454:$N$1469</definedName>
    <definedName name="hn.MultByFXRatesBot1" hidden="1">[99]LTM!$G$676:$G$682,[99]LTM!$G$686,[99]LTM!$G$688:$G$694,[99]LTM!$G$699:$G$706,[99]LTM!$G$710:$G$714,[99]LTM!$G$717:$G$734,[99]LTM!$G$738,[99]LTM!$G$738,[99]LTM!$G$745:$G$751,[99]LTM!$G$840,[99]LTM!$G$1454:$G$1461,[99]LTM!$G$1468:$G$1469</definedName>
    <definedName name="hn.MultByFXRatesBot2" hidden="1">[99]LTM!$H$676:$H$682,[99]LTM!$H$686,[99]LTM!$H$688:$H$694,[99]LTM!$H$699:$H$706,[99]LTM!$H$710:$H$714,[99]LTM!$H$717:$H$734,[99]LTM!$H$738,[99]LTM!$H$745:$H$751,[99]LTM!$H$840,[99]LTM!$H$1266,[99]LTM!$H$1454:$H$1461,[99]LTM!$H$1468:$H$1469</definedName>
    <definedName name="hn.MultByFXRatesBot3" hidden="1">[99]LTM!$I$676:$I$682,[99]LTM!$I$686,[99]LTM!$I$688:$I$694,[99]LTM!$I$699:$I$706,[99]LTM!$I$710:$I$714,[99]LTM!$I$717:$I$734,[99]LTM!$I$738,[99]LTM!$I$745:$I$751,[99]LTM!$I$840,[99]LTM!$I$1266,[99]LTM!$I$1454:$I$1461,[99]LTM!$I$1468:$I$1469</definedName>
    <definedName name="hn.MultByFXRatesBot4" hidden="1">[99]LTM!$J$676:$J$682,[99]LTM!$J$686,[99]LTM!$J$688:$J$694,[99]LTM!$J$699:$J$706,[99]LTM!$J$710:$J$714,[99]LTM!$J$717:$J$734,[99]LTM!$J$738,[99]LTM!$J$745:$J$751,[99]LTM!$J$840,[99]LTM!$J$1266,[99]LTM!$J$1454:$J$1461,[99]LTM!$J$1463:$J$1465,[99]LTM!$J$1468</definedName>
    <definedName name="hn.MultByFXRatesBot5" hidden="1">[99]LTM!$L$676:$L$682,[99]LTM!$L$686,[99]LTM!$L$688:$L$694,[99]LTM!$L$699:$L$706,[99]LTM!$L$710:$L$714,[99]LTM!$L$717:$L$734,[99]LTM!$L$738,[99]LTM!$L$745:$L$751,[99]LTM!$L$837:$L$838,[99]LTM!$L$1454:$L$1458,[99]LTM!$L$1468:$L$1469</definedName>
    <definedName name="hn.MultByFXRatesBot6" hidden="1">[99]LTM!$M$676:$M$682,[99]LTM!$M$686,[99]LTM!$M$688:$M$694,[99]LTM!$M$699:$M$706,[99]LTM!$M$710:$M$714,[99]LTM!$M$717:$M$734,[99]LTM!$M$738,[99]LTM!$M$745:$M$751,[99]LTM!$M$837:$M$838,[99]LTM!$M$1454:$M$1458,[99]LTM!$M$1468:$M$1469</definedName>
    <definedName name="hn.MultByFXRatesBot7" hidden="1">[99]LTM!$N$676:$N$682,[99]LTM!$N$686,[99]LTM!$N$688:$N$694,[99]LTM!$N$699:$N$706,[99]LTM!$N$710:$N$714,[99]LTM!$N$717:$N$734,[99]LTM!$N$738,[99]LTM!$N$745:$N$751,[99]LTM!$N$837:$N$838,[99]LTM!$N$1454:$N$1458,[99]LTM!$N$1468:$N$1469</definedName>
    <definedName name="hn.MultByFXRatesTop1" hidden="1">[99]LTM!$G$461,[99]LTM!$G$463:$G$464,[99]LTM!$G$468:$G$469,[99]LTM!$G$473:$G$475,[99]LTM!$G$480,[99]LTM!$G$484:$G$485,[99]LTM!$G$490:$G$509,[99]LTM!$G$512,[99]LTM!$G$514:$G$518,[99]LTM!$G$525:$G$526,[99]LTM!$G$532:$G$537,[99]LTM!$G$560</definedName>
    <definedName name="hn.MultByFXRatesTop2" hidden="1">[99]LTM!$H$461,[99]LTM!$H$463:$H$464,[99]LTM!$H$468:$H$469,[99]LTM!$H$473:$H$475,[99]LTM!$H$480,[99]LTM!$H$484:$H$485,[99]LTM!$H$490:$H$509,[99]LTM!$H$512,[99]LTM!$H$514:$H$518,[99]LTM!$H$525:$H$526,[99]LTM!$H$532:$H$537,[99]LTM!$H$560,[99]LTM!$H$590:$H$591,[99]LTM!$H$614:$H$631,[99]LTM!$H$635:$H$636</definedName>
    <definedName name="hn.MultByFXRatesTop3" hidden="1">[99]LTM!$I$461,[99]LTM!$I$463:$I$464,[99]LTM!$I$468:$I$469,[99]LTM!$I$473:$I$475,[99]LTM!$I$480,[99]LTM!$I$484:$I$485,[99]LTM!$I$490:$I$509,[99]LTM!$I$512,[99]LTM!$I$514:$I$518,[99]LTM!$I$525:$I$526,[99]LTM!$I$532:$I$537,[99]LTM!$I$560,[99]LTM!$I$590:$I$591,[99]LTM!$I$614:$I$631,[99]LTM!$I$635:$I$636</definedName>
    <definedName name="hn.MultByFXRatesTop4" hidden="1">[99]LTM!$J$461,[99]LTM!$J$463:$J$464,[99]LTM!$J$468:$J$469,[99]LTM!$J$473:$J$475,[99]LTM!$J$480,[99]LTM!$J$484:$J$485,[99]LTM!$J$490:$J$509,[99]LTM!$J$512,[99]LTM!$J$514:$J$518,[99]LTM!$J$525:$J$526,[99]LTM!$J$532:$J$537,[99]LTM!$J$560,[99]LTM!$J$590:$J$591,[99]LTM!$J$614:$J$631,[99]LTM!$J$635:$J$636</definedName>
    <definedName name="hn.MultByFXRatesTop5" hidden="1">[99]LTM!$L$461,[99]LTM!$L$463:$L$464,[99]LTM!$L$468:$L$469,[99]LTM!$L$473:$L$475,[99]LTM!$L$480,[99]LTM!$L$484:$L$485,[99]LTM!$L$490:$L$509,[99]LTM!$L$512,[99]LTM!$L$514:$L$518,[99]LTM!$L$525:$L$526,[99]LTM!$L$532:$L$537,[99]LTM!$L$560</definedName>
    <definedName name="hn.MultByFXRatesTop6" hidden="1">[99]LTM!$M$461,[99]LTM!$M$463:$M$464,[99]LTM!$M$468:$M$469,[99]LTM!$M$473:$M$475,[99]LTM!$M$480,[99]LTM!$M$484:$M$485,[99]LTM!$M$490:$M$509,[99]LTM!$M$512,[99]LTM!$M$514:$M$518,[99]LTM!$M$525:$M$526,[99]LTM!$M$532:$M$537,[99]LTM!$M$560,[99]LTM!$M$590:$M$591,[99]LTM!$M$614:$M$631,[99]LTM!$M$635:$M$636</definedName>
    <definedName name="hn.MultByFXRatesTop7" hidden="1">[99]LTM!$N$461,[99]LTM!$N$463:$N$464,[99]LTM!$N$468:$N$469,[99]LTM!$N$473:$N$475,[99]LTM!$N$480,[99]LTM!$N$484:$N$485,[99]LTM!$N$490:$N$509,[99]LTM!$N$512,[99]LTM!$N$514:$N$518,[99]LTM!$N$525:$N$526,[99]LTM!$N$532:$N$537,[99]LTM!$N$560,[99]LTM!$N$590:$N$591,[99]LTM!$N$614:$N$631,[99]LTM!$N$635:$N$636</definedName>
    <definedName name="hn.NoUpload" hidden="1">0</definedName>
    <definedName name="hn.YearLabel" hidden="1">#REF!</definedName>
    <definedName name="hnt">#REF!</definedName>
    <definedName name="HOJA" localSheetId="13">DATE(YEAR([0]!Loan_Start),MONTH([0]!Loan_Start)+Payment_Number,DAY([0]!Loan_Start))</definedName>
    <definedName name="HOJA">DATE(YEAR([0]!Loan_Start),MONTH([0]!Loan_Start)+Payment_Number,DAY([0]!Loan_Start))</definedName>
    <definedName name="Hoja_Dis">[100]Design!$B$11:$DY$51</definedName>
    <definedName name="Hoja_Dis_All">[100]Design!$A$11:$DY$29</definedName>
    <definedName name="Hoja_Dis_Com">[61]Design!$A$11:$EA$267</definedName>
    <definedName name="Hoja_Dis_out">[100]Design!$C$11:$BX$27</definedName>
    <definedName name="Hoja_Dis_Ver">[100]Design!$B$11:$DY$51</definedName>
    <definedName name="HOJA1">#REF!</definedName>
    <definedName name="HOJA444" localSheetId="13">DATE(YEAR([0]!Loan_Start),MONTH([0]!Loan_Start)+Payment_Number,DAY([0]!Loan_Start))</definedName>
    <definedName name="HOJA444">DATE(YEAR([0]!Loan_Start),MONTH([0]!Loan_Start)+Payment_Number,DAY([0]!Loan_Start))</definedName>
    <definedName name="HORAA">#REF!</definedName>
    <definedName name="HORAS_DIAS">#REF!</definedName>
    <definedName name="horas_lluvia">#REF!</definedName>
    <definedName name="HORAS_LLUVIAS">#REF!</definedName>
    <definedName name="HORASLLUVIA">#REF!</definedName>
    <definedName name="HoursTotCol">#REF!</definedName>
    <definedName name="Hp">[11]CALCULO!$E$67</definedName>
    <definedName name="hqi">#REF!</definedName>
    <definedName name="hqmaxsutro">#REF!</definedName>
    <definedName name="hQminsutro">#REF!</definedName>
    <definedName name="HrIncrement">'[49]Equip Data'!#REF!</definedName>
    <definedName name="hsup">#REF!</definedName>
    <definedName name="ht">#REF!</definedName>
    <definedName name="htecn">#REF!</definedName>
    <definedName name="htk">#REF!</definedName>
    <definedName name="HUGO">#N/A</definedName>
    <definedName name="hvehiculo">#REF!</definedName>
    <definedName name="HY">#REF!</definedName>
    <definedName name="HYT">#REF!</definedName>
    <definedName name="i">#REF!</definedName>
    <definedName name="IANC">[4]INPUTS!$D$20</definedName>
    <definedName name="id">#REF!</definedName>
    <definedName name="IF">'[101]A. P. U.'!#REF!</definedName>
    <definedName name="ig">#REF!</definedName>
    <definedName name="ii">#REF!</definedName>
    <definedName name="III">#REF!</definedName>
    <definedName name="ik">#REF!</definedName>
    <definedName name="ikj">#REF!</definedName>
    <definedName name="Im_Un">#REF!</definedName>
    <definedName name="ImpdosporMilCostos">#REF!</definedName>
    <definedName name="Impdosxmil">#REF!</definedName>
    <definedName name="imprev">#REF!</definedName>
    <definedName name="Imprevistos">[15]Datos!$C$18</definedName>
    <definedName name="Imprevistos_mmto_año1">#REF!</definedName>
    <definedName name="ImpuestoCostos">#REF!</definedName>
    <definedName name="Impuestos">#REF!</definedName>
    <definedName name="IMPULSIONALCANTARILLADOTABLA1.10">'[4]INFORMACIÓN REFERENCIA'!$B$441:$F$452</definedName>
    <definedName name="Incomepb" hidden="1">#REF!</definedName>
    <definedName name="INCONTERMS">[102]LISTAS!#REF!</definedName>
    <definedName name="INCREMENTO1">'[103]CAT-D7H'!$R$3</definedName>
    <definedName name="INCREMENTO2">'[103]CAT-D7H'!$S$3</definedName>
    <definedName name="INCREMENTO3">'[103]CAT-D7H'!$T$3</definedName>
    <definedName name="IncrementoCanon">#REF!</definedName>
    <definedName name="incrustaciones">[30]lisprecios!#REF!</definedName>
    <definedName name="IND">[104]items!$C$4:$J$247</definedName>
    <definedName name="INDEX">'[105]Presupuesto 2003'!#REF!</definedName>
    <definedName name="Index.">'[105]Presupuesto 2003'!#REF!</definedName>
    <definedName name="INDEXa">'[105]Presupuesto 2003'!#REF!</definedName>
    <definedName name="INDEXACIÓN">'[105]Presupuesto 2003'!#REF!</definedName>
    <definedName name="INDICE">[64]INDICE!$A:$IV</definedName>
    <definedName name="INDICEPRECIOSCONSUMIDOR">[4]REFERENCIAS!$A$28:$E$112</definedName>
    <definedName name="INDIREC">#REF!</definedName>
    <definedName name="INDJA1">#REF!</definedName>
    <definedName name="inf" localSheetId="6">#REF!</definedName>
    <definedName name="inf">#REF!</definedName>
    <definedName name="INFF">#REF!</definedName>
    <definedName name="infi">#REF!</definedName>
    <definedName name="IniCeldaDtfRapida">#REF!</definedName>
    <definedName name="InitFleet">#REF!</definedName>
    <definedName name="InitPurch">#REF!</definedName>
    <definedName name="ins">[106]insumos!$A$8:$A$40</definedName>
    <definedName name="Instalación_TM_incluye15Breake">'[31]L. MAT.'!#REF!</definedName>
    <definedName name="instalaciontuberia3">#REF!</definedName>
    <definedName name="INSU">[107]INSUMOS!$A$1:$E$65536</definedName>
    <definedName name="INSUMO">'[108]Base Datos Insumos'!$A$4:$B$483</definedName>
    <definedName name="INSUMOS">'[108]Base Datos Insumos'!$A$4:$B$483</definedName>
    <definedName name="INSUMOSTOTAL">#REF!</definedName>
    <definedName name="InsuranceRate">[37]Parameters!$K$16</definedName>
    <definedName name="Int">#REF!</definedName>
    <definedName name="intCosteoMmto">#REF!</definedName>
    <definedName name="intDiasPagoFactura">#REF!</definedName>
    <definedName name="Interest_Rate">#REF!</definedName>
    <definedName name="InterestRate">[37]Parameters!$K$15</definedName>
    <definedName name="Interruptor_sencillo">'[23]LISTADO '!$F$81</definedName>
    <definedName name="intFrecIncremInsumosAno">#REF!</definedName>
    <definedName name="intFrecInctoMmtoAno">#REF!</definedName>
    <definedName name="intMesBenTributario">#REF!</definedName>
    <definedName name="intMesCruzarIva">#REF!</definedName>
    <definedName name="intMesInicioIncremInsumosAno">#REF!</definedName>
    <definedName name="intMesRevFinCont">#REF!</definedName>
    <definedName name="intPlazoVariable1">#REF!</definedName>
    <definedName name="intPlazoVariable2">#REF!</definedName>
    <definedName name="intPlazoVariable3">#REF!</definedName>
    <definedName name="IntRendCombKmGl">#REF!</definedName>
    <definedName name="IntTipoMmto">#REF!</definedName>
    <definedName name="INV_11">#REF!</definedName>
    <definedName name="Io">#REF!</definedName>
    <definedName name="IPC">[4]REFERENCIAS!$A$27:$E$112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L_Q" hidden="1">"c101"</definedName>
    <definedName name="IQ_CAL_Y" hidden="1">"c102"</definedName>
    <definedName name="IQ_CALL_FEATURE" hidden="1">"c2197"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ASSA_OUTSTANDING_BS_DATE" hidden="1">"c1971"</definedName>
    <definedName name="IQ_CLASSA_OUTSTANDING_FILING_DATE" hidden="1">"c1973"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PREMIUM" hidden="1">"c2195"</definedName>
    <definedName name="IQ_CONV_PRICE" hidden="1">"c2193"</definedName>
    <definedName name="IQ_CONV_RATE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XITY" hidden="1">"c2182"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OTHER_COST" hidden="1">"c284"</definedName>
    <definedName name="IQ_DEF_BENEFIT_ROA" hidden="1">"c285"</definedName>
    <definedName name="IQ_DEF_BENEFIT_SERVICE_COST" hidden="1">"c286"</definedName>
    <definedName name="IQ_DEF_BENEFIT_TOTAL_COST" hidden="1">"c287"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INT" hidden="1">"c373"</definedName>
    <definedName name="IQ_EBITDA_MARGIN" hidden="1">"c372"</definedName>
    <definedName name="IQ_EBITDA_OVER_TOTAL_IE" hidden="1">"c1371"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FO" hidden="1">"c1574"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DIVID" hidden="1">"c1446"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ROFIT" hidden="1">"c1378"</definedName>
    <definedName name="IQ_GROSS_SPRD" hidden="1">"c2155"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PARENT" hidden="1">"c2144"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ICENSED_POPS" hidden="1">"c2123"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REPAIR" hidden="1">"c2087"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DEBT" hidden="1">"c1584"</definedName>
    <definedName name="IQ_NET_DEBT_EBITDA" hidden="1">"c750"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CLOSE_BALANCE_GAS" hidden="1">"c2049"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OIL" hidden="1">"c2035"</definedName>
    <definedName name="IQ_OG_PURCHASES_GAS" hidden="1">"c2045"</definedName>
    <definedName name="IQ_OG_PURCHASES_OIL" hidden="1">"c2033"</definedName>
    <definedName name="IQ_OG_REVISIONS_GAS" hidden="1">"c2042"</definedName>
    <definedName name="IQ_OG_REVISIONS_OIL" hidden="1">"c2030"</definedName>
    <definedName name="IQ_OG_SALES_IN_PLACE_GAS" hidden="1">"c2046"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ON" hidden="1">"c2059"</definedName>
    <definedName name="IQ_OG_UNDEVELOPED_RESERVES_GAS" hidden="1">"c2051"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ISSUED" hidden="1">"c857"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VG_STORE_SIZE_GROSS" hidden="1">"c2066"</definedName>
    <definedName name="IQ_RETAIL_AVG_STORE_SIZE_NET" hidden="1">"c2067"</definedName>
    <definedName name="IQ_RETAIL_CLOSED_STORES" hidden="1">"c2063"</definedName>
    <definedName name="IQ_RETAIL_OPENED_STORES" hidden="1">"c2062"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Q_FOOTAGE" hidden="1">"c2064"</definedName>
    <definedName name="IQ_RETAIL_STORE_SELLING_AREA" hidden="1">"c2065"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UTI" hidden="1">"c1125"</definedName>
    <definedName name="IQ_REVENUE" hidden="1">"c1422"</definedName>
    <definedName name="IQ_REVISION_DATE_" hidden="1">38798.4609490741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VING_DEP" hidden="1">"c1150"</definedName>
    <definedName name="IQ_SECUR_RECEIV" hidden="1">"c1151"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CF" hidden="1">"c1203"</definedName>
    <definedName name="IQ_STRIKE_PRICE_ISSUED" hidden="1">"c1645"</definedName>
    <definedName name="IQ_STRIKE_PRICE_OS" hidden="1">"c1646"</definedName>
    <definedName name="IQ_STW" hidden="1">"c2166"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MPLOYEE_AVG" hidden="1">"c1225"</definedName>
    <definedName name="IQ_TEV_TOTAL_REV" hidden="1">"c1226"</definedName>
    <definedName name="IQ_TEV_TOTAL_REV_AVG" hidden="1">"c1227"</definedName>
    <definedName name="IQ_TEV_UFCF" hidden="1">"c2208"</definedName>
    <definedName name="IQ_TIER_ONE_RATIO" hidden="1">"c1229"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QUITY" hidden="1">"c1250"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EXP" hidden="1">"c1291"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S" hidden="1">"c2119"</definedName>
    <definedName name="IQ_TOTAL_UNUSUAL" hidden="1">"c1508"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USUAL_EXP" hidden="1">"c1456"</definedName>
    <definedName name="IQ_US_GAAP" hidden="1">"c1331"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LOW" hidden="1">"c1338"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">#REF!</definedName>
    <definedName name="IsColHidden" hidden="1">FALSE</definedName>
    <definedName name="IsLTMColHidden" hidden="1">FALSE</definedName>
    <definedName name="IsSecureRevolver" hidden="1">#REF!</definedName>
    <definedName name="IsSecureSenior1" hidden="1">#REF!</definedName>
    <definedName name="IsSecureSenior2" hidden="1">#REF!</definedName>
    <definedName name="IsSecureSenior3" hidden="1">#REF!</definedName>
    <definedName name="IsSecureSenior4" hidden="1">#REF!</definedName>
    <definedName name="IsSecureSenior5" hidden="1">#REF!</definedName>
    <definedName name="IsSecureSenior6" hidden="1">#REF!</definedName>
    <definedName name="IsSecureSenior7" hidden="1">#REF!</definedName>
    <definedName name="IT">#REF!</definedName>
    <definedName name="it.">#REF!</definedName>
    <definedName name="ITEM">[109]BASE!$C$4:$H$270</definedName>
    <definedName name="ITEM___1.0">#REF!</definedName>
    <definedName name="ITEM_1.1">#REF!</definedName>
    <definedName name="ITEM_1.1.1">#REF!</definedName>
    <definedName name="ITEM_1.1.2">#REF!</definedName>
    <definedName name="ITEM_1.2.1">#REF!</definedName>
    <definedName name="ITEM_1.3.1">#REF!</definedName>
    <definedName name="ITEM_1.3.2">#REF!</definedName>
    <definedName name="ITEM_1.3.3">#REF!</definedName>
    <definedName name="ITEM_1.3.4">#REF!</definedName>
    <definedName name="ITEM_1.4">#REF!</definedName>
    <definedName name="ITEM_1.4.1">#REF!</definedName>
    <definedName name="ITEM_1.4.2">#REF!</definedName>
    <definedName name="ITEM_1.4.3">#REF!</definedName>
    <definedName name="ITEM_1.4.4">#REF!</definedName>
    <definedName name="ITEM_1.5">#REF!</definedName>
    <definedName name="ITEM_1.6.1">#REF!</definedName>
    <definedName name="ITEM_1.6.2">#REF!</definedName>
    <definedName name="ITEM_1.7.1">#REF!</definedName>
    <definedName name="ITEM_1.7.2">#REF!</definedName>
    <definedName name="ITEM_1.8">#REF!</definedName>
    <definedName name="ITEM_1_FILTRO">#REF!</definedName>
    <definedName name="ITEM_2">#REF!</definedName>
    <definedName name="ITEM_2.11">#REF!</definedName>
    <definedName name="ITEM_2.7">#REF!</definedName>
    <definedName name="ITEM_3.1">#REF!</definedName>
    <definedName name="ITEM_3.11">#REF!</definedName>
    <definedName name="ITEM_3.12">#REF!</definedName>
    <definedName name="ITEM_3.13">#REF!</definedName>
    <definedName name="ITEM_3.14">#REF!</definedName>
    <definedName name="ITEM_3.15">#REF!</definedName>
    <definedName name="ITEM_3_FILTRO">#REF!</definedName>
    <definedName name="ITEM_4">#REF!</definedName>
    <definedName name="ITEM_4_FILTRO">#REF!</definedName>
    <definedName name="ITEM_5">#REF!</definedName>
    <definedName name="ITEM_5_FILTRO">#REF!</definedName>
    <definedName name="ITEM_6.2">#REF!</definedName>
    <definedName name="ITEM_6.3">#REF!</definedName>
    <definedName name="ITEM_6.4">#REF!</definedName>
    <definedName name="ITEM_6.5">#REF!</definedName>
    <definedName name="ITEM_6.6">#REF!</definedName>
    <definedName name="ITEM_6.7">#REF!</definedName>
    <definedName name="ITEM_6.8">#REF!</definedName>
    <definedName name="ITEM_6.9">#REF!</definedName>
    <definedName name="ITEM_6_FILTRO">#REF!</definedName>
    <definedName name="ITEM_7">#REF!</definedName>
    <definedName name="ITEM_8">#REF!</definedName>
    <definedName name="ITEM_9">#REF!</definedName>
    <definedName name="ITEM_COD45">#REF!</definedName>
    <definedName name="item_exccon">#REF!</definedName>
    <definedName name="ITEM_INST_2">#REF!</definedName>
    <definedName name="ITEM_INST_3">#REF!</definedName>
    <definedName name="ITEM_MEDID">#REF!</definedName>
    <definedName name="Item_number">#REF!</definedName>
    <definedName name="ITEM_REDU">#REF!</definedName>
    <definedName name="ITEM_SIFON">#REF!</definedName>
    <definedName name="ITEM_TEE_3_2">#REF!</definedName>
    <definedName name="ITEM_TEE_4X4">#REF!</definedName>
    <definedName name="ITEM_TEFLON">#REF!</definedName>
    <definedName name="ITEM_VENTO">#REF!</definedName>
    <definedName name="ITEM1">#REF!</definedName>
    <definedName name="ITEM15">#REF!</definedName>
    <definedName name="ITEM2">#REF!</definedName>
    <definedName name="ITEM2.10">[75]APU!$E$14843</definedName>
    <definedName name="ITEM2.11">[75]APU!$E$14904</definedName>
    <definedName name="ITEM2.12">[75]APU!$E$14965</definedName>
    <definedName name="ITEM3">#REF!</definedName>
    <definedName name="ITEM3.15">[75]APU!$E$8621</definedName>
    <definedName name="ITEM3.16">[75]APU!$E$8682</definedName>
    <definedName name="ITEM3.17">[75]APU!$E$8743</definedName>
    <definedName name="ITEM3.18">[75]APU!$E$8804</definedName>
    <definedName name="ITEM3.19">[75]APU!$E$8865</definedName>
    <definedName name="ITEM3.20">[75]APU!$E$8926</definedName>
    <definedName name="ITEM3.21">[75]APU!$E$11915</definedName>
    <definedName name="ITEM3.22">[75]APU!$E$14477</definedName>
    <definedName name="ITEM3.23">[75]APU!$E$15087</definedName>
    <definedName name="ITEM4.20">[75]APU!$E$9170</definedName>
    <definedName name="ITEM4.21">[75]APU!$E$9231</definedName>
    <definedName name="ITEM4.22">[75]APU!$E$9292</definedName>
    <definedName name="ITEM4.23">[75]APU!$E$9353</definedName>
    <definedName name="ITEM4.24">[75]APU!$E$9414</definedName>
    <definedName name="ITEM4.25">[75]APU!$E$9475</definedName>
    <definedName name="ITEM4.26">[75]APU!$E$9536</definedName>
    <definedName name="ITEM4.27">[75]APU!$E$9597</definedName>
    <definedName name="ITEM4.28">[75]APU!$E$9658</definedName>
    <definedName name="ITEM4.29">[75]APU!$E$9719</definedName>
    <definedName name="ITEM4.30">[75]APU!$E$9780</definedName>
    <definedName name="ITEM4.31">[75]APU!$E$9841</definedName>
    <definedName name="ITEM4.32">[75]APU!$E$9902</definedName>
    <definedName name="ITEM4.33">[75]APU!$E$9963</definedName>
    <definedName name="ITEM4.34">[75]APU!$E$10024</definedName>
    <definedName name="ITEM4.35">[75]APU!$E$11549</definedName>
    <definedName name="ITEM4.36">[75]APU!$E$11610</definedName>
    <definedName name="ITEM4.37">[75]APU!$E$15941</definedName>
    <definedName name="ITEM4.38">[75]APU!$E$15148</definedName>
    <definedName name="ITEM4.39">[75]APU!$E$14233</definedName>
    <definedName name="ITEM4.40">[75]APU!$E$14294</definedName>
    <definedName name="ITEM4.41">[75]APU!$E$14355</definedName>
    <definedName name="ITEM4.42">[75]APU!$E$14416</definedName>
    <definedName name="ITEM4.43">[75]APU!$E$14538</definedName>
    <definedName name="ITEM4.44">[75]APU!$E$16002</definedName>
    <definedName name="ITEM4.45">[75]APU!$E$16063</definedName>
    <definedName name="ITEM4.46">[75]APU!$E$14660</definedName>
    <definedName name="ITEM5.100">[75]APU!$E$12403</definedName>
    <definedName name="ITEM5.101">[75]APU!$E$12464</definedName>
    <definedName name="ITEM5.104">[75]APU!$E$12525</definedName>
    <definedName name="ITEM5.105">[75]APU!$E$12586</definedName>
    <definedName name="ITEM5.106">[75]APU!$E$12647</definedName>
    <definedName name="ITEM5.107">[75]APU!$E$12708</definedName>
    <definedName name="ITEM5.108">[75]APU!$E$12769</definedName>
    <definedName name="ITEM5.109">[75]APU!$E$12830</definedName>
    <definedName name="ITEM5.111">[75]APU!$E$12891</definedName>
    <definedName name="ITEM5.112">[75]APU!$E$12952</definedName>
    <definedName name="ITEM5.113">[75]APU!$E$14721</definedName>
    <definedName name="ITEM5.114">[75]APU!$E$14782</definedName>
    <definedName name="ITEM5.115">[75]APU!$E$15026</definedName>
    <definedName name="ITEM5.53">[75]APU!$E$10085</definedName>
    <definedName name="ITEM5.54">[75]APU!$E$10146</definedName>
    <definedName name="ITEM5.55">[75]APU!$E$10207</definedName>
    <definedName name="ITEM5.56">[75]APU!$E$10268</definedName>
    <definedName name="ITEM5.57">[75]APU!$E$10329</definedName>
    <definedName name="ITEM5.58">[75]APU!$E$10390</definedName>
    <definedName name="ITEM5.59">[75]APU!$E$10451</definedName>
    <definedName name="ITEM5.60">[75]APU!$E$10512</definedName>
    <definedName name="ITEM5.61">[75]APU!$E$10573</definedName>
    <definedName name="ITEM5.62">[75]APU!$E$10634</definedName>
    <definedName name="ITEM5.63">[75]APU!$E$10695</definedName>
    <definedName name="ITEM5.64">[75]APU!$E$10756</definedName>
    <definedName name="ITEM5.65">[75]APU!$E$10817</definedName>
    <definedName name="ITEM5.66">[75]APU!$E$10878</definedName>
    <definedName name="ITEM5.67">[75]APU!$E$10939</definedName>
    <definedName name="ITEM5.68">[75]APU!$E$11000</definedName>
    <definedName name="ITEM5.69">[75]APU!$E$11061</definedName>
    <definedName name="ITEM5.70">[75]APU!$E$11122</definedName>
    <definedName name="ITEM5.71">[75]APU!$E$11183</definedName>
    <definedName name="ITEM5.72">[75]APU!$E$11976</definedName>
    <definedName name="ITEM5.73">[75]APU!$E$12037</definedName>
    <definedName name="ITEM5.74">[75]APU!$E$12098</definedName>
    <definedName name="ITEM5.77">[75]APU!$E$12159</definedName>
    <definedName name="ITEM5.78">[75]APU!$E$12281</definedName>
    <definedName name="ITEM5.79">[75]APU!$E$12342</definedName>
    <definedName name="ITEM5.80">[75]APU!$E$12220</definedName>
    <definedName name="ITEM5.82">[75]APU!$E$13989</definedName>
    <definedName name="ITEM5.83">[75]APU!$E$14050</definedName>
    <definedName name="ITEM5.84">[75]APU!$E$13318</definedName>
    <definedName name="ITEM5.85">[75]APU!$E$13379</definedName>
    <definedName name="ITEM5.86">[75]APU!$E$13440</definedName>
    <definedName name="ITEM5.87">[75]APU!$E$13501</definedName>
    <definedName name="ITEM5.88">[75]APU!$E$13562</definedName>
    <definedName name="ITEM5.89">[75]APU!$E$13623</definedName>
    <definedName name="ITEM5.90">[75]APU!$E$13684</definedName>
    <definedName name="ITEM5.91">[75]APU!$E$13745</definedName>
    <definedName name="ITEM5.92">[75]APU!$E$13806</definedName>
    <definedName name="ITEM5.93">[75]APU!$E$13867</definedName>
    <definedName name="ITEM5.94">[75]APU!$E$13928</definedName>
    <definedName name="ITEM5.95">[75]APU!$E$13013</definedName>
    <definedName name="ITEM5.96">[75]APU!$E$13074</definedName>
    <definedName name="ITEM5.97">[75]APU!$E$13135</definedName>
    <definedName name="ITEM5.98">[75]APU!$E$13196</definedName>
    <definedName name="ITEM5.99">[75]APU!$E$13257</definedName>
    <definedName name="ITEM521">[71]ITEMS!$A$522</definedName>
    <definedName name="ITEM6.1">#REF!</definedName>
    <definedName name="ITEM7.1">[75]APU!$E$7589</definedName>
    <definedName name="ITEM7.10">[75]APU!$E$8138</definedName>
    <definedName name="ITEM7.11">[75]APU!$E$8199</definedName>
    <definedName name="ITEM7.12">[75]APU!$E$8259</definedName>
    <definedName name="ITEM7.13">[75]APU!$E$8320</definedName>
    <definedName name="ITEM7.14">[75]APU!$E$8381</definedName>
    <definedName name="ITEM7.15">[75]APU!$E$8442</definedName>
    <definedName name="ITEM7.16">[75]APU!$E$8560</definedName>
    <definedName name="ITEM7.17">[75]APU!$E$11244</definedName>
    <definedName name="ITEM7.18">[75]APU!$E$11305</definedName>
    <definedName name="ITEM7.19">[75]APU!$E$11366</definedName>
    <definedName name="ITEM7.2">[75]APU!$E$7650</definedName>
    <definedName name="ITEM7.20">[75]APU!$E$11427</definedName>
    <definedName name="ITEM7.21">[75]APU!$E$11488</definedName>
    <definedName name="ITEM7.22">[75]APU!$E$11671</definedName>
    <definedName name="ITEM7.23">[75]APU!$E$11732</definedName>
    <definedName name="ITEM7.24">[75]APU!$E$14599</definedName>
    <definedName name="ITEM7.25">[75]APU!$E$15209</definedName>
    <definedName name="ITEM7.26">[75]APU!$E$15270</definedName>
    <definedName name="ITEM7.27">[75]APU!$E$15331</definedName>
    <definedName name="ITEM7.28">[75]APU!$E$15392</definedName>
    <definedName name="ITEM7.29">[75]APU!$E$15453</definedName>
    <definedName name="ITEM7.3">[75]APU!$E$7711</definedName>
    <definedName name="ITEM7.30">[75]APU!$E$15514</definedName>
    <definedName name="ITEM7.31">[75]APU!$E$15575</definedName>
    <definedName name="ITEM7.32">[75]APU!$E$15636</definedName>
    <definedName name="ITEM7.33">[75]APU!$E$15697</definedName>
    <definedName name="ITEM7.34">[75]APU!$E$15758</definedName>
    <definedName name="ITEM7.35">[75]APU!$E$15819</definedName>
    <definedName name="ITEM7.4">[75]APU!$E$7772</definedName>
    <definedName name="ITEM7.5">[75]APU!$E$7833</definedName>
    <definedName name="ITEM7.6">[75]APU!$E$7894</definedName>
    <definedName name="ITEM7.7">[75]APU!$E$7955</definedName>
    <definedName name="ITEM7.8">[75]APU!$E$8016</definedName>
    <definedName name="ITEM7.9">[75]APU!$E$8077</definedName>
    <definedName name="ITEMCOD90">#REF!</definedName>
    <definedName name="ItemCodos">#REF!</definedName>
    <definedName name="items">[46]ITEMS!$B$6:$B$176</definedName>
    <definedName name="ITEN_2_FILTRO">#REF!</definedName>
    <definedName name="ITENM_DOMIC">#REF!</definedName>
    <definedName name="IVA">[15]Datos!$G$14</definedName>
    <definedName name="IVA.ManoObra">[15]Datos!$G$15</definedName>
    <definedName name="IvaSUtl">[24]PRESUPUESTO!#REF!</definedName>
    <definedName name="j">#REF!</definedName>
    <definedName name="Ja">#REF!</definedName>
    <definedName name="JACK_RYAN">#REF!</definedName>
    <definedName name="jan02a">#REF!</definedName>
    <definedName name="JAPF">#REF!</definedName>
    <definedName name="Jb">#REF!</definedName>
    <definedName name="Jc">#REF!</definedName>
    <definedName name="Jd">#REF!</definedName>
    <definedName name="Je">#REF!</definedName>
    <definedName name="JET" localSheetId="6">[15]Datos!#REF!</definedName>
    <definedName name="JET">[15]Datos!#REF!</definedName>
    <definedName name="Jf">#REF!</definedName>
    <definedName name="jh">#REF!</definedName>
    <definedName name="jj">#REF!</definedName>
    <definedName name="JJJ" localSheetId="6">[15]Datos!#REF!</definedName>
    <definedName name="JJJ">[15]Datos!#REF!</definedName>
    <definedName name="jjjjjjjjjjjjjjj">#REF!</definedName>
    <definedName name="jk">#REF!</definedName>
    <definedName name="jkjh">#REF!</definedName>
    <definedName name="jklj" hidden="1">#REF!</definedName>
    <definedName name="jn">#REF!</definedName>
    <definedName name="jñ">#REF!</definedName>
    <definedName name="jo">#REF!</definedName>
    <definedName name="Job_number">#REF!</definedName>
    <definedName name="JobNo">#REF!</definedName>
    <definedName name="jose">#REF!</definedName>
    <definedName name="jqm">#REF!</definedName>
    <definedName name="jt">#REF!</definedName>
    <definedName name="jui">#REF!</definedName>
    <definedName name="jul00">[8]Dólar!#REF!</definedName>
    <definedName name="jun">#REF!</definedName>
    <definedName name="jun00">[8]Dólar!#REF!</definedName>
    <definedName name="JUNE3">#REF!</definedName>
    <definedName name="junebs">#REF!</definedName>
    <definedName name="juneint">#REF!</definedName>
    <definedName name="juneint1">#REF!</definedName>
    <definedName name="juneint2">#REF!</definedName>
    <definedName name="JUNEINT3">#REF!</definedName>
    <definedName name="juy">#REF!</definedName>
    <definedName name="K">#REF!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a">#REF!</definedName>
    <definedName name="karen">'[70]2008 Capital Budget'!$E$2:$E$171,'[70]2008 Capital Budget'!$E$171:$E$172</definedName>
    <definedName name="Ki">#REF!</definedName>
    <definedName name="kio">#REF!</definedName>
    <definedName name="kip">#REF!</definedName>
    <definedName name="KitCarretera">#REF!</definedName>
    <definedName name="KitCarreteraCostos">#REF!</definedName>
    <definedName name="Kiunga_Elec">[92]Inputs!$J$26</definedName>
    <definedName name="KJH">#REF!</definedName>
    <definedName name="kjkjk">#REF!</definedName>
    <definedName name="kjljkl">#REF!</definedName>
    <definedName name="kk">#REF!</definedName>
    <definedName name="kkkkkkk">#REF!</definedName>
    <definedName name="kkkkkkkk">#REF!</definedName>
    <definedName name="kkkkkkkkkkk">#REF!</definedName>
    <definedName name="KL">#REF!</definedName>
    <definedName name="kñy">#REF!</definedName>
    <definedName name="ko">[110]items!$C$4:$J$247</definedName>
    <definedName name="KTES_AL">#REF!</definedName>
    <definedName name="KU">[42]TABLAS!$D$252:$D$256</definedName>
    <definedName name="kuh">#REF!</definedName>
    <definedName name="kuy">#REF!</definedName>
    <definedName name="L">[11]CALCULO!#REF!</definedName>
    <definedName name="L_L">#N/A</definedName>
    <definedName name="L_TUB">#REF!</definedName>
    <definedName name="L21_001">[111]APUs!$G$31</definedName>
    <definedName name="l21_002">[111]APUs!$G$63</definedName>
    <definedName name="l21_003">[111]APUs!$G$123</definedName>
    <definedName name="l21_004">[111]APUs!$G$93</definedName>
    <definedName name="l21_005">[111]APUs!$G$183</definedName>
    <definedName name="l21_006">[111]APUs!$G$213</definedName>
    <definedName name="l21_007">[111]APUs!$G$243</definedName>
    <definedName name="l21_008">[111]APUs!$G$273</definedName>
    <definedName name="l21_009">[111]APUs!$G$303</definedName>
    <definedName name="l21_011">[111]APUs!$G$363</definedName>
    <definedName name="l21_012">[111]APUs!$G$393</definedName>
    <definedName name="l21_013">[111]APUs!$G$423</definedName>
    <definedName name="l21_014">[111]APUs!$G$513</definedName>
    <definedName name="l21_015">[111]APUs!$G$483</definedName>
    <definedName name="l21_016">[111]APUs!$G$543</definedName>
    <definedName name="l21_017">[111]APUs!$G$753</definedName>
    <definedName name="l21_018">[111]APUs!$G$573</definedName>
    <definedName name="l21_019">[111]APUs!$G$693</definedName>
    <definedName name="l21_020">[111]APUs!$G$723</definedName>
    <definedName name="l21_021">[111]APUs!$G$633</definedName>
    <definedName name="L21_022">[111]APUs!$G$663</definedName>
    <definedName name="l21_023">[111]APUs!$G$783</definedName>
    <definedName name="l21_024">[111]APUs!$G$813</definedName>
    <definedName name="l21_025">[111]APUs!$G$843</definedName>
    <definedName name="l21_026">[111]APUs!$G$1263</definedName>
    <definedName name="l21_027">[111]APUs!$G$873</definedName>
    <definedName name="l21_028">[111]APUs!$G$963</definedName>
    <definedName name="l21_029">[111]APUs!$G$903</definedName>
    <definedName name="l21_030">[111]APUs!$G$933</definedName>
    <definedName name="l21_032">[111]APUs!$G$993</definedName>
    <definedName name="l21_033">[111]APUs!$G$1023</definedName>
    <definedName name="l21_034">[111]APUs!$G$1053</definedName>
    <definedName name="l21_035">[111]APUs!$G$1083</definedName>
    <definedName name="l21_036">[111]APUs!$G$1113</definedName>
    <definedName name="l21_038">[111]APUs!$G$1143</definedName>
    <definedName name="l21_039">[111]APUs!$G$1173</definedName>
    <definedName name="l21_040">[111]APUs!$G$1203</definedName>
    <definedName name="l21_042">[111]APUs!$G$1233</definedName>
    <definedName name="La">#REF!</definedName>
    <definedName name="Labour">[66]Constants!$B$10</definedName>
    <definedName name="Lamparas_2_48">'[23]LISTADO '!$F$107</definedName>
    <definedName name="largovertedero">#REF!</definedName>
    <definedName name="Last_Row">#N/A</definedName>
    <definedName name="Lb">#REF!</definedName>
    <definedName name="Ld">#REF!</definedName>
    <definedName name="Le">#REF!</definedName>
    <definedName name="Left_Header" hidden="1">#REF!</definedName>
    <definedName name="lev0.1">#REF!</definedName>
    <definedName name="Lf">#REF!</definedName>
    <definedName name="Lh">#REF!</definedName>
    <definedName name="Li">#REF!</definedName>
    <definedName name="LIGBOQ">#REF!</definedName>
    <definedName name="LIGGARDE">#REF!</definedName>
    <definedName name="LIGRECAP">#REF!</definedName>
    <definedName name="LIGTITRE">#REF!</definedName>
    <definedName name="LIJOIJOI">#REF!</definedName>
    <definedName name="LIMATESA">#REF!</definedName>
    <definedName name="Limatesa_thermo">'[23]LISTADO '!$F$104</definedName>
    <definedName name="limcount" hidden="1">1</definedName>
    <definedName name="LIMPIO">#REF!</definedName>
    <definedName name="LINA">#REF!</definedName>
    <definedName name="LINEA">[46]DATOS!$B$16</definedName>
    <definedName name="Liner_Bolts">'[92]Fixed Plant Maintenance'!$C$12:$AA$32</definedName>
    <definedName name="Liquor.SG">#REF!</definedName>
    <definedName name="LIST">#REF!</definedName>
    <definedName name="List_cuadrillas">#REF!</definedName>
    <definedName name="LISTA">#REF!</definedName>
    <definedName name="LISTA_DE_PRECIOS">#REF!</definedName>
    <definedName name="Lista_Mater">#REF!</definedName>
    <definedName name="Lista_MO">#REF!</definedName>
    <definedName name="LISTA1">#REF!</definedName>
    <definedName name="LISTA2">'[112]LISTA DE PRECIOS'!$A$4:$A$26</definedName>
    <definedName name="lista3">[113]Hoja2!$C$2:$C$5</definedName>
    <definedName name="ListaCantidad">#REF!</definedName>
    <definedName name="ListaItem">#REF!</definedName>
    <definedName name="LISTAM">'[114]Listado Materiales'!$A$7:$A$3000</definedName>
    <definedName name="ListaUni">[115]TOTALES!$D$7:$D$654</definedName>
    <definedName name="LISTON_2_2">'[18]LISTADO '!$F$22</definedName>
    <definedName name="LISTON_2_4">'[18]LISTADO '!$F$21</definedName>
    <definedName name="LISTON_DE_2X4X15">#REF!</definedName>
    <definedName name="LISTON2">[116]PRECIOS!$B$90</definedName>
    <definedName name="LISTON2x4x15">[116]PRECIOS!$B$45</definedName>
    <definedName name="Lj">#REF!</definedName>
    <definedName name="Lk">#REF!</definedName>
    <definedName name="lkkl">#REF!</definedName>
    <definedName name="ll">#REF!</definedName>
    <definedName name="LLAVE_DE_CHORRO_1_2">#REF!</definedName>
    <definedName name="LLAVE_DE_PASO_1_2">#REF!</definedName>
    <definedName name="LLC_north_perc">50</definedName>
    <definedName name="LLC_south_perc">100</definedName>
    <definedName name="Lll">#REF!</definedName>
    <definedName name="llll">#REF!</definedName>
    <definedName name="lllllllllll">#REF!</definedName>
    <definedName name="LLUVIA">#REF!</definedName>
    <definedName name="LM">#REF!</definedName>
    <definedName name="LMATERIALES">'[117]Listado Materiales'!$A$7:$A$2276</definedName>
    <definedName name="lmf">'[118]BASE DE DATOS ORIG'!#REF!</definedName>
    <definedName name="LMO">[119]MO!$A$2:$A$188</definedName>
    <definedName name="Ln">#REF!</definedName>
    <definedName name="LngCantVehic">#REF!</definedName>
    <definedName name="LngKilometrajeAnno">#REF!</definedName>
    <definedName name="LngKilometrajeAno">#REF!</definedName>
    <definedName name="LngNumPeriodosGracia">#REF!</definedName>
    <definedName name="LngPickupKilometros">#REF!</definedName>
    <definedName name="LngPlazoRenting">#REF!</definedName>
    <definedName name="LngTiempoDepreciarMeses">#REF!</definedName>
    <definedName name="Lñ">#REF!</definedName>
    <definedName name="LÑP">#REF!</definedName>
    <definedName name="Lo">#REF!</definedName>
    <definedName name="Loan_Amount">#REF!</definedName>
    <definedName name="Loan_Start">#REF!</definedName>
    <definedName name="Loan_Years">#REF!</definedName>
    <definedName name="LOCA">#N/A</definedName>
    <definedName name="LOCALIZACION">#REF!</definedName>
    <definedName name="LOCALIZACIÓN_Y_REPLANTEO._ESTRUCTURAS">[64]INDICE!#REF!</definedName>
    <definedName name="location">'[70]REF - Listas'!$B$41:$B$47</definedName>
    <definedName name="location1">#REF!</definedName>
    <definedName name="logLiquida">#REF!</definedName>
    <definedName name="LOI">#REF!</definedName>
    <definedName name="LOLA">#REF!</definedName>
    <definedName name="Longitud">#REF!</definedName>
    <definedName name="Longitud1">#REF!</definedName>
    <definedName name="Longitud2">#REF!</definedName>
    <definedName name="longituddesarenador">#REF!</definedName>
    <definedName name="LOPE">#REF!</definedName>
    <definedName name="Lp">#REF!</definedName>
    <definedName name="Lq">#REF!</definedName>
    <definedName name="Lr">#REF!</definedName>
    <definedName name="Ls">#REF!</definedName>
    <definedName name="Lt">#REF!</definedName>
    <definedName name="Lu">#REF!</definedName>
    <definedName name="LubeCostOutput">#REF!</definedName>
    <definedName name="LUCY">OFFSET(Full_Print,0,0,LOCA)</definedName>
    <definedName name="Lw">[6]Cálculo!$B$130</definedName>
    <definedName name="Lz">#REF!</definedName>
    <definedName name="M">[42]TABLAS!$E$63:$E$78</definedName>
    <definedName name="Ma">#REF!</definedName>
    <definedName name="mac">#REF!</definedName>
    <definedName name="MACROMEDIDOR__3__B_x_B">#REF!</definedName>
    <definedName name="MACROMEDIDOR_4__B_x_B">#REF!</definedName>
    <definedName name="MACROMEDIDORES">#REF!</definedName>
    <definedName name="Maestro">[18]M.O.!$F$16</definedName>
    <definedName name="Maint_Labour_Factor">[120]Index!$U$62</definedName>
    <definedName name="MaintManHours">[37]Parameters!$R$19</definedName>
    <definedName name="MALLA">#REF!</definedName>
    <definedName name="MALO">'[121]ESTADO VÍA-CRIT.TECNICO'!#REF!&lt;2.5</definedName>
    <definedName name="MALO4006">#REF!</definedName>
    <definedName name="MALO4006A">#REF!</definedName>
    <definedName name="MALO40CN01">#REF!</definedName>
    <definedName name="MALO40CNA">#REF!</definedName>
    <definedName name="MALO40CNB">#REF!</definedName>
    <definedName name="MALO55CN01">#REF!</definedName>
    <definedName name="MALO55CN03">#REF!</definedName>
    <definedName name="MALO5607">#REF!</definedName>
    <definedName name="MALOAFIR5607">#REF!</definedName>
    <definedName name="mama" hidden="1">'[122]Datos-Gráfica-Apartada'!#REF!</definedName>
    <definedName name="MANGLE">#REF!</definedName>
    <definedName name="MANO">#REF!</definedName>
    <definedName name="MANOBRA">#REF!</definedName>
    <definedName name="ManoObra">[15]Datos!$J$18</definedName>
    <definedName name="MANTO">'[41]BASE DE DATOS ORIG'!#REF!</definedName>
    <definedName name="manufactures_lead_time">#REF!</definedName>
    <definedName name="maq">[106]insumos!$G$8:$G$40</definedName>
    <definedName name="MAQUINAR">[123]Insum!$A$68:$H$98</definedName>
    <definedName name="mar00">[8]Dólar!#REF!</definedName>
    <definedName name="marc06">[8]Gastos!#REF!</definedName>
    <definedName name="MargenComercial">#REF!</definedName>
    <definedName name="MargenFinanciero">#REF!</definedName>
    <definedName name="marol">#REF!</definedName>
    <definedName name="marol1">#REF!</definedName>
    <definedName name="MARTA">#N/A</definedName>
    <definedName name="MARTHA">[46]DATOS!$A$9</definedName>
    <definedName name="MAT">[124]Materiales!$A:$IV</definedName>
    <definedName name="MATE">[64]Materiales!$A:$IV</definedName>
    <definedName name="mater">'[46]precios-básicos2002'!$C$59:$C$127</definedName>
    <definedName name="MATERIAL">#REF!</definedName>
    <definedName name="MATERIAL_FILTRANTE">#REF!</definedName>
    <definedName name="Material_seleccionado">'[18]LISTADO '!$F$11</definedName>
    <definedName name="MATERIALES" localSheetId="3">#REF!</definedName>
    <definedName name="MATERIALES" localSheetId="5">#REF!</definedName>
    <definedName name="MATERIALES" localSheetId="6">#REF!</definedName>
    <definedName name="MATERIALES" localSheetId="13">#REF!</definedName>
    <definedName name="MATERIALES" localSheetId="4">#REF!</definedName>
    <definedName name="MATERIALES" localSheetId="1">#REF!</definedName>
    <definedName name="MATERIALES">#REF!</definedName>
    <definedName name="MaterialTub">#REF!</definedName>
    <definedName name="matgranular">[30]lisprecios!#REF!</definedName>
    <definedName name="MATRIZRICS">'[125]RICS NUEVA HOJA DIARIA'!$A$1:$AB$42</definedName>
    <definedName name="maxdeficit">#REF!</definedName>
    <definedName name="may00">[8]Dólar!#REF!</definedName>
    <definedName name="Mb">#REF!</definedName>
    <definedName name="Mcotas">#REF!</definedName>
    <definedName name="MDEO">#N/A</definedName>
    <definedName name="mdo">'[46]precios-básicos2002'!$C$131:$C$140</definedName>
    <definedName name="MEJORA">#REF!</definedName>
    <definedName name="mejoramientosubrasante">#REF!</definedName>
    <definedName name="MEM">#REF!</definedName>
    <definedName name="merchandCostos">#REF!</definedName>
    <definedName name="Merchandisig">#REF!</definedName>
    <definedName name="MES">#REF!</definedName>
    <definedName name="meses">#REF!</definedName>
    <definedName name="Mezcladora">'[18]LISTADO '!$L$4</definedName>
    <definedName name="mf">#REF!</definedName>
    <definedName name="MH_1">#REF!</definedName>
    <definedName name="MH_2">#REF!</definedName>
    <definedName name="MH_3">#REF!</definedName>
    <definedName name="MH_4">#REF!</definedName>
    <definedName name="MH_5">#REF!</definedName>
    <definedName name="mhg">#REF!</definedName>
    <definedName name="mht">#REF!</definedName>
    <definedName name="mhy">#REF!</definedName>
    <definedName name="Mill_Head_H2O.Total_Volume">#REF!</definedName>
    <definedName name="Mill_Screen_H2O.Total_Volume">#REF!</definedName>
    <definedName name="Mill_Weight">#REF!</definedName>
    <definedName name="min">#REF!</definedName>
    <definedName name="Mine_Equip_Hrs">'[53]Mine Hours'!$A$11:$BX$30</definedName>
    <definedName name="Mine_Equip_Hrs_MARC">'[53]Mine Hours'!$A$94:$BX$112</definedName>
    <definedName name="Mine_Equip_Hrs_Remaining">'[126]Equipment Hours TODOS'!#REF!</definedName>
    <definedName name="MineUsed">[65]Sheet1!$M$18:$M$977</definedName>
    <definedName name="Minutos">#REF!</definedName>
    <definedName name="MiT">#REF!</definedName>
    <definedName name="MiV">#REF!</definedName>
    <definedName name="mju">#REF!</definedName>
    <definedName name="mku">#REF!</definedName>
    <definedName name="ML">[15]Datos!$L$9</definedName>
    <definedName name="mm">#REF!</definedName>
    <definedName name="MMH">'[127]MMH WORKINGS'!$A$1:$A$65536</definedName>
    <definedName name="MMHBS">#REF!</definedName>
    <definedName name="mmhcosts">'[128]Cost Ledger 30-6-99'!$A$1:$C$84</definedName>
    <definedName name="MMHJUN02">#REF!</definedName>
    <definedName name="mmhmarch2000">#REF!</definedName>
    <definedName name="MmIL">#REF!</definedName>
    <definedName name="MMJV">#REF!</definedName>
    <definedName name="MMM">[17]A.P.U!#REF!</definedName>
    <definedName name="Mmto">#REF!</definedName>
    <definedName name="MNO">#REF!</definedName>
    <definedName name="MO">#REF!</definedName>
    <definedName name="mobil06">[8]Gastos!#REF!</definedName>
    <definedName name="mobra">'[46]precios-básicos2002'!$C$131:$E$140</definedName>
    <definedName name="MOMATECA">#REF!</definedName>
    <definedName name="MONETARY">#REF!</definedName>
    <definedName name="MOR1_4">#REF!</definedName>
    <definedName name="MORTE12">#REF!</definedName>
    <definedName name="MORTE14">#REF!</definedName>
    <definedName name="morte15">#REF!</definedName>
    <definedName name="MORTE16">#REF!</definedName>
    <definedName name="mortero">#REF!</definedName>
    <definedName name="Mortero_1_3">'[18]Apu Basicos'!$F$74</definedName>
    <definedName name="mortero14">'[56]APU''s'!#REF!</definedName>
    <definedName name="mortero15">'[56]APU''s'!#REF!</definedName>
    <definedName name="motobomba">'[30]PRESTACIONES SOCIALES'!#REF!</definedName>
    <definedName name="mr">#REF!</definedName>
    <definedName name="MR_DESCRIPTION">#REF!</definedName>
    <definedName name="MRNumber">#REF!</definedName>
    <definedName name="MTD.ROM1_PercentFed">#REF!</definedName>
    <definedName name="MTD.ROM2_PercentFed">#REF!</definedName>
    <definedName name="MTD.ROM3_PercentFed">#REF!</definedName>
    <definedName name="MTD.ROM4_PercentFed">#REF!</definedName>
    <definedName name="MTD.ROM5_PercentFed">#REF!</definedName>
    <definedName name="MTD_Days">#REF!</definedName>
    <definedName name="Mtotalizado">#REF!</definedName>
    <definedName name="muro">#REF!</definedName>
    <definedName name="muro.">#REF!</definedName>
    <definedName name="murocontencion">#REF!</definedName>
    <definedName name="MUROTRE">#REF!</definedName>
    <definedName name="MUROTRES">#REF!</definedName>
    <definedName name="MUROTRES.">#REF!</definedName>
    <definedName name="MXSMAR">#REF!</definedName>
    <definedName name="N" localSheetId="3">#REF!</definedName>
    <definedName name="N" localSheetId="5">#REF!</definedName>
    <definedName name="N" localSheetId="6">#REF!</definedName>
    <definedName name="N" localSheetId="13">#REF!</definedName>
    <definedName name="N" localSheetId="4">#REF!</definedName>
    <definedName name="N" localSheetId="1">#REF!</definedName>
    <definedName name="N">#REF!</definedName>
    <definedName name="Na">#REF!</definedName>
    <definedName name="Nb">#REF!</definedName>
    <definedName name="nbnbv">#REF!</definedName>
    <definedName name="nbv">#REF!</definedName>
    <definedName name="Nc">#REF!</definedName>
    <definedName name="Nd">#REF!</definedName>
    <definedName name="Ne">#REF!</definedName>
    <definedName name="nece.cab">#REF!</definedName>
    <definedName name="Necesidad_entorchado_Zonas">#REF!</definedName>
    <definedName name="NEOLAI">#REF!</definedName>
    <definedName name="Nett_Rev_COL_Nom">[54]W_REV!$H$115:$AP$115</definedName>
    <definedName name="NHG">#REF!</definedName>
    <definedName name="nic_nis">[129]Hoja1!$A$1:$IV$65536</definedName>
    <definedName name="NIPLE_DE_1_2__ROSCADO_DE_HG_x_L__3_PULGADAS">#REF!</definedName>
    <definedName name="NIPLE_DE_3__B_x_EL_L__0.25_MTS">#REF!</definedName>
    <definedName name="NIPLE_DE_4__B_x_EL_L__0.25_MTS">#REF!</definedName>
    <definedName name="NIPLE_L__0.25">#REF!</definedName>
    <definedName name="NIVEL">'[41]BASE DE DATOS ORIG'!#REF!</definedName>
    <definedName name="NJH">#REF!</definedName>
    <definedName name="nm">#REF!</definedName>
    <definedName name="NO">[15]Datos!$L$7</definedName>
    <definedName name="NOA_4">#REF!</definedName>
    <definedName name="NOA_7">#REF!</definedName>
    <definedName name="NOMINA">#REF!</definedName>
    <definedName name="Nomina06">[8]Gastos!#REF!</definedName>
    <definedName name="NoRepAtEnd">#REF!</definedName>
    <definedName name="Norte">#REF!</definedName>
    <definedName name="North_sales">[49]Royalties!#REF!</definedName>
    <definedName name="nov00">[8]Dólar!#REF!</definedName>
    <definedName name="nr">#REF!</definedName>
    <definedName name="nt">#REF!</definedName>
    <definedName name="NUEVO">#REF!</definedName>
    <definedName name="Num_Pmt_Per_Year">#REF!</definedName>
    <definedName name="Number_of_Payments">MATCH(0.01,End_Bal,-1)+1</definedName>
    <definedName name="NUMERO">#REF!</definedName>
    <definedName name="ñl">#REF!</definedName>
    <definedName name="ññ">#REF!</definedName>
    <definedName name="ÑÑÑ">#REF!</definedName>
    <definedName name="ñok">#REF!</definedName>
    <definedName name="ñp">#REF!</definedName>
    <definedName name="ñpo">#REF!</definedName>
    <definedName name="O">#REF!</definedName>
    <definedName name="Obra">#REF!</definedName>
    <definedName name="OBS_Data_Col" hidden="1">#REF!</definedName>
    <definedName name="OBSERV">#REF!</definedName>
    <definedName name="OCEquipData">#REF!</definedName>
    <definedName name="oct00">[8]Dólar!#REF!</definedName>
    <definedName name="OFFICE_ENTITY">#REF!</definedName>
    <definedName name="OFICIAL">[130]PRECIOS!$B$17</definedName>
    <definedName name="ofyaydnt">'[131]mano de obra'!$E$30</definedName>
    <definedName name="OHaulCostOutput">#REF!</definedName>
    <definedName name="ojuojoijojoijdlf">#REF!</definedName>
    <definedName name="om">'[4]CALCULO POI'!$B$120:$C$154</definedName>
    <definedName name="oo">#REF!</definedName>
    <definedName name="OP">#REF!</definedName>
    <definedName name="Openingpb" hidden="1">#REF!</definedName>
    <definedName name="OpEquip">#REF!</definedName>
    <definedName name="OpexFac">[37]Sensitivities!$I$12</definedName>
    <definedName name="Option">[49]Title!$L$28</definedName>
    <definedName name="Orden">[132]Hoja2!$C$2:$C$6</definedName>
    <definedName name="OreToStorage.Check_tonne_error">#REF!</definedName>
    <definedName name="OreToStorage.Check_Tonnes">#REF!</definedName>
    <definedName name="OreToStorage.Check_Volume">#REF!</definedName>
    <definedName name="OreToStorage.Pulp_Density">#REF!</definedName>
    <definedName name="os">#REF!</definedName>
    <definedName name="OtherCosts">#REF!</definedName>
    <definedName name="OTR">[124]Otros!$A:$IV</definedName>
    <definedName name="OTRO">[64]Otros!$A:$IV</definedName>
    <definedName name="otro2">[79]Otros!$A:$IV</definedName>
    <definedName name="otros">'[133]Datos del 2005 CONTRATO'!#REF!</definedName>
    <definedName name="OtrosServicios">#REF!</definedName>
    <definedName name="OtrosServiciosCostos">#REF!</definedName>
    <definedName name="OU_1">#REF!</definedName>
    <definedName name="OU_2">#REF!</definedName>
    <definedName name="OU_3">#REF!</definedName>
    <definedName name="OU_4">#REF!</definedName>
    <definedName name="OU_5">#REF!</definedName>
    <definedName name="ØuRn1v">[134]Cálculo!#REF!</definedName>
    <definedName name="ØuRn2v">[134]Cálculo!#REF!</definedName>
    <definedName name="OWNER" hidden="1">#REF!</definedName>
    <definedName name="P">[42]TABLAS!$C$252:$C$256</definedName>
    <definedName name="p.BS" hidden="1">#REF!</definedName>
    <definedName name="p.BSAssumptions" hidden="1">#REF!</definedName>
    <definedName name="p.CapStructure" hidden="1">#REF!</definedName>
    <definedName name="p.CashFlow" hidden="1">#REF!</definedName>
    <definedName name="p.Cover" hidden="1">#REF!</definedName>
    <definedName name="p.Depreciation" hidden="1">#REF!</definedName>
    <definedName name="p.Executive" hidden="1">#REF!</definedName>
    <definedName name="p.FactSheet" hidden="1">#REF!</definedName>
    <definedName name="p.IS" hidden="1">#REF!</definedName>
    <definedName name="p.ISAssumptions" hidden="1">#REF!</definedName>
    <definedName name="p.OpeningBS" hidden="1">#REF!</definedName>
    <definedName name="p.TaxCalculation" hidden="1">#REF!</definedName>
    <definedName name="Pa">#REF!</definedName>
    <definedName name="PAG">#N/A</definedName>
    <definedName name="PagoFinanciero">#REF!</definedName>
    <definedName name="pagos">#REF!</definedName>
    <definedName name="PANEL">'[41]BASE DE DATOS ORIG'!#REF!</definedName>
    <definedName name="pañet">#REF!</definedName>
    <definedName name="PARAMETROS">#REF!</definedName>
    <definedName name="pasamuro">[30]lisprecios!#REF!</definedName>
    <definedName name="PASAMURO_B_x_EL_L_0.25_Z_0.125_M">#REF!</definedName>
    <definedName name="PAVA">#REF!</definedName>
    <definedName name="Pay_Date">#REF!</definedName>
    <definedName name="Pay_Num">#REF!</definedName>
    <definedName name="Payment_Date" localSheetId="13">DATE(YEAR([0]!Loan_Start),MONTH([0]!Loan_Start)+Payment_Number,DAY([0]!Loan_Start))</definedName>
    <definedName name="Payment_Date">DATE(YEAR(Loan_Start),MONTH(Loan_Start)+Payment_Number,DAY(Loan_Start))</definedName>
    <definedName name="payment_terms">#REF!</definedName>
    <definedName name="PAZ">#REF!</definedName>
    <definedName name="Pb">#REF!</definedName>
    <definedName name="Pc">#REF!</definedName>
    <definedName name="Pd">#REF!</definedName>
    <definedName name="Pe">#REF!</definedName>
    <definedName name="pedro">#REF!</definedName>
    <definedName name="Pega_plus">'[23]LISTADO '!$F$27</definedName>
    <definedName name="PEGANTE_P.V.C">#REF!</definedName>
    <definedName name="Pegante_PVC">'[31]L. MAT.'!#REF!</definedName>
    <definedName name="PER_PAV">#REF!</definedName>
    <definedName name="perDate">[93]Parameters!$E$9:$E$38</definedName>
    <definedName name="Perfil">'[18]LISTADO '!$F$28</definedName>
    <definedName name="Perfil_16_6">'[23]LISTADO '!$F$105</definedName>
    <definedName name="PERFIL_DEL_TRAMO">#REF!</definedName>
    <definedName name="PeriodInc">[49]Index!$L$57</definedName>
    <definedName name="PERIODO">[25]CUMPLIMIENTO!$M$5</definedName>
    <definedName name="PeriodoD">#REF!</definedName>
    <definedName name="perLabel">[93]Parameters!$C$9:$C$38</definedName>
    <definedName name="PERSONALTABLA1.1.1">'[4]CALCULO COSTOS DE OPERACIÓN'!$B$50:$AJ$85</definedName>
    <definedName name="PERSONALTABLA1.2">'[4]INFORMACIÓN REFERENCIA'!$B$477:$F$489</definedName>
    <definedName name="PERSONALTABLA1.3">'[4]INFORMACIÓN REFERENCIA'!$B$494:$F$506</definedName>
    <definedName name="PESO14.2">#REF!</definedName>
    <definedName name="PESO14.3">#REF!</definedName>
    <definedName name="PESO14.4">#REF!</definedName>
    <definedName name="PIA" hidden="1">#REF!</definedName>
    <definedName name="Piedra">#REF!</definedName>
    <definedName name="PILOTE">#REF!</definedName>
    <definedName name="Pintor">[18]M.O.!$F$17</definedName>
    <definedName name="Pintura_exteriores">'[23]LISTADO '!$F$95</definedName>
    <definedName name="pinturavinilo">#REF!</definedName>
    <definedName name="PIPE_1">#REF!</definedName>
    <definedName name="PIPE_2">#REF!</definedName>
    <definedName name="PIPE_3">#REF!</definedName>
    <definedName name="PIPE_4">#REF!</definedName>
    <definedName name="PIPE_5">#REF!</definedName>
    <definedName name="Placas_.9x.9_Azul_labrador">'[31]L. MAT.'!#REF!</definedName>
    <definedName name="plan">#REF!</definedName>
    <definedName name="Plan_Vallejo_Sens">'[51]Inputs-SUMMARY'!$H$279:$BR$279</definedName>
    <definedName name="PLANT7">#REF!</definedName>
    <definedName name="PLANTASALCANTARILLADO1.1">'[4]INFORMACIÓN REFERENCIA'!$B$313:$I$324</definedName>
    <definedName name="PLANTASALCANTARILLADOTABLA1.7">'[4]INFORMACIÓN REFERENCIA'!$B$393:$C$404</definedName>
    <definedName name="PLANTASTRATAMIENTOTABLA5.1">'[4]INFORMACIÓN REFERENCIA'!$B$216:$F$220</definedName>
    <definedName name="PLANTASTRATAMIENTOTABLA5.2">#REF!</definedName>
    <definedName name="PlanVallejo">#REF!</definedName>
    <definedName name="plastocrete">[30]lisprecios!#REF!</definedName>
    <definedName name="PLASTROCRETE_DM">#REF!</definedName>
    <definedName name="PLOMERO">[19]PRECIOS!$B$15</definedName>
    <definedName name="PLUG" hidden="1">#REF!</definedName>
    <definedName name="PMT">#REF!</definedName>
    <definedName name="pntll">[131]mater!$D$56</definedName>
    <definedName name="pñ">#REF!</definedName>
    <definedName name="po">#REF!</definedName>
    <definedName name="Poblacion">#REF!</definedName>
    <definedName name="poi">#REF!</definedName>
    <definedName name="POIPOZOS">'[4]CALCULO POI'!$B$118:$I$154</definedName>
    <definedName name="Polynomial">#REF!</definedName>
    <definedName name="POO">#REF!</definedName>
    <definedName name="PorcAdicCostoLlantasCliente">#REF!</definedName>
    <definedName name="PorcAdicCostoMtto">#REF!</definedName>
    <definedName name="PorcCostosOcultos">#REF!</definedName>
    <definedName name="PorContribConduct">#REF!</definedName>
    <definedName name="PorContribImpRod">#REF!</definedName>
    <definedName name="PorContribLlantas">#REF!</definedName>
    <definedName name="PorContribMtto">#REF!</definedName>
    <definedName name="PorContribSeguro">#REF!</definedName>
    <definedName name="PorcPAAG">#REF!</definedName>
    <definedName name="PorcPuntosAdicCredito">#REF!</definedName>
    <definedName name="PorcPuntosAdicLeasing">#REF!</definedName>
    <definedName name="PorcTasaSeguroCanon">#REF!</definedName>
    <definedName name="PorcTasaSeguroCliente">#REF!</definedName>
    <definedName name="PorDecremImptosRodamto">#REF!</definedName>
    <definedName name="porDemerito1">#REF!</definedName>
    <definedName name="porDemerito10">#REF!</definedName>
    <definedName name="porDemerito11">#REF!</definedName>
    <definedName name="porDemerito2">#REF!</definedName>
    <definedName name="porDemerito3">#REF!</definedName>
    <definedName name="porDemerito4">#REF!</definedName>
    <definedName name="porDemerito5">#REF!</definedName>
    <definedName name="porDemerito6">#REF!</definedName>
    <definedName name="porDemerito7">#REF!</definedName>
    <definedName name="porDemerito8">#REF!</definedName>
    <definedName name="porDemerito9">#REF!</definedName>
    <definedName name="porDemeritoAcces">#REF!</definedName>
    <definedName name="PorDesctoTransfdoVehicClien">#REF!</definedName>
    <definedName name="PorDesctoVehicCliente">#REF!</definedName>
    <definedName name="PorDesctoVehicSurenting">#REF!</definedName>
    <definedName name="PorDesctoVehícSurenting">#REF!</definedName>
    <definedName name="PorFactorIvaCanon">#REF!</definedName>
    <definedName name="PorFactPrestacConduct">#REF!</definedName>
    <definedName name="porImprevistos">#REF!</definedName>
    <definedName name="PorImpto2Xmil">#REF!</definedName>
    <definedName name="PorIncremAnualComb">#REF!</definedName>
    <definedName name="PorIncremAnualCostos">#REF!</definedName>
    <definedName name="PorIncremAnualCostos10">#REF!</definedName>
    <definedName name="PorIncremAnualCostos11">#REF!</definedName>
    <definedName name="PorIncremAnualCostos2">#REF!</definedName>
    <definedName name="PorIncremAnualCostos3">#REF!</definedName>
    <definedName name="PorIncremAnualCostos4">#REF!</definedName>
    <definedName name="PorIncremAnualCostos5">#REF!</definedName>
    <definedName name="PorIncremAnualCostos6">#REF!</definedName>
    <definedName name="PorIncremAnualCostos7">#REF!</definedName>
    <definedName name="PorIncremAnualCostos8">#REF!</definedName>
    <definedName name="PorIncremAnualCostos9">#REF!</definedName>
    <definedName name="PorIncremAnualManoObra">#REF!</definedName>
    <definedName name="PorIncreSeguro10A">#REF!</definedName>
    <definedName name="PorIncreSeguro11A">#REF!</definedName>
    <definedName name="PorIncreSeguro2A">#REF!</definedName>
    <definedName name="PorIncreSeguro3A">#REF!</definedName>
    <definedName name="PorIncreSeguro4A">#REF!</definedName>
    <definedName name="PorIncreSeguro5A">#REF!</definedName>
    <definedName name="PorIncreSeguro6A">#REF!</definedName>
    <definedName name="PorIncreSeguro7A">#REF!</definedName>
    <definedName name="PorIncreSeguro8A">#REF!</definedName>
    <definedName name="PorIncreSeguro9A">#REF!</definedName>
    <definedName name="porInsumos">#REF!</definedName>
    <definedName name="PorIvaVehic">#REF!</definedName>
    <definedName name="porManoObra">#REF!</definedName>
    <definedName name="PorMargenFuel">#REF!</definedName>
    <definedName name="PorMargenGeneral">#REF!</definedName>
    <definedName name="PorMargenGPS">#REF!</definedName>
    <definedName name="porMargenReventa">#REF!</definedName>
    <definedName name="PorMargenStandby">#REF!</definedName>
    <definedName name="PorPuntosAdicionDTF">#REF!</definedName>
    <definedName name="PorPuntosAdicServicios">#REF!</definedName>
    <definedName name="PorPuntosPromTAFondeo">#REF!</definedName>
    <definedName name="PorRetomaCliente">#REF!</definedName>
    <definedName name="PorRetomaLeasing">#REF!</definedName>
    <definedName name="porReventaCliente">#REF!</definedName>
    <definedName name="PorReventaSurenting">#REF!</definedName>
    <definedName name="PorRiesgoReventa">#REF!</definedName>
    <definedName name="PorTasaImpoPagoImptoRenta">#REF!</definedName>
    <definedName name="PorTasaMensualDesctarVPN">#REF!</definedName>
    <definedName name="PorTasaSeguro">#REF!</definedName>
    <definedName name="PorTasaSgro">#REF!</definedName>
    <definedName name="PorUtilidadDesctoCompra">#REF!</definedName>
    <definedName name="PorUtilidadFinanciera">#REF!</definedName>
    <definedName name="POZ">#REF!</definedName>
    <definedName name="POZO">#REF!</definedName>
    <definedName name="POZO1.2">#REF!</definedName>
    <definedName name="POZOS">#REF!</definedName>
    <definedName name="POZOSACTUAL">'[4]INFORMACIÓN REFERENCIA'!$B$23:$M$34</definedName>
    <definedName name="pozosconduccion">'[4]INFORMACIÓN REFERENCIA'!$B$122:$F$133</definedName>
    <definedName name="pp">#REF!</definedName>
    <definedName name="pppppppppppp">#REF!</definedName>
    <definedName name="PPPPPPPPPPPPEE">#REF!</definedName>
    <definedName name="PPTO">[135]ANALISIS!#REF!</definedName>
    <definedName name="PPtoNorte">#REF!</definedName>
    <definedName name="pre">#REF!</definedName>
    <definedName name="Precio">#REF!</definedName>
    <definedName name="precio2">#REF!</definedName>
    <definedName name="precios">#REF!</definedName>
    <definedName name="PRELIMINARES">#REF!</definedName>
    <definedName name="PRES">#REF!</definedName>
    <definedName name="prestaciones">[46]DATOS!$B$14</definedName>
    <definedName name="Prestaciones_sociales">[31]P.S.!$C$33</definedName>
    <definedName name="Presu">'[4]CALCULO POI'!#REF!</definedName>
    <definedName name="PRESUP">#REF!</definedName>
    <definedName name="Presupuest">#REF!</definedName>
    <definedName name="PRESUPUESTO">#REF!</definedName>
    <definedName name="presupuestocementerio">#REF!</definedName>
    <definedName name="presupuestopavimento">#REF!</definedName>
    <definedName name="PResupuestos">'[136]CtaGeneral-A'!$F$12:$AH$131</definedName>
    <definedName name="PREUGA">#REF!</definedName>
    <definedName name="PrevFleet">#REF!</definedName>
    <definedName name="PRICES_FIRM">#REF!</definedName>
    <definedName name="primer">'[22]ESTADO RED'!#REF!</definedName>
    <definedName name="Princ">#REF!</definedName>
    <definedName name="PRINT_AREA">#N/A</definedName>
    <definedName name="PRINT_AREA_MI">#REF!</definedName>
    <definedName name="Print_Area_Reset">OFFSET(Full_Print,0,0,Last_Row)</definedName>
    <definedName name="PRINT_TITLES">#N/A</definedName>
    <definedName name="PRINT_TITLES_MI">#N/A</definedName>
    <definedName name="PRINT2">[137]Report!#REF!</definedName>
    <definedName name="PrintEnd" hidden="1">#REF!</definedName>
    <definedName name="PrintStart" hidden="1">#REF!</definedName>
    <definedName name="PrintTitle">#REF!</definedName>
    <definedName name="Prioridad">[138]Sheet1!$D$2:$D$4</definedName>
    <definedName name="prod">[8]Gastos!#REF!</definedName>
    <definedName name="prod1">[8]Gastos!#REF!</definedName>
    <definedName name="prod98">[8]Gastos!#REF!</definedName>
    <definedName name="prodcal">[8]Gastos!#REF!</definedName>
    <definedName name="prodeco">[139]LISTAS!#REF!</definedName>
    <definedName name="prodhati">[8]Gastos!#REF!</definedName>
    <definedName name="PRODUCCIONACTUAL">'[4]INFORMACIÓN REFERENCIA'!$B$8:$C$19</definedName>
    <definedName name="PRODUCTCARB">#REF!</definedName>
    <definedName name="PRODUCTEST">#REF!</definedName>
    <definedName name="PROF">#REF!</definedName>
    <definedName name="profit_margin">#REF!</definedName>
    <definedName name="Profundidad">#REF!</definedName>
    <definedName name="Project">#REF!</definedName>
    <definedName name="PROJECT_CURRENCY">#REF!</definedName>
    <definedName name="Project_Name">#REF!</definedName>
    <definedName name="Project_name_1">#REF!</definedName>
    <definedName name="Project_name_2">#REF!</definedName>
    <definedName name="Proponente">#REF!</definedName>
    <definedName name="PROYECCION">#REF!</definedName>
    <definedName name="PROYECCIONDEMANDATABLA1">[4]DEMANDABASEAND!$B$7:$F$19</definedName>
    <definedName name="PROYECTOS">[4]REFERENCIAS!$A$3:$F$25</definedName>
    <definedName name="prueba">#REF!</definedName>
    <definedName name="ptmtlcbñ">[131]mater!$I$175</definedName>
    <definedName name="puertas">#REF!</definedName>
    <definedName name="Pulidora">'[31]L. MAT.'!#REF!</definedName>
    <definedName name="PUNTILLA">#REF!</definedName>
    <definedName name="Punto">#REF!</definedName>
    <definedName name="PuntosRentabilidad">#REF!</definedName>
    <definedName name="Purchase">#REF!</definedName>
    <definedName name="Q" localSheetId="3">#REF!</definedName>
    <definedName name="Q" localSheetId="5">#REF!</definedName>
    <definedName name="Q" localSheetId="6">#REF!</definedName>
    <definedName name="Q" localSheetId="13">#REF!</definedName>
    <definedName name="Q" localSheetId="4">#REF!</definedName>
    <definedName name="Q" localSheetId="1">#REF!</definedName>
    <definedName name="Q">#REF!</definedName>
    <definedName name="QE">[82]TARIF2002!#REF!</definedName>
    <definedName name="QE_TE">[82]TARIF2002!#REF!</definedName>
    <definedName name="QI">[82]TARIF2002!#REF!</definedName>
    <definedName name="QI_TI">[82]TARIF2002!#REF!</definedName>
    <definedName name="qm">#REF!</definedName>
    <definedName name="QMAX">[73]CALCULOS!$A$3</definedName>
    <definedName name="qmaxdesarenador">#REF!</definedName>
    <definedName name="QMAXDIARIO">'[4]CALCULO POI'!$B$118:$C$154</definedName>
    <definedName name="Qmed">#REF!</definedName>
    <definedName name="QMIN">#REF!</definedName>
    <definedName name="qmindesarenador">#REF!</definedName>
    <definedName name="QN">[82]TARIF2002!#REF!</definedName>
    <definedName name="QN_QI">[82]TARIF2002!#REF!</definedName>
    <definedName name="QNS">[140]TARIF2002!#REF!</definedName>
    <definedName name="QPROM">[4]TARIFAS!$C$570</definedName>
    <definedName name="qq">#REF!</definedName>
    <definedName name="qqq">#REF!</definedName>
    <definedName name="qqqqqqqqqqqqqqqq">#REF!</definedName>
    <definedName name="QRS">#REF!</definedName>
    <definedName name="qsqw">#REF!</definedName>
    <definedName name="Quality_PvT">#REF!</definedName>
    <definedName name="QualityF">#REF!</definedName>
    <definedName name="quantity">#REF!</definedName>
    <definedName name="QUIMICOSTABLA1.3.1">'[4]CALCULO COSTOS DE OPERACIÓN'!$B$176:$J$211</definedName>
    <definedName name="qw">#REF!</definedName>
    <definedName name="qwqw">#REF!</definedName>
    <definedName name="qwqwas">#REF!</definedName>
    <definedName name="R.1">#REF!</definedName>
    <definedName name="R.10">#REF!</definedName>
    <definedName name="R.11">#REF!</definedName>
    <definedName name="R.12">#REF!</definedName>
    <definedName name="R.13">#REF!</definedName>
    <definedName name="R.14">#REF!</definedName>
    <definedName name="R.15">#REF!</definedName>
    <definedName name="R.16">#REF!</definedName>
    <definedName name="R.17">#REF!</definedName>
    <definedName name="R.18">#REF!</definedName>
    <definedName name="R.19">#REF!</definedName>
    <definedName name="R.2">#REF!</definedName>
    <definedName name="R.3">#REF!</definedName>
    <definedName name="R.4">#REF!</definedName>
    <definedName name="R.5">#REF!</definedName>
    <definedName name="R.6">#REF!</definedName>
    <definedName name="R.7">#REF!</definedName>
    <definedName name="R.8">#REF!</definedName>
    <definedName name="R.9">#REF!</definedName>
    <definedName name="r.CashFlow" hidden="1">#REF!</definedName>
    <definedName name="r.Leverage" hidden="1">#REF!</definedName>
    <definedName name="r.Liquidity" hidden="1">#REF!</definedName>
    <definedName name="r.Market" hidden="1">#REF!</definedName>
    <definedName name="r.Profitability" hidden="1">#REF!</definedName>
    <definedName name="r.Summary" hidden="1">#REF!</definedName>
    <definedName name="Ra">#REF!</definedName>
    <definedName name="radianes">#REF!</definedName>
    <definedName name="rango">#REF!</definedName>
    <definedName name="rata">#REF!</definedName>
    <definedName name="Rate1">[141]Summary!$D$6</definedName>
    <definedName name="rate2">[141]Summary!$D$7</definedName>
    <definedName name="ratio">#REF!</definedName>
    <definedName name="Rb">#REF!</definedName>
    <definedName name="Rd">#REF!</definedName>
    <definedName name="RD_CP">'[142]Working Cap Movemts'!#REF!</definedName>
    <definedName name="RD_CP_VL">'[142]Working Cap Movemts'!#REF!</definedName>
    <definedName name="rds">#REF!</definedName>
    <definedName name="Re">#REF!</definedName>
    <definedName name="RE4NTA">[38]EQUIPOS!$D$8</definedName>
    <definedName name="rec">[143]Propuesta!#REF!</definedName>
    <definedName name="Recurso">[138]Sheet1!$B$2:$B$3</definedName>
    <definedName name="REDESALCANTARILLADOTABLA1.2">'[4]INFORMACIÓN REFERENCIA'!$B$330:$F$341</definedName>
    <definedName name="REDESALCANTARILLADOTABLA1.4">'[4]INFORMACIÓN REFERENCIA'!$B$352:$F$364</definedName>
    <definedName name="REDESALCANTARILLADOTABLA1.5">#REF!</definedName>
    <definedName name="REDESTABLA6.1">'[4]INFORMACIÓN REFERENCIA'!$B$245:$E$256</definedName>
    <definedName name="REDESTABLA6.2">'[4]INFORMACIÓN REFERENCIA'!$B$260:$K$272</definedName>
    <definedName name="REDESTABLA6.3">'[4]INFORMACIÓN REFERENCIA'!$B$276:$C$287</definedName>
    <definedName name="REDUCCION_3__x_2">#REF!</definedName>
    <definedName name="REDUCCION_4__x_3">#REF!</definedName>
    <definedName name="REF">#REF!</definedName>
    <definedName name="REFERENCIAPROYECTOS">[4]REFERENCIAS!$A$3:$F$24</definedName>
    <definedName name="REFMAR">#REF!</definedName>
    <definedName name="REG">#REF!</definedName>
    <definedName name="REGBT">#N/A</definedName>
    <definedName name="regional">[40]CARRETERAS!$A$2</definedName>
    <definedName name="REGULAR">#REF!</definedName>
    <definedName name="REGULAR4006">#REF!</definedName>
    <definedName name="REGULAR4006A">#REF!</definedName>
    <definedName name="REGULAR40CN01">#REF!</definedName>
    <definedName name="REGULAR40CNA">#REF!</definedName>
    <definedName name="REGULAR40CNB">#REF!</definedName>
    <definedName name="REGULAR55CN01">#REF!</definedName>
    <definedName name="REGULAR55CN03">#REF!</definedName>
    <definedName name="REGULAR5607">#REF!</definedName>
    <definedName name="REGULARAFIR5607">#REF!</definedName>
    <definedName name="rell">#REF!</definedName>
    <definedName name="relle">#REF!</definedName>
    <definedName name="relleno">#REF!</definedName>
    <definedName name="rendimiento">#REF!</definedName>
    <definedName name="REP.PAV">'[144]factores A.N.'!$F$15:$F$69</definedName>
    <definedName name="reparacion4">'[30]PRESTACIONES SOCIALES'!#REF!</definedName>
    <definedName name="repello">#REF!</definedName>
    <definedName name="replanteo">#REF!</definedName>
    <definedName name="REPOSICIONACU">'[4]INFORMACIÓN REFERENCIA'!$B$674:$H$685</definedName>
    <definedName name="REPOSICIONACUREDES">'[4]INFORMACIÓN REFERENCIA'!$B$688:$D$699</definedName>
    <definedName name="REPOSICIONALC">'[4]INFORMACIÓN REFERENCIA'!$B$704:$D$715</definedName>
    <definedName name="REPOSICIONALCREDES">'[4]INFORMACIÓN REFERENCIA'!$B$718:$O$729</definedName>
    <definedName name="req">#REF!</definedName>
    <definedName name="Required_Delivery">#REF!</definedName>
    <definedName name="Reserva">[8]Gastos!#REF!</definedName>
    <definedName name="residente">'[40]GENERALIDADES '!$E$9</definedName>
    <definedName name="Responsible">'[28]2009 Jagua'!$G$2:$G$27</definedName>
    <definedName name="RESU">#REF!</definedName>
    <definedName name="resumen">#REF!</definedName>
    <definedName name="RESUMENALCANTARILLADO">#REF!</definedName>
    <definedName name="ResumenAPU">[85]ResumenMaterial!$A$12:$AB$169</definedName>
    <definedName name="RESUMENCOSTOSOPERACIÓN">'[4]CALCULO COSTOS DE OPERACIÓN'!$B$6:$Q$41</definedName>
    <definedName name="RESUMENINVERSIONESACU">'[4]CALCULO POI'!$A$6:$M$41</definedName>
    <definedName name="RESUMENINVERSIONESACUEDUCTO">'[4]CALCULO POI'!$A$6:$M$41</definedName>
    <definedName name="RESUMENINVERSIONESALC">'[4]CALCULO POI'!$A$202:$K$237</definedName>
    <definedName name="RESUMENMODELODEMANDA">#REF!</definedName>
    <definedName name="RESUMENOPTIMIZACIONACU">'[4]CALCULO POI'!$A$46:$L$81</definedName>
    <definedName name="RESUMENOPTIMIZACIONALC">'[4]CALCULO POI'!$A$242:$I$277</definedName>
    <definedName name="RET">#REF!</definedName>
    <definedName name="reten">[8]Gastos!#REF!</definedName>
    <definedName name="retiroarbol">#REF!</definedName>
    <definedName name="retirocorte">#REF!</definedName>
    <definedName name="retr">#REF!</definedName>
    <definedName name="Rf">#REF!</definedName>
    <definedName name="rfref">#REF!</definedName>
    <definedName name="Rg">#REF!</definedName>
    <definedName name="Rh">#REF!</definedName>
    <definedName name="Ri">#REF!</definedName>
    <definedName name="RICO">#N/A</definedName>
    <definedName name="Ripio">#REF!</definedName>
    <definedName name="RiskInd">[145]RefTables!$K$2:$K$26</definedName>
    <definedName name="RiskRanking">[145]RefTables!$L$2:$L$26</definedName>
    <definedName name="Rk">#REF!</definedName>
    <definedName name="rl">#REF!</definedName>
    <definedName name="rlo">#REF!</definedName>
    <definedName name="Rm">#REF!</definedName>
    <definedName name="RMCostOutput">#REF!</definedName>
    <definedName name="Rmm">#REF!</definedName>
    <definedName name="Rn">#REF!</definedName>
    <definedName name="Rñ">#REF!</definedName>
    <definedName name="Ro">#REF!</definedName>
    <definedName name="RoA_N">[54]ASSUMPTIONS!#REF!</definedName>
    <definedName name="rodaje">[30]lisprecios!#REF!</definedName>
    <definedName name="rolando">#REF!</definedName>
    <definedName name="Roster1">[37]Parameters!$O$30</definedName>
    <definedName name="Roster2">[37]Parameters!$P$30</definedName>
    <definedName name="Roster3">[37]Parameters!$Q$30</definedName>
    <definedName name="Roster4">[37]Parameters!$R$30</definedName>
    <definedName name="Rosters">[37]Parameters!$O$26:$R$29</definedName>
    <definedName name="Rows2Unhide" hidden="1">#REF!</definedName>
    <definedName name="Roy_price_sens">'[51]Inputs-SUMMARY'!$H$266:$BR$266</definedName>
    <definedName name="Royal_Col_Nom">[54]W_OPEX!$H$220:$AP$220</definedName>
    <definedName name="royalphalumi">[146]datosluminariasRoyAlPHa!$A$1:$A$65536</definedName>
    <definedName name="Royalty_CDC_LLC">[49]Royalties!#REF!</definedName>
    <definedName name="Royalty_CZN_SA">[49]Royalties!#REF!</definedName>
    <definedName name="Royalty_total">[49]Royalties!#REF!</definedName>
    <definedName name="Rp">#REF!</definedName>
    <definedName name="Rq">#REF!</definedName>
    <definedName name="rr">#REF!</definedName>
    <definedName name="rrrrrrrr">#REF!</definedName>
    <definedName name="Rs">#REF!</definedName>
    <definedName name="Rt">#REF!</definedName>
    <definedName name="rte">#REF!</definedName>
    <definedName name="rty">#REF!</definedName>
    <definedName name="rueda">[30]lisprecios!#REF!</definedName>
    <definedName name="RUTA" localSheetId="13">DATE(YEAR([0]!Loan_Start),MONTH([0]!Loan_Start)+Payment_Number,DAY([0]!Loan_Start))</definedName>
    <definedName name="RUTA">DATE(YEAR([0]!Loan_Start),MONTH([0]!Loan_Start)+Payment_Number,DAY([0]!Loan_Start))</definedName>
    <definedName name="Rv">#REF!</definedName>
    <definedName name="Rw">#REF!</definedName>
    <definedName name="Rx">#REF!</definedName>
    <definedName name="Ry">#REF!</definedName>
    <definedName name="Rz">#REF!</definedName>
    <definedName name="s" localSheetId="5">[15]Datos!#REF!</definedName>
    <definedName name="s" localSheetId="6">[15]Datos!#REF!</definedName>
    <definedName name="s">[15]Datos!#REF!</definedName>
    <definedName name="Sa">#REF!</definedName>
    <definedName name="saa" localSheetId="5">#REF!</definedName>
    <definedName name="saa" localSheetId="6">#REF!</definedName>
    <definedName name="saa" localSheetId="13">#REF!</definedName>
    <definedName name="saa" localSheetId="1">#REF!</definedName>
    <definedName name="saa">#REF!</definedName>
    <definedName name="SADASDFSDF">#REF!</definedName>
    <definedName name="Salario_minimo">[147]Salarios!$B$2</definedName>
    <definedName name="Salarios">#REF!</definedName>
    <definedName name="Saldo_Capital">#REF!</definedName>
    <definedName name="sanitario">[63]lisprecios!$D$35</definedName>
    <definedName name="sasa">'[4]CALCULO POI'!#REF!</definedName>
    <definedName name="Sb">#REF!</definedName>
    <definedName name="sbe">#REF!</definedName>
    <definedName name="Sbf">[11]CALCULO!$E$61</definedName>
    <definedName name="sbrbasa">[131]mater!$D$29</definedName>
    <definedName name="Sc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ContLab">#REF!</definedName>
    <definedName name="SContParts">#REF!</definedName>
    <definedName name="scope">#REF!</definedName>
    <definedName name="scope1">'[35]REF - Listas'!$D$32:$D$38</definedName>
    <definedName name="Sd">#REF!</definedName>
    <definedName name="SDE">#REF!</definedName>
    <definedName name="sdf">#REF!</definedName>
    <definedName name="sdfsd">#REF!</definedName>
    <definedName name="sdsd">#REF!</definedName>
    <definedName name="Se">#REF!</definedName>
    <definedName name="segundo">'[22]ESTADO RED'!#REF!</definedName>
    <definedName name="Segundos">#REF!</definedName>
    <definedName name="Seguro">#REF!</definedName>
    <definedName name="SeguroCostos">#REF!</definedName>
    <definedName name="SEM_DEL_MES">#REF!</definedName>
    <definedName name="Semanas_mes">#REF!</definedName>
    <definedName name="sencount" hidden="1">1</definedName>
    <definedName name="sep00">[8]Dólar!#REF!</definedName>
    <definedName name="SEPARACIONPLACAS">#REF!</definedName>
    <definedName name="Sepjv2">#REF!</definedName>
    <definedName name="septdetail">#REF!</definedName>
    <definedName name="septtb">#REF!</definedName>
    <definedName name="SequenceF">#REF!</definedName>
    <definedName name="servicioingreso">#REF!</definedName>
    <definedName name="ServicioSurentingExpress">#REF!</definedName>
    <definedName name="servicioutilidad">#REF!</definedName>
    <definedName name="ServicioVehSustituto">#REF!</definedName>
    <definedName name="Sf">#REF!</definedName>
    <definedName name="sfnlavplt">[131]mater!$I$122</definedName>
    <definedName name="Sg">#REF!</definedName>
    <definedName name="SGET">#REF!</definedName>
    <definedName name="Sh">#REF!</definedName>
    <definedName name="Share">[76]Cover!#REF!</definedName>
    <definedName name="SHARED_FORMULA_21">#N/A</definedName>
    <definedName name="ship_terms">#REF!</definedName>
    <definedName name="SHIP_VIA">#REF!</definedName>
    <definedName name="Shovel_1">#REF!</definedName>
    <definedName name="Shovel_2">#REF!</definedName>
    <definedName name="Shovel_3">#REF!</definedName>
    <definedName name="Shovel_4">#REF!</definedName>
    <definedName name="Shovel_5">#REF!</definedName>
    <definedName name="show_all">'[148]Mine variance - tree'!#REF!</definedName>
    <definedName name="SI">[15]Datos!$L$6</definedName>
    <definedName name="SIFON_180_2">#REF!</definedName>
    <definedName name="SIKA">#REF!</definedName>
    <definedName name="SIKA_1">'[149]LISTA PRECIO'!$B$72</definedName>
    <definedName name="SIKADUR">#REF!</definedName>
    <definedName name="Sim_Model_Input_1">[142]HL!#REF!</definedName>
    <definedName name="Sim_Model_Input_4">[142]HL!#REF!</definedName>
    <definedName name="Sim_Model_Output_1">[142]HL!#REF!</definedName>
    <definedName name="Sitio">[138]Sheet1!$C$2:$C$4</definedName>
    <definedName name="sk">#REF!</definedName>
    <definedName name="Slicer_Contact_Type">#N/A</definedName>
    <definedName name="SLube">#REF!</definedName>
    <definedName name="sm">#REF!</definedName>
    <definedName name="sn">#REF!</definedName>
    <definedName name="snw">#REF!</definedName>
    <definedName name="sñ">#REF!</definedName>
    <definedName name="so">#REF!</definedName>
    <definedName name="Soat">#REF!</definedName>
    <definedName name="SoatCostos">#REF!</definedName>
    <definedName name="SOBRE2H">#REF!</definedName>
    <definedName name="sobrecimiento">#REF!</definedName>
    <definedName name="SOCIAL">#REF!</definedName>
    <definedName name="SOHaul">#REF!</definedName>
    <definedName name="SOL">#REF!</definedName>
    <definedName name="solado">#REF!</definedName>
    <definedName name="SOLDA">#REF!</definedName>
    <definedName name="Soldador">[18]M.O.!$F$10</definedName>
    <definedName name="Soldador_1A">[23]M.O.!$F$10</definedName>
    <definedName name="SOLDADURA">#REF!</definedName>
    <definedName name="Soldadura_cawell">'[23]LISTADO '!$F$94</definedName>
    <definedName name="Soldadura_electrica">'[23]LISTADO '!$F$9</definedName>
    <definedName name="Solids.SG">#REF!</definedName>
    <definedName name="spread">#REF!</definedName>
    <definedName name="SpreadDesctos">#REF!</definedName>
    <definedName name="SpreadFcro">#REF!</definedName>
    <definedName name="SpreadServicios">#REF!</definedName>
    <definedName name="Spreadsheet_name">#REF!</definedName>
    <definedName name="SpreadTotal">#REF!</definedName>
    <definedName name="sr">#REF!</definedName>
    <definedName name="SRandM">#REF!</definedName>
    <definedName name="ss">#REF!</definedName>
    <definedName name="SSDSD">#REF!</definedName>
    <definedName name="sss">#REF!</definedName>
    <definedName name="ssss">#REF!</definedName>
    <definedName name="sssss">#REF!</definedName>
    <definedName name="SSSSSSS">#N/A</definedName>
    <definedName name="ssssssssss">#REF!</definedName>
    <definedName name="sssssssssss">#REF!</definedName>
    <definedName name="ssssssssssssssssssss">#REF!</definedName>
    <definedName name="Standby">#REF!</definedName>
    <definedName name="StandbyCostos">#REF!</definedName>
    <definedName name="StartBid">#REF!</definedName>
    <definedName name="StartItems">#REF!</definedName>
    <definedName name="StartPeriod">[150]Index!$S$41</definedName>
    <definedName name="StartRates">#REF!</definedName>
    <definedName name="StartTags">#REF!</definedName>
    <definedName name="status">'[94]LISTS-FOR INTERNAL USE ONLY'!$B$8:$B$13</definedName>
    <definedName name="statusofexecution">#REF!</definedName>
    <definedName name="STOCK_CODE">#REF!</definedName>
    <definedName name="stock_oreganal">[54]INPUT_TEMP!#REF!</definedName>
    <definedName name="StorageTank_Height">#REF!</definedName>
    <definedName name="StorageTank_Radius">#REF!</definedName>
    <definedName name="StorageTank_TotalVolume">#REF!</definedName>
    <definedName name="StorageTank1_DryTonnes">#REF!</definedName>
    <definedName name="StorageTank1_SlurryVolume">#REF!</definedName>
    <definedName name="StorageTank2_DryTonnes">#REF!</definedName>
    <definedName name="StorageTank2_SlurryVolume">#REF!</definedName>
    <definedName name="StorageTank3_DryTonnes">#REF!</definedName>
    <definedName name="StorageTank3_SlurryVolume">#REF!</definedName>
    <definedName name="StorageTank4_DryTonnes">#REF!</definedName>
    <definedName name="StorageTank4_SlurryVolume">#REF!</definedName>
    <definedName name="StrBaseIncremCanon">#REF!</definedName>
    <definedName name="StrBaseReliquidacion">#REF!</definedName>
    <definedName name="StrClienDescontarIVA">#REF!</definedName>
    <definedName name="StrCliente">#REF!</definedName>
    <definedName name="StrClienTributaRentaPresun">#REF!</definedName>
    <definedName name="strDescAccesorios">#REF!</definedName>
    <definedName name="strDescPlanSeguro">#REF!</definedName>
    <definedName name="strEstado">#REF!</definedName>
    <definedName name="StrFrecPago">#REF!</definedName>
    <definedName name="StrFrecReliquidacion">#REF!</definedName>
    <definedName name="StrGerenteCuenta">#REF!</definedName>
    <definedName name="StrImpDosXMil">#REF!</definedName>
    <definedName name="StrMarcaVehicModelo">#REF!</definedName>
    <definedName name="StrMarcaVehícModelo">#REF!</definedName>
    <definedName name="StrModalidadCanon">#REF!</definedName>
    <definedName name="StrModalidadPago">#REF!</definedName>
    <definedName name="strNomVariable1">#REF!</definedName>
    <definedName name="strNomVariable2">#REF!</definedName>
    <definedName name="strNomVariable3">#REF!</definedName>
    <definedName name="StrNumeroCotizacion">#REF!</definedName>
    <definedName name="StrNumeroCotización">#REF!</definedName>
    <definedName name="strPlaca">#REF!</definedName>
    <definedName name="StrRentBack">#REF!</definedName>
    <definedName name="strTipoCliente">#REF!</definedName>
    <definedName name="StrTipoContrato">#REF!</definedName>
    <definedName name="Stub" hidden="1">#REF!</definedName>
    <definedName name="Stub_Header1" hidden="1">#REF!</definedName>
    <definedName name="Stub_Header2" hidden="1">#REF!</definedName>
    <definedName name="Stub_Header3" hidden="1">#REF!</definedName>
    <definedName name="STyre">#REF!</definedName>
    <definedName name="SUELDOS">'[108]Base Datos Sueldo'!$B$7:$C$26</definedName>
    <definedName name="suma">[151]Hoja1!$F$60</definedName>
    <definedName name="Super_T">'[18]LISTADO '!$F$23</definedName>
    <definedName name="SUPERCEL">#REF!</definedName>
    <definedName name="supert">'[23]LISTADO '!$F$110</definedName>
    <definedName name="Supervía" hidden="1">{#N/A,#N/A,TRUE,"0001";#N/A,#N/A,TRUE,"0002";#N/A,#N/A,TRUE,"0003";#N/A,#N/A,TRUE,"0004";#N/A,#N/A,TRUE,"0005";#N/A,#N/A,TRUE,"0006";#N/A,#N/A,TRUE,"0007";#N/A,#N/A,TRUE,"0008";#N/A,#N/A,TRUE,"0009";#N/A,#N/A,TRUE,"0010"}</definedName>
    <definedName name="supervision">#REF!</definedName>
    <definedName name="SupportFleet">#REF!</definedName>
    <definedName name="SupportOpCost">#REF!</definedName>
    <definedName name="SupportRepl">#REF!</definedName>
    <definedName name="swssdecs">#REF!</definedName>
    <definedName name="t">[6]Cálculo!$B$42</definedName>
    <definedName name="T.1">#REF!</definedName>
    <definedName name="T.1_POZ">[152]TUBERIA!$AB$10:$AB$84</definedName>
    <definedName name="T.10">#REF!</definedName>
    <definedName name="T.11">#REF!</definedName>
    <definedName name="T.12">#REF!</definedName>
    <definedName name="T.13">#REF!</definedName>
    <definedName name="T.14">#REF!</definedName>
    <definedName name="T.15">#REF!</definedName>
    <definedName name="T.16">#REF!</definedName>
    <definedName name="T.17">#REF!</definedName>
    <definedName name="T.2">#REF!</definedName>
    <definedName name="T.3">#REF!</definedName>
    <definedName name="T.4">#REF!</definedName>
    <definedName name="T.5">#REF!</definedName>
    <definedName name="T.6">#REF!</definedName>
    <definedName name="T.7">#REF!</definedName>
    <definedName name="T.8">#REF!</definedName>
    <definedName name="T.9">#REF!</definedName>
    <definedName name="T1__2_FC1_5">#REF!</definedName>
    <definedName name="T1__2_FC1_9">#REF!</definedName>
    <definedName name="T1__3__2_FC1_9">#REF!</definedName>
    <definedName name="T1_FC_1.5__.2">#REF!</definedName>
    <definedName name="T1_FC_1.9__.2">#REF!</definedName>
    <definedName name="T1_FC1_5">'[144]factores A.N.'!$H$8:$H$33</definedName>
    <definedName name="T1_FC1_9">'[144]factores A.N.'!$J$8:$J$33</definedName>
    <definedName name="T1_FC2.2">[153]FACTORES!$M$8:$M$23</definedName>
    <definedName name="T11SF15">#REF!</definedName>
    <definedName name="T11SF19">#REF!</definedName>
    <definedName name="T2_FC_1.5__.3">#REF!</definedName>
    <definedName name="T2_FC_1.5__.3_.2">#REF!</definedName>
    <definedName name="T2_FC_1.9__.3">#REF!</definedName>
    <definedName name="T2_FC_1.9__.3_.2">#REF!</definedName>
    <definedName name="T2_FC1_5">'[144]factores A.N.'!$I$8:$I$33</definedName>
    <definedName name="T2_FC1_9">'[144]factores A.N.'!$K$8:$K$33</definedName>
    <definedName name="T2_POZ">#REF!</definedName>
    <definedName name="T2_RAS">#REF!</definedName>
    <definedName name="T21SF15">#REF!</definedName>
    <definedName name="T21SF19">#REF!</definedName>
    <definedName name="Ta">#REF!</definedName>
    <definedName name="Tab_Elec">[92]Inputs!$J$25</definedName>
    <definedName name="Tab_Expense">[92]Inputs!$P$127:$Q$161</definedName>
    <definedName name="Tab_Process">[92]Inputs!$N$127:$O$173</definedName>
    <definedName name="Tab_Respons">[92]Inputs!$L$127:$M$139</definedName>
    <definedName name="TABLA">#REF!</definedName>
    <definedName name="TABLA_CMI">[4]BS.DATOS!$Q$5:$X$17</definedName>
    <definedName name="TABLA_DE_CARACOLI">#REF!</definedName>
    <definedName name="Tabla_en_madera">'[23]LISTADO '!$F$13</definedName>
    <definedName name="TABLA_RN">[4]BS.DATOS!$AA$5:$AH$17</definedName>
    <definedName name="TABLA1">#REF!</definedName>
    <definedName name="TABLA1.2.2">[17]A.P.U!#REF!</definedName>
    <definedName name="tabla2">#REF!</definedName>
    <definedName name="tablaDeDTFS">#REF!</definedName>
    <definedName name="TablaR">#REF!</definedName>
    <definedName name="TABLERO_4_CIRCUITOS">'[23]LISTADO '!$F$108</definedName>
    <definedName name="Tablero_trifásico_12_circuitos">'[31]L. MAT.'!#REF!</definedName>
    <definedName name="tablilla">#REF!</definedName>
    <definedName name="Tablon">'[18]LISTADO '!$F$29</definedName>
    <definedName name="Tablon_gres">'[23]LISTADO '!$F$28</definedName>
    <definedName name="tablonx">'[154]BASE DE DATOS'!#REF!</definedName>
    <definedName name="TagBid1">#REF!</definedName>
    <definedName name="tagbid1ext">#REF!</definedName>
    <definedName name="tagbid1UnevalCost">#REF!</definedName>
    <definedName name="tagbid1unit">#REF!</definedName>
    <definedName name="TagBid2">#REF!</definedName>
    <definedName name="tagbid2ext">#REF!</definedName>
    <definedName name="tagbid2UnEvalCost">#REF!</definedName>
    <definedName name="tagbid2unit">#REF!</definedName>
    <definedName name="TagBid3">#REF!</definedName>
    <definedName name="tagbid3ext">#REF!</definedName>
    <definedName name="tagBid3UnevalCost">#REF!</definedName>
    <definedName name="tagbid3unit">#REF!</definedName>
    <definedName name="TagBid4">#REF!</definedName>
    <definedName name="tagbid4ext">#REF!</definedName>
    <definedName name="tagBid4UnEvalCost">#REF!</definedName>
    <definedName name="tagbid4unit">#REF!</definedName>
    <definedName name="TagBidRange">#REF!</definedName>
    <definedName name="TagCurrency_conversion_factor">#REF!</definedName>
    <definedName name="TagDescription">#REF!</definedName>
    <definedName name="tagid">#REF!</definedName>
    <definedName name="TagLineNo">#REF!</definedName>
    <definedName name="TagList.EndDate">#REF!</definedName>
    <definedName name="TagList.StartDate">#REF!</definedName>
    <definedName name="TagQuantity">#REF!</definedName>
    <definedName name="TagRefer">#REF!</definedName>
    <definedName name="tagunit">#REF!</definedName>
    <definedName name="Tanq">#REF!</definedName>
    <definedName name="TANQUES4.1">#REF!</definedName>
    <definedName name="TAPA">[130]PRECIOS!$B$43</definedName>
    <definedName name="TAPA_HF">#REF!</definedName>
    <definedName name="TAPON_2__P.V.C">#REF!</definedName>
    <definedName name="TARIFAS_SUBSIDIOS">#REF!</definedName>
    <definedName name="TARIFAS1">#REF!</definedName>
    <definedName name="Tasa_Efectiva_Mensual_Fondeo">#REF!</definedName>
    <definedName name="Tax_Rate_Col">'[51]Inputs-SUMMARY'!$H$466:$BR$466</definedName>
    <definedName name="Taxpb" hidden="1">#REF!</definedName>
    <definedName name="Tb">#REF!</definedName>
    <definedName name="TBCUR">[155]Sheet4!$A$2:$E$235</definedName>
    <definedName name="tblfrmlt">[131]mater!$D$31</definedName>
    <definedName name="TBMAYINT">#REF!</definedName>
    <definedName name="tbpvc4">[131]mater!$D$89</definedName>
    <definedName name="tbres">#REF!</definedName>
    <definedName name="TBV1A">#REF!</definedName>
    <definedName name="Tc">#REF!</definedName>
    <definedName name="Td">#REF!</definedName>
    <definedName name="Te">#REF!</definedName>
    <definedName name="Tec_Adesivo">'[31]L. MAT.'!#REF!</definedName>
    <definedName name="TechAccept">#REF!</definedName>
    <definedName name="TECN" localSheetId="13">DATE(YEAR([0]!Loan_Start),MONTH([0]!Loan_Start)+Payment_Number,DAY([0]!Loan_Start))</definedName>
    <definedName name="TECN">DATE(YEAR(Loan_Start),MONTH(Loan_Start)+Payment_Number,DAY(Loan_Start))</definedName>
    <definedName name="tecpro06">[8]Gastos!#REF!</definedName>
    <definedName name="TEE_2_____2____P.V.C">#REF!</definedName>
    <definedName name="TEE_3____3____2____P.V.C">#REF!</definedName>
    <definedName name="TEE_3____3____2____P.V.C_UM">#REF!</definedName>
    <definedName name="TEE_3____3____3____P.V.C">#REF!</definedName>
    <definedName name="TEE_3__x_3__B_x_B">#REF!</definedName>
    <definedName name="TEE_4____4____4____P.V.C_UM">#REF!</definedName>
    <definedName name="TEFLON">#REF!</definedName>
    <definedName name="Teja_aluminio">'[18]LISTADO '!$F$27</definedName>
    <definedName name="Teja_thermoacustica">'[23]LISTADO '!$F$102</definedName>
    <definedName name="TEMP2">'[77]Cost Codes'!$B$4:$G$361</definedName>
    <definedName name="test">#REF!</definedName>
    <definedName name="Tf">#REF!</definedName>
    <definedName name="Tg">#REF!</definedName>
    <definedName name="Th">#REF!</definedName>
    <definedName name="Ti">#REF!</definedName>
    <definedName name="Tipo">[138]Sheet1!$A$2:$A$6</definedName>
    <definedName name="tipo_pintura">#REF!</definedName>
    <definedName name="tipov">#REF!</definedName>
    <definedName name="TIT">#REF!</definedName>
    <definedName name="titi">#N/A</definedName>
    <definedName name="Titlepb" hidden="1">#REF!</definedName>
    <definedName name="TITO">#N/A</definedName>
    <definedName name="TITOF">#N/A</definedName>
    <definedName name="TITU">#REF!</definedName>
    <definedName name="TITULO">#REF!</definedName>
    <definedName name="TITULOANALISISUNITARIOS">#REF!</definedName>
    <definedName name="TITULOPRESUPUESTO">#REF!</definedName>
    <definedName name="Titulos_a_imprimir">#REF!</definedName>
    <definedName name="_xlnm.Print_Titles" localSheetId="3">AIU!$1:$7</definedName>
    <definedName name="_xlnm.Print_Titles" localSheetId="5">'APOYO SUPERVISIÓN'!$1:$7</definedName>
    <definedName name="_xlnm.Print_Titles" localSheetId="2">APU!$2:$4</definedName>
    <definedName name="_xlnm.Print_Titles" localSheetId="6">CAPACITACIÓN!$1:$7</definedName>
    <definedName name="_xlnm.Print_Titles" localSheetId="4">INTERVENTORÍA!$1:$7</definedName>
    <definedName name="_xlnm.Print_Titles">#N/A</definedName>
    <definedName name="Títulos_a_imprimir_IM">#REF!</definedName>
    <definedName name="Tj">#REF!</definedName>
    <definedName name="Tk">#REF!</definedName>
    <definedName name="tl">#REF!</definedName>
    <definedName name="Tll">#REF!</definedName>
    <definedName name="Tm">#REF!</definedName>
    <definedName name="Tn">#REF!</definedName>
    <definedName name="Tñ">#REF!</definedName>
    <definedName name="To">#REF!</definedName>
    <definedName name="TODOANA">#REF!</definedName>
    <definedName name="TODOINSU">#REF!</definedName>
    <definedName name="TODOITEM">#REF!</definedName>
    <definedName name="Toma_corriente_dobles_polo_tierra">'[23]LISTADO '!$F$76</definedName>
    <definedName name="TORNILLO_3">#REF!</definedName>
    <definedName name="TORNILLOS_2.5">#REF!</definedName>
    <definedName name="TOT">#REF!</definedName>
    <definedName name="Tot_Con_Ins">[54]W_OPEX!#REF!</definedName>
    <definedName name="Tot_EA_CAPEX">[54]W_CAPEX!#REF!</definedName>
    <definedName name="Tot_Elect">'[156]5. ELECTRICO'!#REF!</definedName>
    <definedName name="Tot_Elect1">'[157]5. ELECTRICO'!#REF!</definedName>
    <definedName name="Tot_Ops_Ins">[54]W_OPEX!#REF!</definedName>
    <definedName name="TOTAL">#REF!</definedName>
    <definedName name="TOTAL_CIVIL">#REF!</definedName>
    <definedName name="TOTAL_E20" localSheetId="5">#REF!</definedName>
    <definedName name="TOTAL_E20" localSheetId="6">#REF!</definedName>
    <definedName name="TOTAL_E20">#REF!</definedName>
    <definedName name="TOTAL_ELECTRICO">'[156]5. ELECTRICO'!#REF!</definedName>
    <definedName name="Total_Interest">#REF!</definedName>
    <definedName name="Total_Pay">#REF!</definedName>
    <definedName name="Total_Payment" localSheetId="13">Scheduled_Payment+Extra_Payment</definedName>
    <definedName name="Total_Payment">Scheduled_Payment+Extra_Payment</definedName>
    <definedName name="Total_Proyecto" localSheetId="5">#REF!</definedName>
    <definedName name="Total_Proyecto" localSheetId="6">#REF!</definedName>
    <definedName name="Total_Proyecto">#REF!</definedName>
    <definedName name="TOTAL_SERVICIOS">#REF!</definedName>
    <definedName name="TOTALAFIR4006">#REF!</definedName>
    <definedName name="TOTALAFIR4006A">#REF!</definedName>
    <definedName name="TOTALAFIR40CN01">#REF!</definedName>
    <definedName name="TOTALAFIR55CN01">#REF!</definedName>
    <definedName name="TOTALAFIR55CN03">#REF!</definedName>
    <definedName name="TOTALAFIR5607">#REF!</definedName>
    <definedName name="TotalBidCost">#REF!</definedName>
    <definedName name="TotalCost">#REF!</definedName>
    <definedName name="TotalCostosDirectos">#REF!</definedName>
    <definedName name="totales">#REF!</definedName>
    <definedName name="TOTALITEM1.1">[17]A.P.U!#REF!</definedName>
    <definedName name="TOTALITEM1.1.1">[17]A.P.U!#REF!</definedName>
    <definedName name="TOTALITEM1.1.2">[17]A.P.U!#REF!</definedName>
    <definedName name="TOTALITEM1.1.3">[17]A.P.U!#REF!</definedName>
    <definedName name="TOTALITEM1.1.4">[17]A.P.U!#REF!</definedName>
    <definedName name="TOTALITEM1.2.1">[17]A.P.U!#REF!</definedName>
    <definedName name="TOTALITEM1.2.2">[17]A.P.U!#REF!</definedName>
    <definedName name="TOTALITEM1.2.3">[17]A.P.U!#REF!</definedName>
    <definedName name="TOTALITEM1.2.4">[17]A.P.U!#REF!</definedName>
    <definedName name="TOTALITEM1.2.5">[17]A.P.U!#REF!</definedName>
    <definedName name="TOTALITEM1.2.6">[17]A.P.U!#REF!</definedName>
    <definedName name="TOTALITEM1.3.1">[17]A.P.U!#REF!</definedName>
    <definedName name="TOTALITEM1.4">[17]A.P.U!#REF!</definedName>
    <definedName name="TOTALITEM1.5">[17]A.P.U!#REF!</definedName>
    <definedName name="TOTALITEM1.6">[17]A.P.U!#REF!</definedName>
    <definedName name="TOTALITEM1.7">[17]A.P.U!#REF!</definedName>
    <definedName name="TOTALITEM1.8">[17]A.P.U!#REF!</definedName>
    <definedName name="TOTALITEM10.1">[17]A.P.U!#REF!</definedName>
    <definedName name="TOTALITEM11.1">[17]A.P.U!#REF!</definedName>
    <definedName name="TOTALITEM11.2">[17]A.P.U!#REF!</definedName>
    <definedName name="TOTALITEM11.3">[17]A.P.U!#REF!</definedName>
    <definedName name="TOTALITEM11.4">[17]A.P.U!#REF!</definedName>
    <definedName name="TOTALITEM11.5">[17]A.P.U!#REF!</definedName>
    <definedName name="TOTALITEM11.6">[17]A.P.U!#REF!</definedName>
    <definedName name="TOTALITEM12.1">[17]A.P.U!#REF!</definedName>
    <definedName name="TOTALITEM12.10">[17]A.P.U!#REF!</definedName>
    <definedName name="TOTALITEM12.2">[17]A.P.U!#REF!</definedName>
    <definedName name="TOTALITEM12.3">[17]A.P.U!#REF!</definedName>
    <definedName name="TOTALITEM12.4">[17]A.P.U!#REF!</definedName>
    <definedName name="TOTALITEM12.5">[17]A.P.U!#REF!</definedName>
    <definedName name="TOTALITEM12.6">[17]A.P.U!#REF!</definedName>
    <definedName name="TOTALITEM12.7">[17]A.P.U!#REF!</definedName>
    <definedName name="TOTALITEM12.8">[17]A.P.U!#REF!</definedName>
    <definedName name="TOTALITEM12.9">[17]A.P.U!#REF!</definedName>
    <definedName name="TOTALITEM13.1.1">[17]A.P.U!#REF!</definedName>
    <definedName name="TOTALITEM13.1.2">[17]A.P.U!#REF!</definedName>
    <definedName name="TOTALITEM13.1.3">[17]A.P.U!#REF!</definedName>
    <definedName name="TOTALITEM13.2.2">[17]A.P.U!#REF!</definedName>
    <definedName name="TOTALITEM14.2">[17]A.P.U!#REF!</definedName>
    <definedName name="TOTALITEM14.3">[17]A.P.U!#REF!</definedName>
    <definedName name="TOTALITEM14.4">[17]A.P.U!#REF!</definedName>
    <definedName name="TOTALITEM14.5">[17]A.P.U!#REF!</definedName>
    <definedName name="TOTALITEM14.6">[17]A.P.U!#REF!</definedName>
    <definedName name="TOTALITEM15">[17]A.P.U!#REF!</definedName>
    <definedName name="TOTALITEM16">[17]A.P.U!#REF!</definedName>
    <definedName name="TOTALITEM2.1">[17]A.P.U!#REF!</definedName>
    <definedName name="TOTALITEM2.10">[17]A.P.U!#REF!</definedName>
    <definedName name="TOTALITEM2.11.1">[17]A.P.U!#REF!</definedName>
    <definedName name="TOTALITEM2.11.2">[17]A.P.U!#REF!</definedName>
    <definedName name="TOTALITEM2.12.1">[17]A.P.U!#REF!</definedName>
    <definedName name="TOTALITEM2.2">[17]A.P.U!#REF!</definedName>
    <definedName name="TOTALITEM2.3">[17]A.P.U!#REF!</definedName>
    <definedName name="TOTALITEM2.4">[17]A.P.U!#REF!</definedName>
    <definedName name="TOTALITEM2.5">[17]A.P.U!#REF!</definedName>
    <definedName name="TOTALITEM2.6">[17]A.P.U!#REF!</definedName>
    <definedName name="TOTALITEM2.7">[17]A.P.U!#REF!</definedName>
    <definedName name="TOTALITEM3.1.1">[17]A.P.U!#REF!</definedName>
    <definedName name="TOTALITEM3.1.2">[17]A.P.U!#REF!</definedName>
    <definedName name="TOTALITEM3.2">[17]A.P.U!#REF!</definedName>
    <definedName name="TOTALITEM3.3">[17]A.P.U!#REF!</definedName>
    <definedName name="TOTALITEM3.4.1">[17]A.P.U!#REF!</definedName>
    <definedName name="TOTALITEM3.4.2">[17]A.P.U!#REF!</definedName>
    <definedName name="TOTALITEM3.4.3">[17]A.P.U!#REF!</definedName>
    <definedName name="TOTALITEM3.5.1">[17]A.P.U!#REF!</definedName>
    <definedName name="TOTALITEM3.5.2">[17]A.P.U!#REF!</definedName>
    <definedName name="TOTALITEM3.5.3">[17]A.P.U!#REF!</definedName>
    <definedName name="TOTALITEM4.1.2">[17]A.P.U!#REF!</definedName>
    <definedName name="TOTALITEM4.1.3">[17]A.P.U!#REF!</definedName>
    <definedName name="TOTALITEM4.1.4">[17]A.P.U!#REF!</definedName>
    <definedName name="TOTALITEM4.2">[17]A.P.U!#REF!</definedName>
    <definedName name="TOTALITEM4.3">[17]A.P.U!#REF!</definedName>
    <definedName name="TOTALITEM4.4">[17]A.P.U!#REF!</definedName>
    <definedName name="TOTALITEM4.5">[17]A.P.U!#REF!</definedName>
    <definedName name="TOTALITEM4.6">[17]A.P.U!#REF!</definedName>
    <definedName name="TOTALITEM5.1">[17]A.P.U!#REF!</definedName>
    <definedName name="TOTALITEM5.2">[17]A.P.U!#REF!</definedName>
    <definedName name="TOTALITEM5.3">[17]A.P.U!#REF!</definedName>
    <definedName name="TOTALITEM5.4">[17]A.P.U!#REF!</definedName>
    <definedName name="TOTALITEM6.1">[17]A.P.U!#REF!</definedName>
    <definedName name="TOTALITEM6.2">[17]A.P.U!#REF!</definedName>
    <definedName name="TOTALITEM6.3">[17]A.P.U!#REF!</definedName>
    <definedName name="TOTALITEM7.1">[17]A.P.U!#REF!</definedName>
    <definedName name="TOTALITEM7.2">[17]A.P.U!#REF!</definedName>
    <definedName name="TOTALITEM7.3">[17]A.P.U!#REF!</definedName>
    <definedName name="TOTALITEM7.4">[17]A.P.U!#REF!</definedName>
    <definedName name="TOTALITEM7.5">[17]A.P.U!#REF!</definedName>
    <definedName name="TOTALITEM8.1">[17]A.P.U!#REF!</definedName>
    <definedName name="TOTALITEM8.2">[17]A.P.U!#REF!</definedName>
    <definedName name="TOTALITEM8.3">[17]A.P.U!#REF!</definedName>
    <definedName name="TOTALITEM8.4">[17]A.P.U!#REF!</definedName>
    <definedName name="TOTALITEM8.5">[17]A.P.U!#REF!</definedName>
    <definedName name="TOTALITEM8.6">[17]A.P.U!#REF!</definedName>
    <definedName name="TOTALITEM8.7">[17]A.P.U!#REF!</definedName>
    <definedName name="TOTALITEM8.8">[17]A.P.U!#REF!</definedName>
    <definedName name="TOTALITEM9.1">[17]A.P.U!#REF!</definedName>
    <definedName name="TOTALITEM9.2">[17]A.P.U!#REF!</definedName>
    <definedName name="TOTALITEM9.3">[17]A.P.U!#REF!</definedName>
    <definedName name="TOTALITEM9.4">[17]A.P.U!#REF!</definedName>
    <definedName name="TOTALITEM9.5">[17]A.P.U!#REF!</definedName>
    <definedName name="TOTALITEM9.6">[17]A.P.U!#REF!</definedName>
    <definedName name="TOTALITEM9.7">[17]A.P.U!#REF!</definedName>
    <definedName name="TOTALITEM9.8">[17]A.P.U!#REF!</definedName>
    <definedName name="TotalItemsCost">#REF!</definedName>
    <definedName name="TOTALITEN1.2.4">[17]A.P.U!#REF!</definedName>
    <definedName name="TOTALPAV4006">#REF!</definedName>
    <definedName name="TOTALPAV4006A">#REF!</definedName>
    <definedName name="TOTALPAV40CN01">#REF!</definedName>
    <definedName name="TOTALPAV40CNA">#REF!</definedName>
    <definedName name="TOTALPAV40CNB">#REF!</definedName>
    <definedName name="TOTALPAV55CN01">#REF!</definedName>
    <definedName name="TOTALPAV55CN03">#REF!</definedName>
    <definedName name="TOTALPAV55CNO3">#REF!</definedName>
    <definedName name="TOTALPAV5607">#REF!</definedName>
    <definedName name="TotalPickedCost">#REF!</definedName>
    <definedName name="TotEquipos1.1.3">#REF!</definedName>
    <definedName name="TotEquipos1.2.2.10">#REF!</definedName>
    <definedName name="TotEquipos1.2.2.11">#REF!</definedName>
    <definedName name="TotEquipos1.2.2.3">#REF!</definedName>
    <definedName name="TotEquipos1.2.2.4">#REF!</definedName>
    <definedName name="TotEquipos1.2.2.5">#REF!</definedName>
    <definedName name="TotEquipos1.2.2.6">#REF!</definedName>
    <definedName name="TotEquipos1.2.2.7">#REF!</definedName>
    <definedName name="TotEquipos1.2.2.8">#REF!</definedName>
    <definedName name="TotEquipos1.2.2.9">#REF!</definedName>
    <definedName name="TotEquipos1.2.3.1">#REF!</definedName>
    <definedName name="TotEquipos1.2.3.3">#REF!</definedName>
    <definedName name="TotEquipos1.2.3.4">#REF!</definedName>
    <definedName name="TotEquipos1.3.2">#REF!</definedName>
    <definedName name="TotManodeobra1.1.3">#REF!</definedName>
    <definedName name="TotManodeobra1.2.2.10">#REF!</definedName>
    <definedName name="TotManodeobra1.2.2.11">#REF!</definedName>
    <definedName name="TotManodeobra1.2.2.3">#REF!</definedName>
    <definedName name="TotManodeobra1.2.2.4">#REF!</definedName>
    <definedName name="TotManodeobra1.2.2.5">#REF!</definedName>
    <definedName name="TotManodeobra1.2.2.6">#REF!</definedName>
    <definedName name="TotManodeobra1.2.2.7">#REF!</definedName>
    <definedName name="TotManodeobra1.2.2.8">#REF!</definedName>
    <definedName name="TotManodeobra1.2.2.9">#REF!</definedName>
    <definedName name="TotManodeobra1.2.3.1">#REF!</definedName>
    <definedName name="TotManodeobra1.2.3.3">#REF!</definedName>
    <definedName name="TotManodeobra1.2.3.4">#REF!</definedName>
    <definedName name="TotManodeobra1.3.2">#REF!</definedName>
    <definedName name="TotMateriales1.1.3">#REF!</definedName>
    <definedName name="TotMateriales1.2.2.10">#REF!</definedName>
    <definedName name="TotMateriales1.2.2.11">#REF!</definedName>
    <definedName name="TotMateriales1.2.2.3">#REF!</definedName>
    <definedName name="TotMateriales1.2.2.4">#REF!</definedName>
    <definedName name="TotMateriales1.2.2.5">#REF!</definedName>
    <definedName name="TotMateriales1.2.2.6">#REF!</definedName>
    <definedName name="TotMateriales1.2.2.7">#REF!</definedName>
    <definedName name="TotMateriales1.2.2.8">#REF!</definedName>
    <definedName name="TotMateriales1.2.2.9">#REF!</definedName>
    <definedName name="TotMateriales1.2.3.1">#REF!</definedName>
    <definedName name="TotMateriales1.2.3.3">#REF!</definedName>
    <definedName name="TotMateriales1.2.3.4">#REF!</definedName>
    <definedName name="TotMateriales1.3.2">#REF!</definedName>
    <definedName name="TotTransportes1.1.3">#REF!</definedName>
    <definedName name="TotTransportes1.2.2.10">#REF!</definedName>
    <definedName name="TotTransportes1.2.2.11">#REF!</definedName>
    <definedName name="TotTransportes1.2.2.3">#REF!</definedName>
    <definedName name="TotTransportes1.2.2.4">#REF!</definedName>
    <definedName name="TotTransportes1.2.2.5">#REF!</definedName>
    <definedName name="TotTransportes1.2.2.6">#REF!</definedName>
    <definedName name="TotTransportes1.2.2.7">#REF!</definedName>
    <definedName name="TotTransportes1.2.2.8">#REF!</definedName>
    <definedName name="TotTransportes1.2.2.9">#REF!</definedName>
    <definedName name="TotTransportes1.2.3.1">#REF!</definedName>
    <definedName name="TotTransportes1.2.3.3">#REF!</definedName>
    <definedName name="TotTransportes1.2.3.4">#REF!</definedName>
    <definedName name="TotTransportes1.3.2">#REF!</definedName>
    <definedName name="Tp">#REF!</definedName>
    <definedName name="tpte">#REF!</definedName>
    <definedName name="tptee">#REF!</definedName>
    <definedName name="Tq">#REF!</definedName>
    <definedName name="Tr">#REF!</definedName>
    <definedName name="TRAFO">#N/A</definedName>
    <definedName name="Tramites">#REF!</definedName>
    <definedName name="TramitesCostos">#REF!</definedName>
    <definedName name="TRAMO">#REF!</definedName>
    <definedName name="Transfer_Price">'[51]Inputs-SUMMARY'!$H$464:$BR$464</definedName>
    <definedName name="Transporte">#REF!</definedName>
    <definedName name="TRAT">[158]desmonte!$E$48</definedName>
    <definedName name="trimestre1">'[32]ESTADO RED'!$E$8</definedName>
    <definedName name="TRIPLEX">#REF!</definedName>
    <definedName name="TRITURADO">#REF!</definedName>
    <definedName name="TRM">'[159]Cuadro p. Capital Vs estimado'!$G$1</definedName>
    <definedName name="Ts">#REF!</definedName>
    <definedName name="Tt">#REF!</definedName>
    <definedName name="TTCostOutput">#REF!</definedName>
    <definedName name="TtlCD">[24]PRESUPUESTO!#REF!</definedName>
    <definedName name="TTTT">#REF!</definedName>
    <definedName name="ttttt">[2]PJ!#REF!</definedName>
    <definedName name="TTTTTTTT">#REF!</definedName>
    <definedName name="Tu">#REF!</definedName>
    <definedName name="TUB._ACC_3__Bx_B_SCH_40">#REF!</definedName>
    <definedName name="Tuberia_1_2_pvc">'[23]LISTADO '!$F$21</definedName>
    <definedName name="TUBERIA_P.V.C_RDE_9">#REF!</definedName>
    <definedName name="TUBERIA_P.V.C_UM_RDE_41____2">#REF!</definedName>
    <definedName name="TUBERIA_P.V.C_UM_RDE_41____3">#REF!</definedName>
    <definedName name="tuberia3">#REF!</definedName>
    <definedName name="TUBO_1_2">#REF!</definedName>
    <definedName name="TUBO_1_2__HG">#REF!</definedName>
    <definedName name="Tubo_E.M.T._Ø_1" localSheetId="3">#REF!</definedName>
    <definedName name="Tubo_E.M.T._Ø_1" localSheetId="5">#REF!</definedName>
    <definedName name="Tubo_E.M.T._Ø_1" localSheetId="6">#REF!</definedName>
    <definedName name="Tubo_E.M.T._Ø_1" localSheetId="13">#REF!</definedName>
    <definedName name="Tubo_E.M.T._Ø_1" localSheetId="4">#REF!</definedName>
    <definedName name="Tubo_E.M.T._Ø_1" localSheetId="1">#REF!</definedName>
    <definedName name="Tubo_E.M.T._Ø_1">#REF!</definedName>
    <definedName name="Tubo_E_M_T__Ø_1" localSheetId="3">#REF!</definedName>
    <definedName name="Tubo_E_M_T__Ø_1" localSheetId="5">#REF!</definedName>
    <definedName name="Tubo_E_M_T__Ø_1" localSheetId="6">#REF!</definedName>
    <definedName name="Tubo_E_M_T__Ø_1" localSheetId="13">#REF!</definedName>
    <definedName name="Tubo_E_M_T__Ø_1" localSheetId="4">#REF!</definedName>
    <definedName name="Tubo_E_M_T__Ø_1" localSheetId="1">#REF!</definedName>
    <definedName name="Tubo_E_M_T__Ø_1">#REF!</definedName>
    <definedName name="Tubo_galvanizado_2">'[23]LISTADO '!$F$47</definedName>
    <definedName name="Tubo_pvc_1">'[23]LISTADO '!$F$51</definedName>
    <definedName name="Tubo_pvc_2">'[23]LISTADO '!$F$50</definedName>
    <definedName name="TUBO6">[130]PRECIOS!$B$40</definedName>
    <definedName name="TUBO8">[130]PRECIOS!$B$41</definedName>
    <definedName name="tubohg2">[30]lisprecios!#REF!</definedName>
    <definedName name="TUPI">MATCH(0.01,End_Bal,-1)+1</definedName>
    <definedName name="Tw">#REF!</definedName>
    <definedName name="Tx">#REF!</definedName>
    <definedName name="Ty">#REF!</definedName>
    <definedName name="TYPE">#REF!</definedName>
    <definedName name="typeofcommittment">#REF!</definedName>
    <definedName name="tytfy">#REF!</definedName>
    <definedName name="tyu">#REF!</definedName>
    <definedName name="Tz">#REF!</definedName>
    <definedName name="U">#REF!</definedName>
    <definedName name="Ua">#REF!</definedName>
    <definedName name="Ub">#REF!</definedName>
    <definedName name="Ubicación">#REF!</definedName>
    <definedName name="Uc">#REF!</definedName>
    <definedName name="Ud">#REF!</definedName>
    <definedName name="Ue">#REF!</definedName>
    <definedName name="Uf">#REF!</definedName>
    <definedName name="UFInanzas">[136]Cuentas!$P$11:$P$111</definedName>
    <definedName name="Ug">#REF!</definedName>
    <definedName name="UGEquipData">#REF!</definedName>
    <definedName name="Uh">#REF!</definedName>
    <definedName name="ui">#REF!</definedName>
    <definedName name="Uj">#REF!</definedName>
    <definedName name="ujyyu">#REF!</definedName>
    <definedName name="Uk">#REF!</definedName>
    <definedName name="Ull">#REF!</definedName>
    <definedName name="Um">#REF!</definedName>
    <definedName name="UMina">[53]Cuentas!$Q$11:$Q$46</definedName>
    <definedName name="Un">#REF!</definedName>
    <definedName name="UNDS">[45]UNDS!$A:$B</definedName>
    <definedName name="UNID">[15]Datos!$L$8</definedName>
    <definedName name="UNIDAD521">[71]ITEMS!$C$522</definedName>
    <definedName name="Unidades">[160]Presup_Cancha!$J$14:$J$18</definedName>
    <definedName name="UNION_DE_MECANICA_2">#REF!</definedName>
    <definedName name="UNION_DE_MECANICA_3">#REF!</definedName>
    <definedName name="UNION_DE_MECANICA_4">#REF!</definedName>
    <definedName name="UNION_DE_REPARACION_2__P.V.C">#REF!</definedName>
    <definedName name="UNION_DE_REPARACION_3">#REF!</definedName>
    <definedName name="UNION_DE_REPARACION_3__P.V.C">#REF!</definedName>
    <definedName name="UNION_DE_REPARACION_4">#REF!</definedName>
    <definedName name="UNION_P.V.C_1_2">#REF!</definedName>
    <definedName name="Unit" hidden="1">#REF!</definedName>
    <definedName name="UNITARIO">[161]Unitarios!$A$3:$D$13</definedName>
    <definedName name="unitarios">#REF!</definedName>
    <definedName name="units">'[70]REF - Listas'!$G$10:$G$18</definedName>
    <definedName name="Uñ">#REF!</definedName>
    <definedName name="Uo">#REF!</definedName>
    <definedName name="Up">#REF!</definedName>
    <definedName name="UPlanta">[53]Cuentas!$T$11:$T$56</definedName>
    <definedName name="Uq">#REF!</definedName>
    <definedName name="Ur">#REF!</definedName>
    <definedName name="Us">#REF!</definedName>
    <definedName name="ut">#REF!</definedName>
    <definedName name="Ut_Un">#REF!</definedName>
    <definedName name="Util">#REF!</definedName>
    <definedName name="Utilidad">[15]Datos!$C$19</definedName>
    <definedName name="UtilidadMensual">#REF!</definedName>
    <definedName name="UTMAR">#REF!</definedName>
    <definedName name="uu">#REF!</definedName>
    <definedName name="uuuu" hidden="1">#REF!</definedName>
    <definedName name="uuuuutiyt">#REF!</definedName>
    <definedName name="uuuuuu">#REF!</definedName>
    <definedName name="uuuuuuuuuu">#REF!</definedName>
    <definedName name="Uv">#REF!</definedName>
    <definedName name="Uw">#REF!</definedName>
    <definedName name="uxd">#REF!</definedName>
    <definedName name="uy">#REF!</definedName>
    <definedName name="Uz">#REF!</definedName>
    <definedName name="V">[162]FINANZAS!#REF!</definedName>
    <definedName name="V.M.CV1_Moisture">#REF!</definedName>
    <definedName name="V.M.CV2_Al">#REF!</definedName>
    <definedName name="V.M.CV2_Co">#REF!</definedName>
    <definedName name="V.M.CV2_DryTonnes">#REF!</definedName>
    <definedName name="V.M.CV2_dtph">#REF!</definedName>
    <definedName name="V.M.CV2_Fe">#REF!</definedName>
    <definedName name="V.M.CV2_Mg">#REF!</definedName>
    <definedName name="V.M.CV2_Ni">#REF!</definedName>
    <definedName name="V.M.CV2_Si">#REF!</definedName>
    <definedName name="V.M.Mill_Availability">#REF!</definedName>
    <definedName name="V.M.Mill_Downtime">#REF!</definedName>
    <definedName name="V.M.Mill_DryTonnes">#REF!</definedName>
    <definedName name="V.M.Mill_DryTph">#REF!</definedName>
    <definedName name="V.M.Mill_PowerDraw">#REF!</definedName>
    <definedName name="V.M.Mill_PowerDrawPerTonne">#REF!</definedName>
    <definedName name="V.M.Mill_Uptime">#REF!</definedName>
    <definedName name="V.M.Mill_Utilization">#REF!</definedName>
    <definedName name="V.M.Mill_WetTonnes">#REF!</definedName>
    <definedName name="V.M.Mill_WetTph">#REF!</definedName>
    <definedName name="V.M.MillFeed_Al">#REF!</definedName>
    <definedName name="V.M.MillFeed_Co">#REF!</definedName>
    <definedName name="V.M.MillFeed_Fe">#REF!</definedName>
    <definedName name="V.M.MillFeed_Mg">#REF!</definedName>
    <definedName name="V.M.MillFeed_Ni">#REF!</definedName>
    <definedName name="V.M.MillFeed_Si">#REF!</definedName>
    <definedName name="V.M.MillH2O_Head">#REF!</definedName>
    <definedName name="V.M.MillH2O_Screen">#REF!</definedName>
    <definedName name="V.M.MillH2O_Total">#REF!</definedName>
    <definedName name="V.M.OreToStorage_Al">#REF!</definedName>
    <definedName name="V.M.OreToStorage_Co">#REF!</definedName>
    <definedName name="V.M.OreToStorage_DryTonnes">#REF!</definedName>
    <definedName name="V.M.OreToStorage_DryTph">#REF!</definedName>
    <definedName name="V.M.OreToStorage_Fe">#REF!</definedName>
    <definedName name="V.M.OreToStorage_Mg">#REF!</definedName>
    <definedName name="V.M.OreToStorage_Ni">#REF!</definedName>
    <definedName name="V.M.OreToStorage_PulpDensity">#REF!</definedName>
    <definedName name="V.M.OreToStorage_PulpYieldStress">#REF!</definedName>
    <definedName name="V.M.OreToStorage_Si">#REF!</definedName>
    <definedName name="V.M.OreToStorage_Volume">#REF!</definedName>
    <definedName name="V.M.OreToStorage_VolumePerHr">#REF!</definedName>
    <definedName name="V.Y.CV1_Moisture">#REF!</definedName>
    <definedName name="V.Y.CV2_Al">#REF!</definedName>
    <definedName name="V.Y.CV2_Co">#REF!</definedName>
    <definedName name="V.Y.CV2_DryTonnes">#REF!</definedName>
    <definedName name="V.Y.CV2_dtph">#REF!</definedName>
    <definedName name="V.Y.CV2_Fe">#REF!</definedName>
    <definedName name="V.Y.CV2_Mg">#REF!</definedName>
    <definedName name="V.Y.CV2_Ni">#REF!</definedName>
    <definedName name="V.Y.CV2_Si">#REF!</definedName>
    <definedName name="V.Y.Mill_Availability">#REF!</definedName>
    <definedName name="V.Y.Mill_Downtime">#REF!</definedName>
    <definedName name="V.Y.Mill_DryTonnes">#REF!</definedName>
    <definedName name="V.Y.Mill_DryTph">#REF!</definedName>
    <definedName name="V.Y.Mill_PowerDraw">#REF!</definedName>
    <definedName name="V.Y.Mill_PowerDrawPerTonne">#REF!</definedName>
    <definedName name="V.Y.Mill_Uptime">#REF!</definedName>
    <definedName name="V.Y.Mill_Utilization">#REF!</definedName>
    <definedName name="V.Y.Mill_WetTonnes">#REF!</definedName>
    <definedName name="V.Y.Mill_WetTph">#REF!</definedName>
    <definedName name="V.Y.MillFeed_Al">#REF!</definedName>
    <definedName name="V.Y.MillFeed_Co">#REF!</definedName>
    <definedName name="V.Y.MillFeed_Fe">#REF!</definedName>
    <definedName name="V.Y.MillFeed_Mg">#REF!</definedName>
    <definedName name="V.Y.MillFeed_Ni">#REF!</definedName>
    <definedName name="V.Y.MillFeed_Si">#REF!</definedName>
    <definedName name="V.Y.MillH2O_Head">#REF!</definedName>
    <definedName name="V.Y.MillH2O_Screen">#REF!</definedName>
    <definedName name="V.Y.MillH2O_Total">#REF!</definedName>
    <definedName name="V.Y.OreToStorage_Al">#REF!</definedName>
    <definedName name="V.Y.OreToStorage_Co">#REF!</definedName>
    <definedName name="V.Y.OreToStorage_DryTonnes">#REF!</definedName>
    <definedName name="V.Y.OreToStorage_DryTph">#REF!</definedName>
    <definedName name="V.Y.OreToStorage_Fe">#REF!</definedName>
    <definedName name="V.Y.OreToStorage_Mg">#REF!</definedName>
    <definedName name="V.Y.OreToStorage_Ni">#REF!</definedName>
    <definedName name="V.Y.OreToStorage_PulpDensity">#REF!</definedName>
    <definedName name="V.Y.OreToStorage_PulpYieldStress">#REF!</definedName>
    <definedName name="V.Y.OreToStorage_Si">#REF!</definedName>
    <definedName name="V.Y.OreToStorage_Volume">#REF!</definedName>
    <definedName name="V.Y.OreToStorage_VolumePerHr">#REF!</definedName>
    <definedName name="Va">#REF!</definedName>
    <definedName name="VAL_100PE_S1">#REF!</definedName>
    <definedName name="VAL_100PE_S2">#REF!</definedName>
    <definedName name="VAL_100PE_S3">#REF!</definedName>
    <definedName name="VAL_100PE_S4">#REF!</definedName>
    <definedName name="VAL_100PE_S5">#REF!</definedName>
    <definedName name="VAL_100PE_S6">#REF!</definedName>
    <definedName name="VAL150PE_S1">#REF!</definedName>
    <definedName name="VAL150PE_S2">#REF!</definedName>
    <definedName name="VAL150PE_S3">#REF!</definedName>
    <definedName name="VAL150PE_S4">#REF!</definedName>
    <definedName name="VAL150PE_S5">#REF!</definedName>
    <definedName name="VAL150PE_S6">#REF!</definedName>
    <definedName name="VAL200PE_S1">#REF!</definedName>
    <definedName name="VAL200PE_S2">#REF!</definedName>
    <definedName name="VAL200PE_S3">#REF!</definedName>
    <definedName name="VAL200PE_S4">#REF!</definedName>
    <definedName name="VAL200PE_S5">#REF!</definedName>
    <definedName name="VAL200PE_S6">#REF!</definedName>
    <definedName name="VAL250PE_S1">#REF!</definedName>
    <definedName name="VAL250PE_S2">#REF!</definedName>
    <definedName name="VAL250PE_S3">#REF!</definedName>
    <definedName name="VAL250PE_S4">#REF!</definedName>
    <definedName name="VAL250PE_S5">#REF!</definedName>
    <definedName name="VAL250PE_S6">#REF!</definedName>
    <definedName name="VAL300HD_S1">#REF!</definedName>
    <definedName name="VAL300HD_S2">#REF!</definedName>
    <definedName name="VAL300HD_S3">#REF!</definedName>
    <definedName name="VAL300HD_S4">#REF!</definedName>
    <definedName name="VAL300HD_S5">#REF!</definedName>
    <definedName name="VAL300HD_S6">#REF!</definedName>
    <definedName name="VAL300PVC_S1">#REF!</definedName>
    <definedName name="VAL300PVC_S2">#REF!</definedName>
    <definedName name="VAL300PVC_S3">#REF!</definedName>
    <definedName name="VAL300PVC_S4">#REF!</definedName>
    <definedName name="VAL300PVC_S5">#REF!</definedName>
    <definedName name="VAL300PVC_S6">#REF!</definedName>
    <definedName name="VAL80PE_S1">#REF!</definedName>
    <definedName name="VAL80PE_S2">#REF!</definedName>
    <definedName name="VAL80PE_S3">#REF!</definedName>
    <definedName name="VAL80PE_S4">#REF!</definedName>
    <definedName name="VAL80PE_S5">#REF!</definedName>
    <definedName name="VAL80PE_S6">#REF!</definedName>
    <definedName name="valcal">[163]Dólar!#REF!</definedName>
    <definedName name="VALDES">#REF!</definedName>
    <definedName name="valhati">[8]Gastos!#REF!</definedName>
    <definedName name="VALLA_2_3_MTS_CON_3_CERCHAS">#REF!</definedName>
    <definedName name="valor_consumibles">#REF!</definedName>
    <definedName name="valor_cuadrilla">#REF!</definedName>
    <definedName name="valor_equipos">#REF!</definedName>
    <definedName name="valor_nomina1">#REF!</definedName>
    <definedName name="valor_nomina2">#REF!</definedName>
    <definedName name="valor_nomina3">#REF!</definedName>
    <definedName name="Valor_Total">#REF!</definedName>
    <definedName name="valor1">#REF!</definedName>
    <definedName name="valor2">#REF!</definedName>
    <definedName name="VALOR3">#REF!</definedName>
    <definedName name="valorcal">[8]Gastos!#REF!</definedName>
    <definedName name="ValoresCanon">#REF!</definedName>
    <definedName name="ValoresIva">#REF!</definedName>
    <definedName name="ValorFuturoFcro">#REF!</definedName>
    <definedName name="ValorImpuestoTimbre">#REF!</definedName>
    <definedName name="Values_Entered">#N/A</definedName>
    <definedName name="VALVULA_DE_COMPUERTA_2__SELLO_ELASTICO_Y_VNA_CON_CUADRANTE">#REF!</definedName>
    <definedName name="VALVULA_DE_COMPUERTA_3__BxB_CON_RUEDA_MECANICA">#REF!</definedName>
    <definedName name="VALVULA_DE_COMPUERTA_3__SELLO_ELASTICO_Y_VNA_CON_CUADRANTE">#REF!</definedName>
    <definedName name="VALVULA_DE_COMPUERTA_4__SELLO_ELASTICO_Y_VNA_CON_CUADRANTE">#REF!</definedName>
    <definedName name="VALVULA_DE_NO_RETORNO_CHEQUE__3__PARA_TRABAJAR_HORIZONTALMENTE_B_x_B">#REF!</definedName>
    <definedName name="VALVULA_DE_NO_RETORNO_CHEQUE__4__PARA_TRABAJAR_HORIZONTALMENTE_B_x_B">#REF!</definedName>
    <definedName name="VarEquip">'[49]Equip Data'!#REF!</definedName>
    <definedName name="Varilla_cooperwell_24">'[23]LISTADO '!$F$42</definedName>
    <definedName name="VarRange">'[49]Equip Data'!#REF!</definedName>
    <definedName name="VAT">#REF!</definedName>
    <definedName name="vaton">[8]Gastos!#REF!</definedName>
    <definedName name="Vb">#REF!</definedName>
    <definedName name="Vc">#REF!</definedName>
    <definedName name="vck">#REF!</definedName>
    <definedName name="Vd">#REF!</definedName>
    <definedName name="Ve">#REF!</definedName>
    <definedName name="velosidadhorizontal">#REF!</definedName>
    <definedName name="VENDOR_ID">#REF!</definedName>
    <definedName name="Vendor_name">#REF!</definedName>
    <definedName name="vendor_name2">#REF!</definedName>
    <definedName name="VENT100_S1">#REF!</definedName>
    <definedName name="VENT100_S2">#REF!</definedName>
    <definedName name="VENT100_S3">#REF!</definedName>
    <definedName name="VENT100_S4">#REF!</definedName>
    <definedName name="VENT100_S5">#REF!</definedName>
    <definedName name="VENT100_S6">#REF!</definedName>
    <definedName name="Ventilador_de_techo">'[23]LISTADO '!$F$106</definedName>
    <definedName name="VENTOSAS_PARA_INSTALACION_EN_TUBERIA_DE_3">#REF!</definedName>
    <definedName name="Verifier">#REF!</definedName>
    <definedName name="VERSION">#REF!</definedName>
    <definedName name="Vf">#REF!</definedName>
    <definedName name="vfggchbh">#REF!</definedName>
    <definedName name="vfgtfgvfgv">#REF!</definedName>
    <definedName name="vfn">#REF!</definedName>
    <definedName name="Vg">#REF!</definedName>
    <definedName name="Vh">#REF!</definedName>
    <definedName name="via" hidden="1">{"via1",#N/A,TRUE,"general";"via2",#N/A,TRUE,"general";"via3",#N/A,TRUE,"general"}</definedName>
    <definedName name="vias">[164]Datos!$H$2:$H$6</definedName>
    <definedName name="Viáticos">[15]Datos!$G$19</definedName>
    <definedName name="VIBRADOR">#REF!</definedName>
    <definedName name="VIDRIO4">#REF!</definedName>
    <definedName name="VINILO">#REF!</definedName>
    <definedName name="viscosidad">#REF!</definedName>
    <definedName name="vm">#REF!</definedName>
    <definedName name="Vo">#REF!</definedName>
    <definedName name="VOLQUETA">#REF!</definedName>
    <definedName name="VolTanqu">#REF!</definedName>
    <definedName name="volumenarena">#REF!</definedName>
    <definedName name="VOLUMENDIARIO">#REF!</definedName>
    <definedName name="VPD">[4]TARIFAS!$C$569</definedName>
    <definedName name="VPDACUE">#REF!</definedName>
    <definedName name="VPI">[4]TARIFAS!$C$567</definedName>
    <definedName name="VPNIngresos">#REF!</definedName>
    <definedName name="VPNSurenting">#REF!</definedName>
    <definedName name="VR." localSheetId="6">#REF!</definedName>
    <definedName name="VR.">#REF!</definedName>
    <definedName name="vr_equipos">#REF!</definedName>
    <definedName name="VRA">[4]TARIFAS!$C$566</definedName>
    <definedName name="Vs">#REF!</definedName>
    <definedName name="VSCanonTotal">#REF!</definedName>
    <definedName name="VSPunRentabilidad">#REF!</definedName>
    <definedName name="VSTablaDTF">#REF!</definedName>
    <definedName name="VSTablaDTFDatos">#REF!</definedName>
    <definedName name="VSUtilidadMensual">#REF!</definedName>
    <definedName name="VSVariablesRenting">#REF!</definedName>
    <definedName name="vv">#REF!</definedName>
    <definedName name="w">'[85]Análisis Unit'!#REF!</definedName>
    <definedName name="Waste_DB">#REF!</definedName>
    <definedName name="Waste1">#REF!</definedName>
    <definedName name="Waste2">#REF!</definedName>
    <definedName name="Waste3">#REF!</definedName>
    <definedName name="Waste4">#REF!</definedName>
    <definedName name="WasteFleet">#REF!</definedName>
    <definedName name="WasteLoad">#REF!</definedName>
    <definedName name="WasteOpCost">#REF!</definedName>
    <definedName name="WasteOverCap">#REF!</definedName>
    <definedName name="WasteRepl">#REF!</definedName>
    <definedName name="WasteUtil">#REF!</definedName>
    <definedName name="WContLab">#REF!</definedName>
    <definedName name="WContParts">#REF!</definedName>
    <definedName name="WDBIFG">[1]CRA.MODI!#REF!</definedName>
    <definedName name="we">#REF!</definedName>
    <definedName name="weight">#REF!</definedName>
    <definedName name="WEIGHT_UNIT">#REF!</definedName>
    <definedName name="WGET">#REF!</definedName>
    <definedName name="wj">#REF!</definedName>
    <definedName name="wl">#REF!</definedName>
    <definedName name="WLube">#REF!</definedName>
    <definedName name="WOHaul">#REF!</definedName>
    <definedName name="WRandM">#REF!</definedName>
    <definedName name="wrn.Financial._.Statements." hidden="1">{#N/A,#N/A,TRUE,"Consolidated FS";#N/A,#N/A,TRUE,"Consolidating BS";#N/A,#N/A,TRUE,"Core Bus";#N/A,#N/A,TRUE,"News &amp; Consumer";#N/A,#N/A,TRUE,"Mags &amp; Catalogues";#N/A,#N/A,TRUE,"Select";#N/A,#N/A,TRUE,"Spain Bus";#N/A,#N/A,TRUE,"Spain";#N/A,#N/A,TRUE,"Non Core Bus";#N/A,#N/A,TRUE,"Packaging";#N/A,#N/A,TRUE,"Scientifica";#N/A,#N/A,TRUE,"Hungary Bus";#N/A,#N/A,TRUE,"Hungary";#N/A,#N/A,TRUE,"Group Cost Bus";#N/A,#N/A,TRUE,"Group Costs"}</definedName>
    <definedName name="wrn.FUll._.Model." hidden="1">{#N/A,#N/A,TRUE,"Assump";#N/A,#N/A,TRUE,"Transaction Summary";#N/A,#N/A,TRUE,"Restructuring Sensitivities";#N/A,#N/A,TRUE,"DCF";#N/A,#N/A,TRUE,"IRR";#N/A,#N/A,TRUE,"Debt Capacity";#N/A,#N/A,TRUE,"Consolidated FS";#N/A,#N/A,TRUE,"Consolidating BS";#N/A,#N/A,TRUE,"Core Bus";#N/A,#N/A,TRUE,"News &amp; Consumer";#N/A,#N/A,TRUE,"Mags &amp; Catalogues";#N/A,#N/A,TRUE,"Select";#N/A,#N/A,TRUE,"Spain Bus";#N/A,#N/A,TRUE,"Spain";#N/A,#N/A,TRUE,"Non Core Bus";#N/A,#N/A,TRUE,"Packaging";#N/A,#N/A,TRUE,"Scientifica";#N/A,#N/A,TRUE,"Hungary Bus";#N/A,#N/A,TRUE,"Hungary";#N/A,#N/A,TRUE,"Group Cost Bus";#N/A,#N/A,TRUE,"Group Costs"}</definedName>
    <definedName name="wrn.GENERAL." hidden="1">{"TAB1",#N/A,TRUE,"GENERAL";"TAB2",#N/A,TRUE,"GENERAL";"TAB3",#N/A,TRUE,"GENERAL";"TAB4",#N/A,TRUE,"GENERAL";"TAB5",#N/A,TRUE,"GENERAL"}</definedName>
    <definedName name="wrn.Restructuring._.Summaries." hidden="1">{#N/A,#N/A,TRUE,"Transaction Summary";#N/A,#N/A,TRUE,"Restructuring Sensitivities";#N/A,#N/A,TRUE,"DCF";#N/A,#N/A,TRUE,"IRR";#N/A,#N/A,TRUE,"Debt Capacity"}</definedName>
    <definedName name="wrn.via." hidden="1">{"via1",#N/A,TRUE,"general";"via2",#N/A,TRUE,"general";"via3",#N/A,TRUE,"general"}</definedName>
    <definedName name="ws">#REF!</definedName>
    <definedName name="WSERWEER">'[165]COSTOS OFICINA'!#REF!</definedName>
    <definedName name="WTyre">#REF!</definedName>
    <definedName name="ww">#REF!</definedName>
    <definedName name="wwwwwwwwww">#REF!</definedName>
    <definedName name="wwwwwwwwwwww">#REF!</definedName>
    <definedName name="x">[47]Parameters!$R$18</definedName>
    <definedName name="xb">#REF!</definedName>
    <definedName name="xo">#REF!</definedName>
    <definedName name="XON">[166]CUADRILLAS!$D$17</definedName>
    <definedName name="xvrcsdrasxz">#REF!</definedName>
    <definedName name="xx">#REF!</definedName>
    <definedName name="XXX" localSheetId="6">[15]Datos!#REF!</definedName>
    <definedName name="XXX">[15]Datos!#REF!</definedName>
    <definedName name="xyz" hidden="1">#REF!</definedName>
    <definedName name="xzczxczxc">#REF!</definedName>
    <definedName name="y">#REF!</definedName>
    <definedName name="Year">#REF!</definedName>
    <definedName name="years">[54]ASSUMPTIONS!$H$7:$AP$7</definedName>
    <definedName name="yesno">'[70]REF - Listas'!$B$26:$B$27</definedName>
    <definedName name="YESO">#REF!</definedName>
    <definedName name="yn">#REF!</definedName>
    <definedName name="YTD.ROM1_PercentFed">#REF!</definedName>
    <definedName name="YTD.ROM2_PercentFed">#REF!</definedName>
    <definedName name="YTD.ROM3_PercentFed">#REF!</definedName>
    <definedName name="YTD.ROM4_PercentFed">#REF!</definedName>
    <definedName name="YTD.ROM5_PercentFed">#REF!</definedName>
    <definedName name="YTD_Days">#REF!</definedName>
    <definedName name="yu">#REF!</definedName>
    <definedName name="yui">#REF!</definedName>
    <definedName name="yy">#REF!</definedName>
    <definedName name="YYY">#REF!</definedName>
    <definedName name="yyyyyy" hidden="1">[34]MI!#REF!</definedName>
    <definedName name="z">#REF!</definedName>
    <definedName name="zc">#REF!</definedName>
    <definedName name="zd">#REF!</definedName>
    <definedName name="zdr">#REF!</definedName>
    <definedName name="zx">#REF!</definedName>
    <definedName name="zz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24" l="1"/>
  <c r="G21" i="28" l="1"/>
  <c r="D21" i="28"/>
  <c r="I23" i="28"/>
  <c r="J23" i="28"/>
  <c r="K23" i="28"/>
  <c r="L23" i="28"/>
  <c r="M23" i="28"/>
  <c r="H23" i="28"/>
  <c r="G23" i="28"/>
  <c r="D23" i="28"/>
  <c r="G28" i="10"/>
  <c r="G21" i="11"/>
  <c r="G19" i="11"/>
  <c r="G18" i="11"/>
  <c r="G15" i="11"/>
  <c r="G14" i="11"/>
  <c r="G13" i="11"/>
  <c r="G12" i="11"/>
  <c r="F11" i="18"/>
  <c r="H11" i="18" s="1"/>
  <c r="F10" i="18"/>
  <c r="H21" i="18"/>
  <c r="H20" i="18"/>
  <c r="F12" i="18" l="1"/>
  <c r="H12" i="18" s="1"/>
  <c r="B58" i="26" l="1"/>
  <c r="B59" i="26"/>
  <c r="B60" i="26"/>
  <c r="B57" i="26"/>
  <c r="K29" i="6" l="1"/>
  <c r="B2" i="31"/>
  <c r="K8" i="31"/>
  <c r="K9" i="31"/>
  <c r="K14" i="31"/>
  <c r="K15" i="31"/>
  <c r="K16" i="31"/>
  <c r="K20" i="31"/>
  <c r="K21" i="31"/>
  <c r="K22" i="31"/>
  <c r="K23" i="31"/>
  <c r="K24" i="31"/>
  <c r="K25" i="31"/>
  <c r="K26" i="31"/>
  <c r="K30" i="31"/>
  <c r="K10" i="31" l="1"/>
  <c r="K32" i="31" s="1"/>
  <c r="F47" i="11" l="1"/>
  <c r="G366" i="4"/>
  <c r="G368" i="4"/>
  <c r="G367" i="4"/>
  <c r="F368" i="4"/>
  <c r="F367" i="4"/>
  <c r="H367" i="4" s="1"/>
  <c r="G318" i="4"/>
  <c r="G319" i="4"/>
  <c r="G317" i="4"/>
  <c r="F318" i="4"/>
  <c r="F319" i="4"/>
  <c r="F317" i="4"/>
  <c r="H317" i="4" s="1"/>
  <c r="G316" i="4"/>
  <c r="G285" i="4"/>
  <c r="G286" i="4"/>
  <c r="G284" i="4"/>
  <c r="G283" i="4"/>
  <c r="F285" i="4"/>
  <c r="F286" i="4"/>
  <c r="F284" i="4"/>
  <c r="H284" i="4" s="1"/>
  <c r="G238" i="4"/>
  <c r="G240" i="4"/>
  <c r="G239" i="4"/>
  <c r="F240" i="4"/>
  <c r="H240" i="4" s="1"/>
  <c r="F239" i="4"/>
  <c r="H239" i="4" s="1"/>
  <c r="G205" i="4"/>
  <c r="G206" i="4"/>
  <c r="G204" i="4"/>
  <c r="G140" i="4"/>
  <c r="F205" i="4"/>
  <c r="F206" i="4"/>
  <c r="F204" i="4"/>
  <c r="H204" i="4" s="1"/>
  <c r="G203" i="4"/>
  <c r="G171" i="4"/>
  <c r="G172" i="4"/>
  <c r="G170" i="4"/>
  <c r="G169" i="4"/>
  <c r="F171" i="4"/>
  <c r="F172" i="4"/>
  <c r="H172" i="4" s="1"/>
  <c r="F170" i="4"/>
  <c r="G141" i="4"/>
  <c r="G142" i="4"/>
  <c r="G139" i="4"/>
  <c r="F141" i="4"/>
  <c r="H141" i="4" s="1"/>
  <c r="F142" i="4"/>
  <c r="H142" i="4" s="1"/>
  <c r="F140" i="4"/>
  <c r="G108" i="4"/>
  <c r="G109" i="4"/>
  <c r="G107" i="4"/>
  <c r="G106" i="4"/>
  <c r="F108" i="4"/>
  <c r="F109" i="4"/>
  <c r="F107" i="4"/>
  <c r="G74" i="4"/>
  <c r="G75" i="4"/>
  <c r="G72" i="4"/>
  <c r="H40" i="4"/>
  <c r="G39" i="4"/>
  <c r="G40" i="4"/>
  <c r="G38" i="4"/>
  <c r="G73" i="4" s="1"/>
  <c r="F39" i="4"/>
  <c r="H39" i="4" s="1"/>
  <c r="F40" i="4"/>
  <c r="F75" i="4" s="1"/>
  <c r="H75" i="4" s="1"/>
  <c r="F38" i="4"/>
  <c r="F73" i="4" s="1"/>
  <c r="C39" i="4"/>
  <c r="C239" i="4" s="1"/>
  <c r="C40" i="4"/>
  <c r="C368" i="4" s="1"/>
  <c r="C38" i="4"/>
  <c r="C170" i="4" s="1"/>
  <c r="C27" i="10"/>
  <c r="D27" i="10"/>
  <c r="F27" i="10"/>
  <c r="G27" i="10"/>
  <c r="B27" i="10"/>
  <c r="D17" i="18"/>
  <c r="C6" i="17"/>
  <c r="E12" i="11"/>
  <c r="E13" i="11"/>
  <c r="B14" i="29"/>
  <c r="B15" i="29"/>
  <c r="B13" i="29"/>
  <c r="B12" i="29"/>
  <c r="B11" i="29"/>
  <c r="B10" i="29"/>
  <c r="B9" i="29"/>
  <c r="B8" i="29"/>
  <c r="B7" i="29"/>
  <c r="B6" i="29"/>
  <c r="B5" i="29"/>
  <c r="F74" i="4" l="1"/>
  <c r="H74" i="4" s="1"/>
  <c r="H170" i="4"/>
  <c r="H242" i="4"/>
  <c r="H73" i="4"/>
  <c r="H77" i="4" s="1"/>
  <c r="H140" i="4"/>
  <c r="H144" i="4" s="1"/>
  <c r="H107" i="4"/>
  <c r="H38" i="4"/>
  <c r="H42" i="4" s="1"/>
  <c r="C109" i="4"/>
  <c r="C142" i="4"/>
  <c r="C206" i="4"/>
  <c r="C319" i="4"/>
  <c r="C205" i="4"/>
  <c r="C285" i="4"/>
  <c r="C318" i="4"/>
  <c r="C74" i="4"/>
  <c r="C172" i="4"/>
  <c r="C108" i="4"/>
  <c r="C141" i="4"/>
  <c r="C171" i="4"/>
  <c r="C367" i="4"/>
  <c r="C240" i="4"/>
  <c r="C75" i="4"/>
  <c r="C286" i="4"/>
  <c r="C107" i="4"/>
  <c r="C204" i="4"/>
  <c r="C284" i="4"/>
  <c r="C140" i="4"/>
  <c r="C73" i="4"/>
  <c r="C317" i="4"/>
  <c r="F10" i="4"/>
  <c r="D8" i="6"/>
  <c r="F159" i="4"/>
  <c r="H19" i="18" l="1"/>
  <c r="H245" i="4"/>
  <c r="H80" i="4"/>
  <c r="F57" i="4"/>
  <c r="H57" i="4" s="1"/>
  <c r="H81" i="4"/>
  <c r="G388" i="4"/>
  <c r="H388" i="4" s="1"/>
  <c r="H389" i="4" s="1"/>
  <c r="F42" i="11"/>
  <c r="AA13" i="26"/>
  <c r="AA27" i="26" s="1"/>
  <c r="C14" i="26"/>
  <c r="C18" i="26" s="1"/>
  <c r="C21" i="26" s="1"/>
  <c r="E14" i="26"/>
  <c r="E18" i="26" s="1"/>
  <c r="E21" i="26" s="1"/>
  <c r="G14" i="26"/>
  <c r="G18" i="26" s="1"/>
  <c r="G21" i="26" s="1"/>
  <c r="I14" i="26"/>
  <c r="I18" i="26" s="1"/>
  <c r="I21" i="26" s="1"/>
  <c r="K14" i="26"/>
  <c r="K38" i="26" s="1"/>
  <c r="L38" i="26" s="1"/>
  <c r="M14" i="26"/>
  <c r="M18" i="26" s="1"/>
  <c r="M21" i="26" s="1"/>
  <c r="O14" i="26"/>
  <c r="O18" i="26" s="1"/>
  <c r="O21" i="26" s="1"/>
  <c r="O24" i="26" s="1"/>
  <c r="P24" i="26" s="1"/>
  <c r="Q14" i="26"/>
  <c r="Q18" i="26" s="1"/>
  <c r="Q21" i="26" s="1"/>
  <c r="S14" i="26"/>
  <c r="U14" i="26"/>
  <c r="W14" i="26"/>
  <c r="W18" i="26" s="1"/>
  <c r="W21" i="26" s="1"/>
  <c r="Y14" i="26"/>
  <c r="AC14" i="26"/>
  <c r="AC18" i="26" s="1"/>
  <c r="AC21" i="26" s="1"/>
  <c r="AE14" i="26"/>
  <c r="AE18" i="26" s="1"/>
  <c r="AE21" i="26" s="1"/>
  <c r="C15" i="26"/>
  <c r="C36" i="26" s="1"/>
  <c r="E15" i="26"/>
  <c r="E31" i="26" s="1"/>
  <c r="G15" i="26"/>
  <c r="G36" i="26" s="1"/>
  <c r="I15" i="26"/>
  <c r="I31" i="26" s="1"/>
  <c r="K15" i="26"/>
  <c r="K36" i="26" s="1"/>
  <c r="M15" i="26"/>
  <c r="M32" i="26" s="1"/>
  <c r="O15" i="26"/>
  <c r="O31" i="26" s="1"/>
  <c r="Q15" i="26"/>
  <c r="Q32" i="26" s="1"/>
  <c r="S15" i="26"/>
  <c r="S32" i="26" s="1"/>
  <c r="U15" i="26"/>
  <c r="U32" i="26" s="1"/>
  <c r="W15" i="26"/>
  <c r="W31" i="26" s="1"/>
  <c r="Y15" i="26"/>
  <c r="Y24" i="26" s="1"/>
  <c r="AC15" i="26"/>
  <c r="AC31" i="26" s="1"/>
  <c r="AE15" i="26"/>
  <c r="AE37" i="26" s="1"/>
  <c r="U18" i="26"/>
  <c r="U21" i="26" s="1"/>
  <c r="C27" i="26"/>
  <c r="E27" i="26"/>
  <c r="G27" i="26"/>
  <c r="I27" i="26"/>
  <c r="K27" i="26"/>
  <c r="M27" i="26"/>
  <c r="O27" i="26"/>
  <c r="Q27" i="26"/>
  <c r="S27" i="26"/>
  <c r="U27" i="26"/>
  <c r="W27" i="26"/>
  <c r="Y27" i="26"/>
  <c r="AC27" i="26"/>
  <c r="AE27" i="26"/>
  <c r="Y42" i="26"/>
  <c r="U42" i="26" l="1"/>
  <c r="S42" i="26"/>
  <c r="Q42" i="26"/>
  <c r="I42" i="26"/>
  <c r="U26" i="26"/>
  <c r="V26" i="26" s="1"/>
  <c r="U37" i="26"/>
  <c r="U24" i="26"/>
  <c r="V24" i="26" s="1"/>
  <c r="V27" i="26"/>
  <c r="S26" i="26"/>
  <c r="T26" i="26" s="1"/>
  <c r="O26" i="26"/>
  <c r="P26" i="26" s="1"/>
  <c r="S37" i="26"/>
  <c r="Q37" i="26"/>
  <c r="T27" i="26"/>
  <c r="O37" i="26"/>
  <c r="K37" i="26"/>
  <c r="R27" i="26"/>
  <c r="I36" i="26"/>
  <c r="S24" i="26"/>
  <c r="O32" i="26"/>
  <c r="P27" i="26"/>
  <c r="Q48" i="26"/>
  <c r="Q49" i="26" s="1"/>
  <c r="Q50" i="26" s="1"/>
  <c r="K32" i="26"/>
  <c r="N27" i="26"/>
  <c r="K48" i="26"/>
  <c r="K49" i="26" s="1"/>
  <c r="K50" i="26" s="1"/>
  <c r="I32" i="26"/>
  <c r="AA14" i="26"/>
  <c r="K43" i="26"/>
  <c r="S30" i="26"/>
  <c r="I43" i="26"/>
  <c r="J43" i="26" s="1"/>
  <c r="Q30" i="26"/>
  <c r="O30" i="26"/>
  <c r="K30" i="26"/>
  <c r="AF27" i="26"/>
  <c r="I26" i="26"/>
  <c r="J26" i="26" s="1"/>
  <c r="I48" i="26"/>
  <c r="I49" i="26" s="1"/>
  <c r="I50" i="26" s="1"/>
  <c r="I37" i="26"/>
  <c r="I30" i="26"/>
  <c r="G48" i="26"/>
  <c r="G49" i="26" s="1"/>
  <c r="G50" i="26" s="1"/>
  <c r="G43" i="26"/>
  <c r="G30" i="26"/>
  <c r="H27" i="26"/>
  <c r="G37" i="26"/>
  <c r="G26" i="26"/>
  <c r="H26" i="26" s="1"/>
  <c r="G42" i="26"/>
  <c r="G32" i="26"/>
  <c r="M38" i="26"/>
  <c r="N38" i="26" s="1"/>
  <c r="K18" i="26"/>
  <c r="K21" i="26" s="1"/>
  <c r="K24" i="26" s="1"/>
  <c r="AA15" i="26"/>
  <c r="AA42" i="26" s="1"/>
  <c r="U38" i="26"/>
  <c r="V38" i="26" s="1"/>
  <c r="Y38" i="26"/>
  <c r="Z38" i="26" s="1"/>
  <c r="U43" i="26"/>
  <c r="U31" i="26"/>
  <c r="S43" i="26"/>
  <c r="S31" i="26"/>
  <c r="C30" i="26"/>
  <c r="Q26" i="26"/>
  <c r="R26" i="26" s="1"/>
  <c r="Q43" i="26"/>
  <c r="W38" i="26"/>
  <c r="X38" i="26" s="1"/>
  <c r="U36" i="26"/>
  <c r="Q31" i="26"/>
  <c r="S38" i="26"/>
  <c r="T38" i="26" s="1"/>
  <c r="Y30" i="26"/>
  <c r="U48" i="26"/>
  <c r="U49" i="26" s="1"/>
  <c r="U50" i="26" s="1"/>
  <c r="Y37" i="26"/>
  <c r="W30" i="26"/>
  <c r="W43" i="26"/>
  <c r="Y48" i="26"/>
  <c r="Y49" i="26" s="1"/>
  <c r="Y50" i="26" s="1"/>
  <c r="S36" i="26"/>
  <c r="W48" i="26"/>
  <c r="W49" i="26" s="1"/>
  <c r="W50" i="26" s="1"/>
  <c r="Q36" i="26"/>
  <c r="S48" i="26"/>
  <c r="S49" i="26" s="1"/>
  <c r="S50" i="26" s="1"/>
  <c r="C43" i="26"/>
  <c r="W37" i="26"/>
  <c r="U30" i="26"/>
  <c r="U25" i="26"/>
  <c r="V25" i="26" s="1"/>
  <c r="Q38" i="26"/>
  <c r="R38" i="26" s="1"/>
  <c r="S18" i="26"/>
  <c r="S21" i="26" s="1"/>
  <c r="T21" i="26" s="1"/>
  <c r="H84" i="4"/>
  <c r="G31" i="26"/>
  <c r="AC26" i="26"/>
  <c r="AD26" i="26" s="1"/>
  <c r="AC42" i="26"/>
  <c r="AC32" i="26"/>
  <c r="AD27" i="26"/>
  <c r="AE42" i="26"/>
  <c r="AE43" i="26"/>
  <c r="AE31" i="26"/>
  <c r="AE26" i="26"/>
  <c r="AF26" i="26" s="1"/>
  <c r="AE48" i="26"/>
  <c r="AE49" i="26" s="1"/>
  <c r="AE50" i="26" s="1"/>
  <c r="AE32" i="26"/>
  <c r="AE30" i="26"/>
  <c r="AE36" i="26"/>
  <c r="AC30" i="26"/>
  <c r="AC43" i="26"/>
  <c r="AC37" i="26"/>
  <c r="AC36" i="26"/>
  <c r="AC48" i="26"/>
  <c r="AC49" i="26" s="1"/>
  <c r="AC50" i="26" s="1"/>
  <c r="M43" i="26"/>
  <c r="N43" i="26" s="1"/>
  <c r="M48" i="26"/>
  <c r="M49" i="26" s="1"/>
  <c r="M50" i="26" s="1"/>
  <c r="M30" i="26"/>
  <c r="M37" i="26"/>
  <c r="M26" i="26"/>
  <c r="N26" i="26" s="1"/>
  <c r="J27" i="26"/>
  <c r="E30" i="26"/>
  <c r="E48" i="26"/>
  <c r="E49" i="26" s="1"/>
  <c r="E50" i="26" s="1"/>
  <c r="E43" i="26"/>
  <c r="E36" i="26"/>
  <c r="E26" i="26"/>
  <c r="F26" i="26" s="1"/>
  <c r="E42" i="26"/>
  <c r="E32" i="26"/>
  <c r="E37" i="26"/>
  <c r="F27" i="26"/>
  <c r="C26" i="26"/>
  <c r="D26" i="26" s="1"/>
  <c r="C37" i="26"/>
  <c r="D27" i="26"/>
  <c r="C24" i="26"/>
  <c r="D21" i="26"/>
  <c r="X21" i="26"/>
  <c r="AE24" i="26"/>
  <c r="AF21" i="26"/>
  <c r="AD21" i="26"/>
  <c r="AC24" i="26"/>
  <c r="J21" i="26"/>
  <c r="I24" i="26"/>
  <c r="Y25" i="26"/>
  <c r="Z25" i="26" s="1"/>
  <c r="Z24" i="26"/>
  <c r="G24" i="26"/>
  <c r="H21" i="26"/>
  <c r="F21" i="26"/>
  <c r="E24" i="26"/>
  <c r="N21" i="26"/>
  <c r="M24" i="26"/>
  <c r="R21" i="26"/>
  <c r="Q24" i="26"/>
  <c r="C42" i="26"/>
  <c r="I38" i="26"/>
  <c r="J38" i="26" s="1"/>
  <c r="O43" i="26"/>
  <c r="Y36" i="26"/>
  <c r="M31" i="26"/>
  <c r="W26" i="26"/>
  <c r="X26" i="26" s="1"/>
  <c r="K26" i="26"/>
  <c r="L26" i="26" s="1"/>
  <c r="W24" i="26"/>
  <c r="O48" i="26"/>
  <c r="O49" i="26" s="1"/>
  <c r="O50" i="26" s="1"/>
  <c r="W42" i="26"/>
  <c r="AE38" i="26"/>
  <c r="AF38" i="26" s="1"/>
  <c r="G38" i="26"/>
  <c r="H38" i="26" s="1"/>
  <c r="W36" i="26"/>
  <c r="K31" i="26"/>
  <c r="P21" i="26"/>
  <c r="C32" i="26"/>
  <c r="AC38" i="26"/>
  <c r="AD38" i="26" s="1"/>
  <c r="E38" i="26"/>
  <c r="F38" i="26" s="1"/>
  <c r="Y32" i="26"/>
  <c r="Z27" i="26"/>
  <c r="O42" i="26"/>
  <c r="C38" i="26"/>
  <c r="D38" i="26" s="1"/>
  <c r="C31" i="26"/>
  <c r="L27" i="26"/>
  <c r="AA18" i="26"/>
  <c r="AA21" i="26" s="1"/>
  <c r="W32" i="26"/>
  <c r="X27" i="26"/>
  <c r="M42" i="26"/>
  <c r="M36" i="26"/>
  <c r="Y31" i="26"/>
  <c r="Y18" i="26"/>
  <c r="Y21" i="26" s="1"/>
  <c r="O25" i="26"/>
  <c r="P25" i="26" s="1"/>
  <c r="O38" i="26"/>
  <c r="P38" i="26" s="1"/>
  <c r="O36" i="26"/>
  <c r="C48" i="26"/>
  <c r="C49" i="26" s="1"/>
  <c r="C50" i="26" s="1"/>
  <c r="K42" i="26"/>
  <c r="V21" i="26"/>
  <c r="Y26" i="26"/>
  <c r="Z26" i="26" s="1"/>
  <c r="AA30" i="26" l="1"/>
  <c r="AA31" i="26"/>
  <c r="T24" i="26"/>
  <c r="S25" i="26"/>
  <c r="T25" i="26" s="1"/>
  <c r="AA43" i="26"/>
  <c r="AA48" i="26"/>
  <c r="AA49" i="26" s="1"/>
  <c r="AA50" i="26" s="1"/>
  <c r="AA36" i="26"/>
  <c r="L21" i="26"/>
  <c r="AA24" i="26"/>
  <c r="AA32" i="26"/>
  <c r="AA37" i="26"/>
  <c r="AA38" i="26"/>
  <c r="AB38" i="26" s="1"/>
  <c r="AA26" i="26"/>
  <c r="AB26" i="26" s="1"/>
  <c r="AB27" i="26"/>
  <c r="U44" i="26"/>
  <c r="U51" i="26" s="1"/>
  <c r="U52" i="26" s="1"/>
  <c r="U53" i="26" s="1"/>
  <c r="V44" i="26"/>
  <c r="V45" i="26" s="1"/>
  <c r="O44" i="26"/>
  <c r="O51" i="26" s="1"/>
  <c r="O52" i="26" s="1"/>
  <c r="O53" i="26" s="1"/>
  <c r="P44" i="26"/>
  <c r="P45" i="26" s="1"/>
  <c r="AC25" i="26"/>
  <c r="AE25" i="26"/>
  <c r="D24" i="26"/>
  <c r="C25" i="26"/>
  <c r="D25" i="26" s="1"/>
  <c r="AB21" i="26"/>
  <c r="H24" i="26"/>
  <c r="G25" i="26"/>
  <c r="R24" i="26"/>
  <c r="Q25" i="26"/>
  <c r="R25" i="26" s="1"/>
  <c r="Y44" i="26"/>
  <c r="Y51" i="26" s="1"/>
  <c r="Y52" i="26" s="1"/>
  <c r="Y53" i="26" s="1"/>
  <c r="Z21" i="26"/>
  <c r="Z44" i="26" s="1"/>
  <c r="Z45" i="26" s="1"/>
  <c r="L24" i="26"/>
  <c r="K25" i="26"/>
  <c r="L25" i="26" s="1"/>
  <c r="W25" i="26"/>
  <c r="X25" i="26" s="1"/>
  <c r="X24" i="26"/>
  <c r="M25" i="26"/>
  <c r="I25" i="26"/>
  <c r="J25" i="26" s="1"/>
  <c r="N25" i="26" s="1"/>
  <c r="AD25" i="26" s="1"/>
  <c r="AF25" i="26" s="1"/>
  <c r="J24" i="26"/>
  <c r="F24" i="26"/>
  <c r="E25" i="26"/>
  <c r="T44" i="26" l="1"/>
  <c r="T45" i="26" s="1"/>
  <c r="S44" i="26"/>
  <c r="S51" i="26" s="1"/>
  <c r="S52" i="26" s="1"/>
  <c r="S53" i="26" s="1"/>
  <c r="J44" i="26"/>
  <c r="J45" i="26" s="1"/>
  <c r="H15" i="11" s="1"/>
  <c r="N24" i="26"/>
  <c r="AD24" i="26" s="1"/>
  <c r="AF24" i="26" s="1"/>
  <c r="AF44" i="26" s="1"/>
  <c r="AF45" i="26" s="1"/>
  <c r="D44" i="26"/>
  <c r="D45" i="26" s="1"/>
  <c r="H12" i="11" s="1"/>
  <c r="AB24" i="26"/>
  <c r="AA25" i="26"/>
  <c r="AB25" i="26" s="1"/>
  <c r="I44" i="26"/>
  <c r="I51" i="26" s="1"/>
  <c r="I52" i="26" s="1"/>
  <c r="I53" i="26" s="1"/>
  <c r="AB44" i="26"/>
  <c r="AB45" i="26" s="1"/>
  <c r="AA44" i="26"/>
  <c r="AA51" i="26" s="1"/>
  <c r="AA52" i="26" s="1"/>
  <c r="AA53" i="26" s="1"/>
  <c r="X44" i="26"/>
  <c r="X45" i="26" s="1"/>
  <c r="L44" i="26"/>
  <c r="L45" i="26" s="1"/>
  <c r="K44" i="26"/>
  <c r="K51" i="26" s="1"/>
  <c r="K52" i="26" s="1"/>
  <c r="K53" i="26" s="1"/>
  <c r="R44" i="26"/>
  <c r="R45" i="26" s="1"/>
  <c r="Q44" i="26"/>
  <c r="Q51" i="26" s="1"/>
  <c r="Q52" i="26" s="1"/>
  <c r="Q53" i="26" s="1"/>
  <c r="AD44" i="26"/>
  <c r="AD45" i="26" s="1"/>
  <c r="H19" i="11" s="1"/>
  <c r="AE44" i="26"/>
  <c r="AE51" i="26" s="1"/>
  <c r="AE52" i="26" s="1"/>
  <c r="AE53" i="26" s="1"/>
  <c r="F25" i="26"/>
  <c r="F44" i="26" s="1"/>
  <c r="F45" i="26" s="1"/>
  <c r="H13" i="11" s="1"/>
  <c r="E44" i="26"/>
  <c r="E51" i="26" s="1"/>
  <c r="E52" i="26" s="1"/>
  <c r="E53" i="26" s="1"/>
  <c r="N44" i="26"/>
  <c r="N45" i="26" s="1"/>
  <c r="H18" i="11" s="1"/>
  <c r="M44" i="26"/>
  <c r="M51" i="26" s="1"/>
  <c r="M52" i="26" s="1"/>
  <c r="M53" i="26" s="1"/>
  <c r="AC44" i="26"/>
  <c r="AC51" i="26" s="1"/>
  <c r="AC52" i="26" s="1"/>
  <c r="AC53" i="26" s="1"/>
  <c r="C44" i="26"/>
  <c r="C51" i="26" s="1"/>
  <c r="C52" i="26" s="1"/>
  <c r="C53" i="26" s="1"/>
  <c r="H25" i="26"/>
  <c r="H44" i="26" s="1"/>
  <c r="H45" i="26" s="1"/>
  <c r="H14" i="11" s="1"/>
  <c r="G44" i="26"/>
  <c r="G51" i="26" s="1"/>
  <c r="G52" i="26" s="1"/>
  <c r="G53" i="26" s="1"/>
  <c r="W44" i="26"/>
  <c r="W51" i="26" s="1"/>
  <c r="W52" i="26" s="1"/>
  <c r="W53" i="26" s="1"/>
  <c r="J22" i="6" l="1"/>
  <c r="B26" i="10"/>
  <c r="I32" i="11"/>
  <c r="F18" i="10"/>
  <c r="F21" i="10"/>
  <c r="J47" i="11"/>
  <c r="J48" i="11" s="1"/>
  <c r="J42" i="11"/>
  <c r="J43" i="11" s="1"/>
  <c r="G26" i="10"/>
  <c r="F348" i="4"/>
  <c r="H348" i="4" s="1"/>
  <c r="F349" i="4"/>
  <c r="H349" i="4" s="1"/>
  <c r="F350" i="4"/>
  <c r="H350" i="4" s="1"/>
  <c r="F351" i="4"/>
  <c r="H351" i="4" s="1"/>
  <c r="F352" i="4"/>
  <c r="H352" i="4" s="1"/>
  <c r="F353" i="4"/>
  <c r="H353" i="4" s="1"/>
  <c r="F354" i="4"/>
  <c r="H354" i="4" s="1"/>
  <c r="F355" i="4"/>
  <c r="H355" i="4" s="1"/>
  <c r="F356" i="4"/>
  <c r="H356" i="4" s="1"/>
  <c r="F357" i="4"/>
  <c r="H357" i="4" s="1"/>
  <c r="F358" i="4"/>
  <c r="H358" i="4" s="1"/>
  <c r="F359" i="4"/>
  <c r="H359" i="4" s="1"/>
  <c r="F347" i="4"/>
  <c r="H347" i="4" s="1"/>
  <c r="F342" i="4"/>
  <c r="H342" i="4" s="1"/>
  <c r="F343" i="4"/>
  <c r="H343" i="4" s="1"/>
  <c r="F344" i="4"/>
  <c r="H344" i="4" s="1"/>
  <c r="F345" i="4"/>
  <c r="H345" i="4" s="1"/>
  <c r="F346" i="4"/>
  <c r="H346" i="4" s="1"/>
  <c r="F341" i="4"/>
  <c r="H341" i="4" s="1"/>
  <c r="F340" i="4"/>
  <c r="H340" i="4" s="1"/>
  <c r="F336" i="4"/>
  <c r="H336" i="4" s="1"/>
  <c r="F337" i="4"/>
  <c r="H337" i="4" s="1"/>
  <c r="F338" i="4"/>
  <c r="H338" i="4" s="1"/>
  <c r="F339" i="4"/>
  <c r="H339" i="4" s="1"/>
  <c r="F335" i="4"/>
  <c r="H335" i="4" s="1"/>
  <c r="F309" i="4"/>
  <c r="H309" i="4" s="1"/>
  <c r="F308" i="4"/>
  <c r="H308" i="4" s="1"/>
  <c r="F307" i="4"/>
  <c r="H307" i="4" s="1"/>
  <c r="F306" i="4"/>
  <c r="H306" i="4" s="1"/>
  <c r="F305" i="4"/>
  <c r="H305" i="4" s="1"/>
  <c r="F304" i="4"/>
  <c r="H304" i="4" s="1"/>
  <c r="F275" i="4"/>
  <c r="H275" i="4" s="1"/>
  <c r="F274" i="4"/>
  <c r="H274" i="4" s="1"/>
  <c r="F272" i="4"/>
  <c r="H272" i="4" s="1"/>
  <c r="F273" i="4"/>
  <c r="H273" i="4" s="1"/>
  <c r="F271" i="4"/>
  <c r="H271" i="4" s="1"/>
  <c r="F270" i="4"/>
  <c r="H270" i="4" s="1"/>
  <c r="F269" i="4"/>
  <c r="H269" i="4" s="1"/>
  <c r="F268" i="4"/>
  <c r="H268" i="4" s="1"/>
  <c r="F266" i="4"/>
  <c r="H266" i="4" s="1"/>
  <c r="F265" i="4"/>
  <c r="H265" i="4" s="1"/>
  <c r="F264" i="4"/>
  <c r="H264" i="4" s="1"/>
  <c r="F263" i="4"/>
  <c r="H263" i="4" s="1"/>
  <c r="F262" i="4"/>
  <c r="H262" i="4" s="1"/>
  <c r="F261" i="4"/>
  <c r="H261" i="4" s="1"/>
  <c r="F260" i="4"/>
  <c r="H260" i="4" s="1"/>
  <c r="F258" i="4"/>
  <c r="H258" i="4" s="1"/>
  <c r="F259" i="4"/>
  <c r="H259" i="4" s="1"/>
  <c r="F257" i="4"/>
  <c r="H257" i="4" s="1"/>
  <c r="F225" i="4"/>
  <c r="H225" i="4" s="1"/>
  <c r="F227" i="4"/>
  <c r="H227" i="4" s="1"/>
  <c r="F228" i="4"/>
  <c r="H228" i="4" s="1"/>
  <c r="F229" i="4"/>
  <c r="H229" i="4" s="1"/>
  <c r="F230" i="4"/>
  <c r="H230" i="4" s="1"/>
  <c r="F226" i="4"/>
  <c r="H226" i="4" s="1"/>
  <c r="F224" i="4"/>
  <c r="H224" i="4" s="1"/>
  <c r="F190" i="4"/>
  <c r="H190" i="4" s="1"/>
  <c r="F191" i="4"/>
  <c r="H191" i="4" s="1"/>
  <c r="F192" i="4"/>
  <c r="H192" i="4" s="1"/>
  <c r="F193" i="4"/>
  <c r="H193" i="4" s="1"/>
  <c r="F194" i="4"/>
  <c r="H194" i="4" s="1"/>
  <c r="F195" i="4"/>
  <c r="H195" i="4" s="1"/>
  <c r="F189" i="4"/>
  <c r="H189" i="4" s="1"/>
  <c r="F161" i="4"/>
  <c r="H161" i="4" s="1"/>
  <c r="F160" i="4"/>
  <c r="H160" i="4" s="1"/>
  <c r="H159" i="4"/>
  <c r="F61" i="4"/>
  <c r="H61" i="4" s="1"/>
  <c r="F127" i="4"/>
  <c r="H127" i="4" s="1"/>
  <c r="F126" i="4"/>
  <c r="H126" i="4" s="1"/>
  <c r="F267" i="4"/>
  <c r="H267" i="4" s="1"/>
  <c r="F131" i="4"/>
  <c r="H131" i="4" s="1"/>
  <c r="F98" i="4"/>
  <c r="H98" i="4" s="1"/>
  <c r="F63" i="4"/>
  <c r="H63" i="4" s="1"/>
  <c r="F29" i="4"/>
  <c r="F97" i="4"/>
  <c r="H97" i="4" s="1"/>
  <c r="F129" i="4"/>
  <c r="H129" i="4" s="1"/>
  <c r="F96" i="4"/>
  <c r="H96" i="4" s="1"/>
  <c r="F60" i="4"/>
  <c r="H60" i="4" s="1"/>
  <c r="F130" i="4"/>
  <c r="H130" i="4" s="1"/>
  <c r="F95" i="4"/>
  <c r="H95" i="4" s="1"/>
  <c r="F93" i="4"/>
  <c r="H93" i="4" s="1"/>
  <c r="F17" i="4"/>
  <c r="F92" i="4"/>
  <c r="H92" i="4" s="1"/>
  <c r="F128" i="4"/>
  <c r="H128" i="4" s="1"/>
  <c r="F94" i="4"/>
  <c r="H94" i="4" s="1"/>
  <c r="F62" i="4"/>
  <c r="H62" i="4" s="1"/>
  <c r="F59" i="4"/>
  <c r="H59" i="4" s="1"/>
  <c r="F58" i="4"/>
  <c r="H58" i="4" s="1"/>
  <c r="E34" i="4"/>
  <c r="G34" i="4" s="1"/>
  <c r="H34" i="4" s="1"/>
  <c r="F27" i="4"/>
  <c r="F28" i="4"/>
  <c r="F26" i="4"/>
  <c r="F25" i="4"/>
  <c r="F24" i="4"/>
  <c r="F23" i="4"/>
  <c r="F22" i="4"/>
  <c r="F21" i="4"/>
  <c r="F20" i="4"/>
  <c r="F19" i="4"/>
  <c r="F18" i="4"/>
  <c r="F11" i="4"/>
  <c r="F12" i="4"/>
  <c r="F13" i="4"/>
  <c r="F14" i="4"/>
  <c r="F15" i="4"/>
  <c r="F16" i="4"/>
  <c r="H10" i="4"/>
  <c r="H212" i="4"/>
  <c r="D11" i="17"/>
  <c r="H18" i="18"/>
  <c r="H17" i="18"/>
  <c r="H10" i="18"/>
  <c r="H22" i="18" s="1"/>
  <c r="H392" i="4"/>
  <c r="H393" i="4" s="1"/>
  <c r="H396" i="4"/>
  <c r="H397" i="4" s="1"/>
  <c r="H374" i="4"/>
  <c r="H373" i="4"/>
  <c r="H368" i="4"/>
  <c r="H370" i="4" s="1"/>
  <c r="G363" i="4"/>
  <c r="H363" i="4" s="1"/>
  <c r="H364" i="4" s="1"/>
  <c r="H325" i="4"/>
  <c r="H324" i="4"/>
  <c r="H318" i="4"/>
  <c r="H319" i="4"/>
  <c r="H313" i="4"/>
  <c r="H314" i="4" s="1"/>
  <c r="H292" i="4"/>
  <c r="H293" i="4"/>
  <c r="H291" i="4"/>
  <c r="H285" i="4"/>
  <c r="H286" i="4"/>
  <c r="G279" i="4"/>
  <c r="H279" i="4" s="1"/>
  <c r="H281" i="4" s="1"/>
  <c r="H246" i="4"/>
  <c r="H247" i="4"/>
  <c r="G234" i="4"/>
  <c r="H234" i="4" s="1"/>
  <c r="H236" i="4" s="1"/>
  <c r="H213" i="4"/>
  <c r="H214" i="4"/>
  <c r="H205" i="4"/>
  <c r="H206" i="4"/>
  <c r="H199" i="4"/>
  <c r="H201" i="4" s="1"/>
  <c r="H179" i="4"/>
  <c r="H180" i="4"/>
  <c r="H178" i="4"/>
  <c r="H171" i="4"/>
  <c r="H174" i="4" s="1"/>
  <c r="H165" i="4"/>
  <c r="H167" i="4" s="1"/>
  <c r="H148" i="4"/>
  <c r="H147" i="4"/>
  <c r="G135" i="4"/>
  <c r="H135" i="4" s="1"/>
  <c r="H137" i="4" s="1"/>
  <c r="H115" i="4"/>
  <c r="H114" i="4"/>
  <c r="H118" i="4" s="1"/>
  <c r="H108" i="4"/>
  <c r="H109" i="4"/>
  <c r="H102" i="4"/>
  <c r="H104" i="4" s="1"/>
  <c r="H46" i="4"/>
  <c r="H47" i="4"/>
  <c r="H45" i="4"/>
  <c r="G33" i="4"/>
  <c r="H33" i="4" s="1"/>
  <c r="H68" i="4"/>
  <c r="H70" i="4" s="1"/>
  <c r="H16" i="10"/>
  <c r="H18" i="10" s="1"/>
  <c r="H21" i="10" s="1"/>
  <c r="E20" i="25"/>
  <c r="E10" i="25"/>
  <c r="E12" i="25" s="1"/>
  <c r="K31" i="6" l="1"/>
  <c r="H111" i="4"/>
  <c r="H10" i="6" s="1"/>
  <c r="H321" i="4"/>
  <c r="H16" i="6" s="1"/>
  <c r="H208" i="4"/>
  <c r="H14" i="6"/>
  <c r="H15" i="10"/>
  <c r="H216" i="4"/>
  <c r="I13" i="6" s="1"/>
  <c r="H14" i="10"/>
  <c r="H249" i="4"/>
  <c r="H13" i="10"/>
  <c r="H17" i="6"/>
  <c r="H12" i="6"/>
  <c r="H8" i="6"/>
  <c r="H327" i="4"/>
  <c r="I16" i="6" s="1"/>
  <c r="H182" i="4"/>
  <c r="I12" i="6" s="1"/>
  <c r="H295" i="4"/>
  <c r="H288" i="4"/>
  <c r="H15" i="6" s="1"/>
  <c r="I14" i="6"/>
  <c r="H377" i="4"/>
  <c r="I17" i="6" s="1"/>
  <c r="H35" i="4"/>
  <c r="G8" i="6" s="1"/>
  <c r="H398" i="4"/>
  <c r="H151" i="4"/>
  <c r="I11" i="6" s="1"/>
  <c r="H49" i="4"/>
  <c r="I8" i="6" s="1"/>
  <c r="H162" i="4"/>
  <c r="J21" i="6"/>
  <c r="H360" i="4"/>
  <c r="H310" i="4"/>
  <c r="H276" i="4"/>
  <c r="H231" i="4"/>
  <c r="H196" i="4"/>
  <c r="F13" i="6" s="1"/>
  <c r="H132" i="4"/>
  <c r="H99" i="4"/>
  <c r="H65" i="4"/>
  <c r="F9" i="6" s="1"/>
  <c r="G14" i="10"/>
  <c r="G15" i="10"/>
  <c r="G16" i="10"/>
  <c r="F14" i="10"/>
  <c r="F15" i="10"/>
  <c r="F16" i="10"/>
  <c r="F13" i="10"/>
  <c r="J38" i="10"/>
  <c r="G31" i="10"/>
  <c r="G30" i="10"/>
  <c r="G18" i="10"/>
  <c r="G21" i="10"/>
  <c r="G13" i="10"/>
  <c r="F11" i="17" s="1"/>
  <c r="H11" i="17" s="1"/>
  <c r="I11" i="17" s="1"/>
  <c r="K30" i="6" s="1"/>
  <c r="C6" i="10"/>
  <c r="I18" i="6"/>
  <c r="G18" i="6"/>
  <c r="G17" i="6"/>
  <c r="G16" i="6"/>
  <c r="I15" i="6"/>
  <c r="G15" i="6"/>
  <c r="G14" i="6"/>
  <c r="G13" i="6"/>
  <c r="G12" i="6"/>
  <c r="H11" i="6"/>
  <c r="G11" i="6"/>
  <c r="I10" i="6"/>
  <c r="G10" i="6"/>
  <c r="I9" i="6"/>
  <c r="H9" i="6"/>
  <c r="G9" i="6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D9" i="6"/>
  <c r="E18" i="29" l="1"/>
  <c r="C18" i="29"/>
  <c r="D22" i="28"/>
  <c r="M22" i="28" s="1"/>
  <c r="C19" i="29"/>
  <c r="E19" i="29" s="1"/>
  <c r="H19" i="29" s="1"/>
  <c r="J18" i="29"/>
  <c r="H18" i="29"/>
  <c r="G18" i="29"/>
  <c r="H21" i="28"/>
  <c r="I21" i="28" s="1"/>
  <c r="J21" i="28" s="1"/>
  <c r="K21" i="28" s="1"/>
  <c r="L21" i="28" s="1"/>
  <c r="M21" i="28" s="1"/>
  <c r="N21" i="28" s="1"/>
  <c r="J18" i="6"/>
  <c r="H217" i="4"/>
  <c r="H13" i="6"/>
  <c r="J13" i="6" s="1"/>
  <c r="H328" i="4"/>
  <c r="H119" i="4"/>
  <c r="H183" i="4"/>
  <c r="H250" i="4"/>
  <c r="H296" i="4"/>
  <c r="H378" i="4"/>
  <c r="H152" i="4"/>
  <c r="F12" i="6"/>
  <c r="J12" i="6" s="1"/>
  <c r="E14" i="10"/>
  <c r="E15" i="10" s="1"/>
  <c r="E13" i="10"/>
  <c r="I13" i="10" s="1"/>
  <c r="I12" i="11"/>
  <c r="E14" i="11"/>
  <c r="I13" i="11"/>
  <c r="F17" i="6"/>
  <c r="J17" i="6" s="1"/>
  <c r="F16" i="6"/>
  <c r="J16" i="6" s="1"/>
  <c r="F15" i="6"/>
  <c r="J15" i="6" s="1"/>
  <c r="F14" i="6"/>
  <c r="J14" i="6" s="1"/>
  <c r="F11" i="6"/>
  <c r="J11" i="6" s="1"/>
  <c r="F10" i="6"/>
  <c r="J10" i="6" s="1"/>
  <c r="H85" i="4"/>
  <c r="H30" i="4"/>
  <c r="H50" i="4" s="1"/>
  <c r="J9" i="6"/>
  <c r="K9" i="6" s="1"/>
  <c r="D10" i="6"/>
  <c r="D11" i="6" s="1"/>
  <c r="I14" i="10" l="1"/>
  <c r="G19" i="29"/>
  <c r="J19" i="29"/>
  <c r="D9" i="28"/>
  <c r="C6" i="29"/>
  <c r="K11" i="6"/>
  <c r="K10" i="6"/>
  <c r="E15" i="11"/>
  <c r="F8" i="6"/>
  <c r="J8" i="6" s="1"/>
  <c r="K8" i="6" s="1"/>
  <c r="E16" i="10"/>
  <c r="I15" i="10"/>
  <c r="D12" i="6"/>
  <c r="K12" i="6" s="1"/>
  <c r="C7" i="29" l="1"/>
  <c r="H9" i="28"/>
  <c r="I9" i="28" s="1"/>
  <c r="J9" i="28" s="1"/>
  <c r="K9" i="28" s="1"/>
  <c r="L9" i="28" s="1"/>
  <c r="M9" i="28" s="1"/>
  <c r="D8" i="28"/>
  <c r="C5" i="29"/>
  <c r="D12" i="28"/>
  <c r="C9" i="29"/>
  <c r="D11" i="28"/>
  <c r="C8" i="29"/>
  <c r="D10" i="28"/>
  <c r="E18" i="11"/>
  <c r="E19" i="11" s="1"/>
  <c r="E21" i="11" s="1"/>
  <c r="E26" i="11" s="1"/>
  <c r="H21" i="11"/>
  <c r="E18" i="10"/>
  <c r="I16" i="10"/>
  <c r="I14" i="11"/>
  <c r="D13" i="6"/>
  <c r="K13" i="6" s="1"/>
  <c r="H10" i="28" l="1"/>
  <c r="I10" i="28" s="1"/>
  <c r="J10" i="28" s="1"/>
  <c r="K10" i="28" s="1"/>
  <c r="L10" i="28" s="1"/>
  <c r="M10" i="28" s="1"/>
  <c r="H11" i="28"/>
  <c r="I11" i="28" s="1"/>
  <c r="J11" i="28" s="1"/>
  <c r="K11" i="28" s="1"/>
  <c r="L11" i="28" s="1"/>
  <c r="M11" i="28" s="1"/>
  <c r="H12" i="28"/>
  <c r="I12" i="28" s="1"/>
  <c r="J12" i="28" s="1"/>
  <c r="K12" i="28" s="1"/>
  <c r="L12" i="28" s="1"/>
  <c r="M12" i="28" s="1"/>
  <c r="H8" i="28"/>
  <c r="I8" i="28" s="1"/>
  <c r="J8" i="28" s="1"/>
  <c r="K8" i="28" s="1"/>
  <c r="L8" i="28" s="1"/>
  <c r="M8" i="28" s="1"/>
  <c r="D13" i="28"/>
  <c r="C10" i="29"/>
  <c r="I18" i="11"/>
  <c r="E21" i="10"/>
  <c r="E26" i="10" s="1"/>
  <c r="I18" i="10"/>
  <c r="D14" i="6"/>
  <c r="K14" i="6" s="1"/>
  <c r="C11" i="29" l="1"/>
  <c r="H13" i="28"/>
  <c r="I13" i="28" s="1"/>
  <c r="J13" i="28" s="1"/>
  <c r="K13" i="28" s="1"/>
  <c r="L13" i="28" s="1"/>
  <c r="M13" i="28" s="1"/>
  <c r="D14" i="28"/>
  <c r="I21" i="10"/>
  <c r="I15" i="11"/>
  <c r="D15" i="6"/>
  <c r="K15" i="6" s="1"/>
  <c r="H14" i="28" l="1"/>
  <c r="I14" i="28" s="1"/>
  <c r="J14" i="28" s="1"/>
  <c r="K14" i="28" s="1"/>
  <c r="L14" i="28" s="1"/>
  <c r="M14" i="28" s="1"/>
  <c r="D15" i="28"/>
  <c r="C12" i="29"/>
  <c r="E28" i="10"/>
  <c r="E27" i="11"/>
  <c r="E27" i="10" s="1"/>
  <c r="I27" i="10" s="1"/>
  <c r="I26" i="11"/>
  <c r="D16" i="6"/>
  <c r="K16" i="6" s="1"/>
  <c r="H15" i="28" l="1"/>
  <c r="I15" i="28" s="1"/>
  <c r="J15" i="28" s="1"/>
  <c r="K15" i="28" s="1"/>
  <c r="L15" i="28" s="1"/>
  <c r="M15" i="28" s="1"/>
  <c r="I27" i="11"/>
  <c r="E28" i="11"/>
  <c r="I28" i="11" s="1"/>
  <c r="D16" i="28"/>
  <c r="C13" i="29"/>
  <c r="E30" i="11"/>
  <c r="E31" i="11" s="1"/>
  <c r="I26" i="10"/>
  <c r="I21" i="11"/>
  <c r="I19" i="11"/>
  <c r="D17" i="6"/>
  <c r="K17" i="6" s="1"/>
  <c r="H16" i="28" l="1"/>
  <c r="I16" i="28" s="1"/>
  <c r="J16" i="28" s="1"/>
  <c r="K16" i="28" s="1"/>
  <c r="L16" i="28" s="1"/>
  <c r="M16" i="28" s="1"/>
  <c r="D17" i="28"/>
  <c r="C14" i="29"/>
  <c r="I30" i="11"/>
  <c r="E30" i="10"/>
  <c r="I31" i="11"/>
  <c r="D18" i="6"/>
  <c r="K18" i="6" s="1"/>
  <c r="K19" i="6" s="1"/>
  <c r="H17" i="28" l="1"/>
  <c r="I17" i="28" s="1"/>
  <c r="J17" i="28" s="1"/>
  <c r="K17" i="28" s="1"/>
  <c r="L17" i="28" s="1"/>
  <c r="M17" i="28" s="1"/>
  <c r="C15" i="29"/>
  <c r="D18" i="28"/>
  <c r="G18" i="28" s="1"/>
  <c r="I28" i="10"/>
  <c r="C5" i="17" l="1"/>
  <c r="J11" i="17" s="1"/>
  <c r="J13" i="17" s="1"/>
  <c r="J15" i="17" s="1"/>
  <c r="C5" i="18"/>
  <c r="C5" i="11"/>
  <c r="I36" i="11" l="1"/>
  <c r="I35" i="11"/>
  <c r="I38" i="11" s="1"/>
  <c r="G47" i="11"/>
  <c r="I47" i="11" s="1"/>
  <c r="I54" i="11" s="1"/>
  <c r="G42" i="11"/>
  <c r="I42" i="11" s="1"/>
  <c r="I52" i="11" s="1"/>
  <c r="J18" i="11"/>
  <c r="C5" i="10"/>
  <c r="J27" i="10" s="1"/>
  <c r="J12" i="11"/>
  <c r="J13" i="11"/>
  <c r="J14" i="11"/>
  <c r="J26" i="11"/>
  <c r="J15" i="11"/>
  <c r="J27" i="11"/>
  <c r="J30" i="11"/>
  <c r="J19" i="11"/>
  <c r="J21" i="11"/>
  <c r="J32" i="11"/>
  <c r="J31" i="11"/>
  <c r="I30" i="10"/>
  <c r="E31" i="10"/>
  <c r="I31" i="10" s="1"/>
  <c r="J38" i="11" l="1"/>
  <c r="I50" i="11"/>
  <c r="I56" i="11" s="1"/>
  <c r="K23" i="6" s="1"/>
  <c r="D19" i="28" s="1"/>
  <c r="I40" i="10"/>
  <c r="K22" i="6"/>
  <c r="K21" i="6"/>
  <c r="J30" i="10"/>
  <c r="J14" i="10"/>
  <c r="J13" i="10"/>
  <c r="J15" i="10"/>
  <c r="J16" i="10"/>
  <c r="J18" i="10"/>
  <c r="J21" i="10"/>
  <c r="J26" i="10"/>
  <c r="J28" i="10"/>
  <c r="J31" i="10"/>
  <c r="G19" i="28" l="1"/>
  <c r="D26" i="28"/>
  <c r="K20" i="6"/>
  <c r="M22" i="6" s="1"/>
  <c r="J40" i="10"/>
  <c r="I41" i="10"/>
  <c r="I42" i="10" s="1"/>
  <c r="K24" i="6" l="1"/>
  <c r="K26" i="6" s="1"/>
  <c r="K33" i="6" s="1"/>
  <c r="J50" i="11"/>
  <c r="J20" i="6" s="1"/>
  <c r="J23" i="6" s="1"/>
  <c r="D20" i="28"/>
  <c r="G20" i="28" s="1"/>
  <c r="J44" i="10"/>
  <c r="C17" i="29" l="1"/>
  <c r="J24" i="6"/>
  <c r="L9" i="6"/>
  <c r="M9" i="6" s="1"/>
  <c r="L12" i="6"/>
  <c r="M12" i="6" s="1"/>
  <c r="L8" i="6"/>
  <c r="L10" i="6"/>
  <c r="M10" i="6" s="1"/>
  <c r="L11" i="6"/>
  <c r="M11" i="6" s="1"/>
  <c r="L13" i="6"/>
  <c r="M13" i="6" s="1"/>
  <c r="L14" i="6"/>
  <c r="M14" i="6" s="1"/>
  <c r="L15" i="6"/>
  <c r="M15" i="6" s="1"/>
  <c r="L16" i="6"/>
  <c r="M16" i="6" s="1"/>
  <c r="L17" i="6"/>
  <c r="M17" i="6" s="1"/>
  <c r="L18" i="6"/>
  <c r="M18" i="6" s="1"/>
  <c r="E17" i="29"/>
  <c r="J17" i="29" s="1"/>
  <c r="H20" i="28"/>
  <c r="I20" i="28" s="1"/>
  <c r="J20" i="28" s="1"/>
  <c r="K20" i="28" s="1"/>
  <c r="L20" i="28" s="1"/>
  <c r="M20" i="28" s="1"/>
  <c r="N20" i="28" s="1"/>
  <c r="J56" i="11"/>
  <c r="D5" i="29" s="1"/>
  <c r="L22" i="6" l="1"/>
  <c r="M8" i="6"/>
  <c r="G17" i="29"/>
  <c r="H17" i="29"/>
  <c r="H19" i="28"/>
  <c r="I19" i="28" s="1"/>
  <c r="J19" i="28" s="1"/>
  <c r="K19" i="28" s="1"/>
  <c r="L19" i="28" s="1"/>
  <c r="M19" i="28" s="1"/>
  <c r="N19" i="28" s="1"/>
  <c r="E7" i="29"/>
  <c r="E6" i="29"/>
  <c r="E8" i="29"/>
  <c r="E9" i="29"/>
  <c r="E5" i="29"/>
  <c r="E11" i="29"/>
  <c r="E10" i="29"/>
  <c r="E12" i="29"/>
  <c r="E13" i="29"/>
  <c r="E14" i="29"/>
  <c r="E15" i="29"/>
  <c r="G7" i="29" l="1"/>
  <c r="H7" i="29"/>
  <c r="I7" i="29"/>
  <c r="J7" i="29"/>
  <c r="I13" i="29"/>
  <c r="J13" i="29"/>
  <c r="H13" i="29"/>
  <c r="G13" i="29"/>
  <c r="H15" i="29"/>
  <c r="I15" i="29"/>
  <c r="J15" i="29"/>
  <c r="G15" i="29"/>
  <c r="I10" i="29"/>
  <c r="J10" i="29"/>
  <c r="H10" i="29"/>
  <c r="G10" i="29"/>
  <c r="H14" i="29"/>
  <c r="I14" i="29"/>
  <c r="J14" i="29"/>
  <c r="G14" i="29"/>
  <c r="H12" i="29"/>
  <c r="J12" i="29"/>
  <c r="I12" i="29"/>
  <c r="G12" i="29"/>
  <c r="H11" i="29"/>
  <c r="I11" i="29"/>
  <c r="J11" i="29"/>
  <c r="G11" i="29"/>
  <c r="H5" i="29"/>
  <c r="I5" i="29"/>
  <c r="J5" i="29"/>
  <c r="G5" i="29"/>
  <c r="J9" i="29"/>
  <c r="G9" i="29"/>
  <c r="I9" i="29"/>
  <c r="H9" i="29"/>
  <c r="G8" i="29"/>
  <c r="H8" i="29"/>
  <c r="I8" i="29"/>
  <c r="J8" i="29"/>
  <c r="G6" i="29"/>
  <c r="H6" i="29"/>
  <c r="I6" i="29"/>
  <c r="J6" i="29"/>
  <c r="K35" i="6" l="1"/>
  <c r="J23" i="29"/>
</calcChain>
</file>

<file path=xl/sharedStrings.xml><?xml version="1.0" encoding="utf-8"?>
<sst xmlns="http://schemas.openxmlformats.org/spreadsheetml/2006/main" count="2084" uniqueCount="797">
  <si>
    <t xml:space="preserve"> FORMULARIO RESUMEN UNITARIO DE ACTIVIDADES Y CANTIDADES DE OBRA</t>
  </si>
  <si>
    <t>ÍTEM</t>
  </si>
  <si>
    <t>ACTIVIDAD</t>
  </si>
  <si>
    <t>UND</t>
  </si>
  <si>
    <t>TOTAL COSTOS DIRECTOS</t>
  </si>
  <si>
    <t>ADMINISTRACIÓN</t>
  </si>
  <si>
    <t>IMPREVISTOS</t>
  </si>
  <si>
    <t>UTILIDADES</t>
  </si>
  <si>
    <t>TOTAL COSTOS INDIRECTOS</t>
  </si>
  <si>
    <t xml:space="preserve">INTERVENTORIA </t>
  </si>
  <si>
    <t/>
  </si>
  <si>
    <t xml:space="preserve">APU's UNIDADES INDIVIDUALES </t>
  </si>
  <si>
    <t>ANÁLISIS DE PRECIOS UNITARIOS</t>
  </si>
  <si>
    <t>UNIDAD</t>
  </si>
  <si>
    <t>DESCRIPCIÓN DE MATERIALES</t>
  </si>
  <si>
    <t>UNID.</t>
  </si>
  <si>
    <t>CANT.</t>
  </si>
  <si>
    <t>VR. UNIT.</t>
  </si>
  <si>
    <t>VR. ÍTEM</t>
  </si>
  <si>
    <t>VR. PARCIAL</t>
  </si>
  <si>
    <t>Tornillos en acero galvanizado 1/4" x 3/4, incluye tuerca, guaza y arandela.</t>
  </si>
  <si>
    <t>Conector MC4 hembra.</t>
  </si>
  <si>
    <t>Conector MC4 macho.</t>
  </si>
  <si>
    <t>Cable Solar 2,5 mm2 NEGRO.</t>
  </si>
  <si>
    <t>Bloque de distribucion aislado (barraje)</t>
  </si>
  <si>
    <t>Descargador de sobretensiones (DPS)</t>
  </si>
  <si>
    <t xml:space="preserve">Riel omega, incluye remaches </t>
  </si>
  <si>
    <t>Prensa estopa plastica 3/4".</t>
  </si>
  <si>
    <t>Conector recto para coraza 3/4".</t>
  </si>
  <si>
    <t>Conector curvo para coraza de 3/4".</t>
  </si>
  <si>
    <t>Coraza americana, alma en acero 3/4"</t>
  </si>
  <si>
    <t>Consumibles (amarres, marquillas, cinta de marcación y/o aislante, etc)</t>
  </si>
  <si>
    <t>SUBTOTAL MATERIALES</t>
  </si>
  <si>
    <t>EQUIPOS Y HERRAMIENTAS</t>
  </si>
  <si>
    <t>DESCRIPCIÓN EQUIPOS y HERRAMIENTAS</t>
  </si>
  <si>
    <t>TIPO</t>
  </si>
  <si>
    <t>Tarifa/día</t>
  </si>
  <si>
    <t>Rendimiento</t>
  </si>
  <si>
    <t>Herramienta especial para conexión y verificacion de la planta solar FV.</t>
  </si>
  <si>
    <t>SUBTOTAL EQUIPOS Y HERRAMIENTAS</t>
  </si>
  <si>
    <t>TRANSPORTES</t>
  </si>
  <si>
    <t>DESCRIPCIÓN TRANSPORTES</t>
  </si>
  <si>
    <t>PESO</t>
  </si>
  <si>
    <t>TARIFA/Kg</t>
  </si>
  <si>
    <t>SUBTOTAL TRANSPORTES</t>
  </si>
  <si>
    <t>MANO DE OBRA</t>
  </si>
  <si>
    <t>ITEM</t>
  </si>
  <si>
    <t>DESCRIPCIÓN MANO DE OBRA</t>
  </si>
  <si>
    <t>Jornal</t>
  </si>
  <si>
    <t>Fac. Prest.</t>
  </si>
  <si>
    <t>RENDIM.</t>
  </si>
  <si>
    <t>Capataz</t>
  </si>
  <si>
    <t>Electricista</t>
  </si>
  <si>
    <t>Ayudante de Obra Civil</t>
  </si>
  <si>
    <t>SUBTOTAL MANO DE OBRA</t>
  </si>
  <si>
    <t>VALOR TOTAL UNITARIO ÍTEM 1</t>
  </si>
  <si>
    <t>Terminales para batería</t>
  </si>
  <si>
    <t>Termoencogible 10 mm</t>
  </si>
  <si>
    <t>Conductor calibre 8 AWG Negro</t>
  </si>
  <si>
    <t>Interruptor termomagnetico 40-50 A tipo riel - DC</t>
  </si>
  <si>
    <t>VALOR TOTAL UNITARIO ÍTEM 2</t>
  </si>
  <si>
    <t>UN</t>
  </si>
  <si>
    <t>Soporte de fijacion de Regulador</t>
  </si>
  <si>
    <t>VALOR TOTAL UNITARIO ÍTEM 3</t>
  </si>
  <si>
    <t>Soporte de fijacion de Inversor</t>
  </si>
  <si>
    <t>VALOR TOTAL UNITARIO ÍTEM 4</t>
  </si>
  <si>
    <t>Tornillería metálica galvanizada fijación</t>
  </si>
  <si>
    <t>Oficial de construcción</t>
  </si>
  <si>
    <t>VALOR TOTAL UNITARIO ÍTEM 5</t>
  </si>
  <si>
    <t>Curva PVC 3/4"</t>
  </si>
  <si>
    <t>Tuberia PVC 3/4"</t>
  </si>
  <si>
    <t>VALOR TOTAL UNITARIO ÍTEM 6</t>
  </si>
  <si>
    <t>Cable de cobre desnudo 12 AWG o THHN 12 - verde</t>
  </si>
  <si>
    <t>Terminal metalica EMT 3/4"</t>
  </si>
  <si>
    <t>Terminal de cobre No. 12</t>
  </si>
  <si>
    <t>Terminal de cobre No. 10</t>
  </si>
  <si>
    <t>VALOR TOTAL UNITARIO ÍTEM 7</t>
  </si>
  <si>
    <t>Tablero de distribucion monofasico de 4 circuitos</t>
  </si>
  <si>
    <t xml:space="preserve">Breaker Monopolar enchufable de 15 A </t>
  </si>
  <si>
    <t>Cable de cobre THHN/THWN #12 AWG COLOR NEGRO</t>
  </si>
  <si>
    <t>Cable de cobre THHN/THWN #12 AWG COLOR BLANCO</t>
  </si>
  <si>
    <t>Caja metálica galvanizada 2x4"</t>
  </si>
  <si>
    <t>Caja metálica galvanizada 4x4"</t>
  </si>
  <si>
    <t xml:space="preserve">Tapa ciega 4x4 </t>
  </si>
  <si>
    <t>Tubería EMT 3/4"</t>
  </si>
  <si>
    <t>Curva EMT 3/4"</t>
  </si>
  <si>
    <t>Unión metalica EMT 3/4"</t>
  </si>
  <si>
    <t>Abrazadera metalica doble ala 3/4"</t>
  </si>
  <si>
    <t>Interruptor sencillo</t>
  </si>
  <si>
    <t>Caja metálica octogonal para plafón</t>
  </si>
  <si>
    <t>Plafon plastico (Incluye tornillos)</t>
  </si>
  <si>
    <t>Bombilla ahorradora de 10W LED</t>
  </si>
  <si>
    <t>Tomacorriente doble con polo a tierra 120V 15A</t>
  </si>
  <si>
    <t>Papel contact Naranja x pliego</t>
  </si>
  <si>
    <t>Cinta Aislante Negra  3M - #33</t>
  </si>
  <si>
    <t>Cinta Aislante Roja Temflex 3M x 18m</t>
  </si>
  <si>
    <t>Cinta Aislante Azul Temflex 3M x 18m</t>
  </si>
  <si>
    <t>Cinta Aislante Verde Temflex 3M x 18m</t>
  </si>
  <si>
    <t>VALOR TOTAL UNITARIO ÍTEM 8</t>
  </si>
  <si>
    <t>ID</t>
  </si>
  <si>
    <t>Herramienta menor (5% de la mano de obra)</t>
  </si>
  <si>
    <t>JORNAL</t>
  </si>
  <si>
    <t>KG</t>
  </si>
  <si>
    <t>$/KG</t>
  </si>
  <si>
    <t xml:space="preserve">Cemento </t>
  </si>
  <si>
    <t>Arena</t>
  </si>
  <si>
    <t>Grava 1/2"</t>
  </si>
  <si>
    <t>Varilla de acero estructural corrugada 3/8" x 6 [m]</t>
  </si>
  <si>
    <t>Alambre de acero</t>
  </si>
  <si>
    <t>M^3</t>
  </si>
  <si>
    <t>Borna porta fusible (10x38)mm</t>
  </si>
  <si>
    <t>Bornas de riel sencilla  - blanca</t>
  </si>
  <si>
    <t xml:space="preserve">Bornas de riel sencilla - verde </t>
  </si>
  <si>
    <t>Freno para borna tipo riel</t>
  </si>
  <si>
    <t>TOTAL MATERIALES</t>
  </si>
  <si>
    <t xml:space="preserve">TOTAL TRANSPORTE </t>
  </si>
  <si>
    <t>TOTAL HERRAMIENTAS</t>
  </si>
  <si>
    <t xml:space="preserve">TOTAL MANO DE OBRA </t>
  </si>
  <si>
    <t>CANTIDAD USUARIOS</t>
  </si>
  <si>
    <t>SUBTOTAL GENERAL</t>
  </si>
  <si>
    <t>Terminal estañada #8</t>
  </si>
  <si>
    <t>Perno de Unión Cable 8 AWG-Varilla 5/8"</t>
  </si>
  <si>
    <t>Cable de cobre encauchetado 3x10 AWG THWN TC SR</t>
  </si>
  <si>
    <t>UTILIDAD (5%)</t>
  </si>
  <si>
    <t>%</t>
  </si>
  <si>
    <t>V.PARCIAL</t>
  </si>
  <si>
    <t>V.UNITARIO</t>
  </si>
  <si>
    <t>CANT</t>
  </si>
  <si>
    <t>DESCRIPCION</t>
  </si>
  <si>
    <t>IMPREVISTOS (2%)</t>
  </si>
  <si>
    <t>TOTAL</t>
  </si>
  <si>
    <t>DOCUMENTOS Y OTROS</t>
  </si>
  <si>
    <t>MES</t>
  </si>
  <si>
    <t>DIRECTOR DE PROYECTO</t>
  </si>
  <si>
    <t>HONORARIOS, SUELDOS Y VIÁTICOS</t>
  </si>
  <si>
    <t>COSTOS ADMINISTRATIVOS</t>
  </si>
  <si>
    <t>ANÁLISIS DE AIU</t>
  </si>
  <si>
    <t>DURACIÓN DE OBRA EN MESES</t>
  </si>
  <si>
    <t>% DEDICACIÓN</t>
  </si>
  <si>
    <t>% UTILIZACIÓN</t>
  </si>
  <si>
    <t>F. PRESTACIONAL</t>
  </si>
  <si>
    <t>SECRETARIA</t>
  </si>
  <si>
    <t>PROFESIONAL AMBIENTAL</t>
  </si>
  <si>
    <t>PRESUPUESTO GENERAL</t>
  </si>
  <si>
    <t>MATERIALES</t>
  </si>
  <si>
    <t>Medidor prepago monofásico bifilar bicuerpo alambrado tipo riel DIN 120V-220V 5A (80A) (Unidad de Control de Medición+ Control de interface de usuario)</t>
  </si>
  <si>
    <t>Software de datáfonos para punto de venta</t>
  </si>
  <si>
    <t>Terminal (Datáfono) portátil con comunacion GPRS, Ethernet, WiFi y Línea telefónica, con lector interno de Código de Barras y tarjeta RFID</t>
  </si>
  <si>
    <t>Plataforma digital para registro y facturación de recaudo centralizado</t>
  </si>
  <si>
    <t>Servidor para sistema de medición centralizado (DD 1TB con 500 GB Libres, 8GB RAM, Procesador Core i5 o similar, Tarjeta de Red de 100Mb, Lector de DVD, 4 puertos USB, Puerto Serial RS232 de 115 Mbps, Pantalla, Teclado, Mouse)</t>
  </si>
  <si>
    <t>UPS 2200 VA</t>
  </si>
  <si>
    <t>Numero Usuarios</t>
  </si>
  <si>
    <t>Caja de paso externa plástica con riel IP65 20x20 Cm doble fondo.</t>
  </si>
  <si>
    <t>SUB - TOTAL COSTOS DIRECTOS + INDIRECTOS + INTERVENTORIA</t>
  </si>
  <si>
    <t>Costo medio</t>
  </si>
  <si>
    <t>Desplazamiento local</t>
  </si>
  <si>
    <t>Encuestador</t>
  </si>
  <si>
    <t>VALOR TOTAL UNITARIO ÍTEM 9</t>
  </si>
  <si>
    <t>Tubo conduit metálico IMC 3/4"</t>
  </si>
  <si>
    <t>Curva conduit metálica IMC 3/4"</t>
  </si>
  <si>
    <t>Accesorios de fijacion tuberia EMT a muro</t>
  </si>
  <si>
    <t xml:space="preserve">Nota: </t>
  </si>
  <si>
    <t>Se adquiere Material para obra civil en Cabecera Municipal</t>
  </si>
  <si>
    <t>Inversor de 1.000 W, 24 Vdc, 120 Vac, 60 Hz, onda senoidal pura</t>
  </si>
  <si>
    <t>ANÁLISIS DE INTERVENTORIA</t>
  </si>
  <si>
    <t>TOTAL COSTOS INTERVENTORÍA</t>
  </si>
  <si>
    <t>TOTAL COSTOS INTERVENTORÍA (%)</t>
  </si>
  <si>
    <t>DURACIÓN DE INTERVENTORIA EN MESES</t>
  </si>
  <si>
    <t>COSTOS INTERVENTORÍA</t>
  </si>
  <si>
    <t>COSTOS TRANSPORTE</t>
  </si>
  <si>
    <t>COSTOS MANO DE OBRA</t>
  </si>
  <si>
    <t>TOTAL COSTOS DIRECTOS+INDIRECTOS</t>
  </si>
  <si>
    <t>Estructura metálica galvanizada para soportar dos (2) paneles fotovoltaicos</t>
  </si>
  <si>
    <t>COSTO TOTAL DEL PROYECTO</t>
  </si>
  <si>
    <t>ANÁLISIS DE APOYO A LA SUPERVISIÓN DEL PROYECTO</t>
  </si>
  <si>
    <t>DURACIÓN EN MESES</t>
  </si>
  <si>
    <t>COSTOS APOYO A LA SUPERVISIÓN DEL PROYECTO</t>
  </si>
  <si>
    <t>TOTAL COSTOS APOYO A LA SUPERVISIÓN (%)</t>
  </si>
  <si>
    <t>TOTAL COSTOS APOYO A LA SUPERVISIÓN</t>
  </si>
  <si>
    <t>APOYO A LA SUPERVISIÓN (% DE SUBTOTAL CD)</t>
  </si>
  <si>
    <t>CAPACITACIÓN (% DE SUBTOTAL CD+CI+INT)</t>
  </si>
  <si>
    <t>Fusible de accion rapida (10x38)mm</t>
  </si>
  <si>
    <t>AUXILIAR DE INGENIERIA_1</t>
  </si>
  <si>
    <t xml:space="preserve">UND </t>
  </si>
  <si>
    <t>INGENIERO DE APOYO A LA SUPERVISION</t>
  </si>
  <si>
    <t>DESCRIPCIÓN DE LA HERRAMIENTA</t>
  </si>
  <si>
    <t>ADMINISTRATIVOS</t>
  </si>
  <si>
    <t>UTILIDAD</t>
  </si>
  <si>
    <t>TOTAL AIU</t>
  </si>
  <si>
    <t>INGENIERO RESIDENTE _1</t>
  </si>
  <si>
    <t>ALMACENISTA_1</t>
  </si>
  <si>
    <t>Auxiliar electricista</t>
  </si>
  <si>
    <t xml:space="preserve">Regulador MPPT de 24Vdc - 40 A, tensión máxima de circuito abierto 150 VDC  </t>
  </si>
  <si>
    <t>Batería Litio-Ion (LiFePO4) de 2840 Wh, 25,6 VDC, Ciclos 3650 a DoD del 80% y protección de temperatura</t>
  </si>
  <si>
    <t>ASESORIA CONTABLE</t>
  </si>
  <si>
    <t>Poste metálico tipo mastil estructurado de 3 mtrs, en acero galvanizado, espesor 2.5mm, dos mirillas</t>
  </si>
  <si>
    <t>Varilla maciza de cobre de 5/8" x 2,4 mt</t>
  </si>
  <si>
    <t>Punto de registro SPT en concreto medida interior 30x30 cm con tapa</t>
  </si>
  <si>
    <t>TOTAL COSTOS DIR+ IND+INT</t>
  </si>
  <si>
    <t>ANÁLISIS DE CAPACITACION DEL PROYECTO</t>
  </si>
  <si>
    <t>PROFESIONAL ELECTRICISTA</t>
  </si>
  <si>
    <t>Papelería</t>
  </si>
  <si>
    <t>Actas</t>
  </si>
  <si>
    <t>Alquiler de Audiovisuales</t>
  </si>
  <si>
    <t>COSTOS CAPACITACION DEL PROYECTO</t>
  </si>
  <si>
    <t>Gabinete metálico con puerta y chapa para equipos y conexiones DC/AC (incluye doblefondo, entrepaños, angeos metalicos, troquelados, diseño y fabricacion a la medida de los componentes),  60cm de frente, 46cm de fondo y 84cm de alto</t>
  </si>
  <si>
    <t>Interruptor termomagnetico 15 A tipo riel - DC</t>
  </si>
  <si>
    <t>Varilla de acero estructural corrugada 5/8" x 6 [m]</t>
  </si>
  <si>
    <t>Perno en acero 5/8 " - punta roscada y galvanizada - Longitud total 60 [cm]</t>
  </si>
  <si>
    <t>Tornillos para lamina # 6</t>
  </si>
  <si>
    <t>TOTAL COSTOS APOYO A LA CAPACITACIÓN</t>
  </si>
  <si>
    <t>Cantidad Datáfonos</t>
  </si>
  <si>
    <t>Cable de cobre THHN/THWN #12 AWG COLOR VERDE</t>
  </si>
  <si>
    <t>Cable de cobre encauchetado 3x12 AWG THWN TC SR</t>
  </si>
  <si>
    <t>SUBTOTAL COSTOS INTERVENTORÍA (%)</t>
  </si>
  <si>
    <t>IVA (19%)</t>
  </si>
  <si>
    <t>Cable de cobre  THWN #8 AWG Verde</t>
  </si>
  <si>
    <t>Cable de cobre  THWN #10 AWG Verde</t>
  </si>
  <si>
    <t>Interruptor termomagnetico 15 A tipo riel - AC</t>
  </si>
  <si>
    <t>Módulo solar cristalino de 450Wp</t>
  </si>
  <si>
    <t>Ingeniero Diseñador</t>
  </si>
  <si>
    <t>James Alexis Sánchez Perlaza</t>
  </si>
  <si>
    <t>Ingeniero Electricista</t>
  </si>
  <si>
    <t>CC. 79.794.540</t>
  </si>
  <si>
    <t>M.P. : VL205-84689</t>
  </si>
  <si>
    <t>M</t>
  </si>
  <si>
    <t>Cant /Personas</t>
  </si>
  <si>
    <t>Cant/ Meses</t>
  </si>
  <si>
    <t>Personal Técnico</t>
  </si>
  <si>
    <t>Personal Profesional</t>
  </si>
  <si>
    <t>Personal Administrativo</t>
  </si>
  <si>
    <t>COSTOS DE ALQUILER DE EQUIPOS Y OFICINA</t>
  </si>
  <si>
    <t>mes</t>
  </si>
  <si>
    <t>Oficina  (Incluye servicios públicos)</t>
  </si>
  <si>
    <t>COSTOS VARIOS</t>
  </si>
  <si>
    <t>Informes, papelería, reproducciòn de documentos, planos, fotografias</t>
  </si>
  <si>
    <t>Comunicaciones (telefonía fija o celular, fax, correo, etc.)</t>
  </si>
  <si>
    <t>Tiempo (dias)</t>
  </si>
  <si>
    <t>%
DEDICACIÓN</t>
  </si>
  <si>
    <t>VIATICOS, DOCUMENTOS Y OTROS</t>
  </si>
  <si>
    <t>Cable de cobre desnudo  #8 AWG</t>
  </si>
  <si>
    <t>Cinta Bandit 1/2"</t>
  </si>
  <si>
    <t>Hebilla en acero inoxidable 1/2"</t>
  </si>
  <si>
    <t>11. Realizar el replanteo de usuario</t>
  </si>
  <si>
    <t>Vacaciones</t>
  </si>
  <si>
    <t>1. Realizar el suministro, transporte e instalación de dos (2) módulos solares monocristalinos de potencia mayor o igual a 450Wp cada uno + Accesorios de ensamblaje y sistema de protección DPS</t>
  </si>
  <si>
    <t>2. Realizar el suministro, transporte e instalación de una (1) batería de Litio-Ion LiFePO4 de capacidad mayor o igual de 2840 Wh, 25.6 VDC con vida útil igual o mayor a 3650 ciclos a un DoD del 80% y protección de temperatura</t>
  </si>
  <si>
    <t xml:space="preserve">3. Realizar el suministro, transporte e instalación de regulador MPPT (controlador) de 24 Vdc, 40 A, tensión máxima de circuito abierto 150 VDC  </t>
  </si>
  <si>
    <t>4. Realizar el suministro, transporte e instalación de Inversor de 1.000 W, 24VDC - 120VAC, 60Hz, onda senoidal pura</t>
  </si>
  <si>
    <t>5. Realizar el suministro, transporte e instalación de soporte tipo mástil estructurado de 3 m, en acero galvanizado, espesor 2.5mm, dos mirillas para 2 paneles solares fotovoltaicos</t>
  </si>
  <si>
    <t>6. Realizar el suministro, transporte e instalación de dado de cimentación para fijación de mástil estructurado de 3m</t>
  </si>
  <si>
    <t>7. Realizar el suministro, transporte e instalación de sistema de Puesta a Tierra</t>
  </si>
  <si>
    <t>8. Realizar el suministro, transporte e instalación de materiales eléctricos de interconexión, accesorios y protecciones eléctricas para los SSFV y Gabinete de equipos</t>
  </si>
  <si>
    <t>9. Realizar el suministro, transporte e instalación de medidor prepago monofásico bifilar (incluye plataforma de recaudo)</t>
  </si>
  <si>
    <t>10. Realizar el suministro, transporte e instalación de kit basico de instalaciones internas (cuatro (4) salidas de iluminación y tres (3) tomacorrientes dobles)</t>
  </si>
  <si>
    <t>IVA</t>
  </si>
  <si>
    <t>Total Costos de legalización (Certificaciones de retenciones)</t>
  </si>
  <si>
    <t>Estampilla</t>
  </si>
  <si>
    <t xml:space="preserve">TOTAL COSTOS ADMINISTRATIVOS </t>
  </si>
  <si>
    <t xml:space="preserve">TOTAL IMPREVISTOS </t>
  </si>
  <si>
    <t xml:space="preserve">TOTAL UTILIDAD </t>
  </si>
  <si>
    <t>Artículo o Estatuto</t>
  </si>
  <si>
    <t>COSTOS DE LEGALIZACIÓN (CERTIFICACIONES DE RETENCIONES)</t>
  </si>
  <si>
    <t xml:space="preserve">VR. UNIT. </t>
  </si>
  <si>
    <t>Realizar el suministro, transporte e instalación de dos (2) módulos solares monocristalinos de potencia mayor o igual a 450Wp cada uno + Accesorios de ensamblaje y sistema de protección DPS</t>
  </si>
  <si>
    <t>Realizar el suministro, transporte e instalación de una (1) batería de Litio-Ion LiFePO4 de capacidad mayor o igual de 2840 Wh, 25.6 VDC con vida útil igual o mayor a 3650 ciclos a un DoD del 80% y protección de temperatura</t>
  </si>
  <si>
    <t xml:space="preserve">Realizar el suministro, transporte e instalación de regulador MPPT (controlador) de 24 Vdc, 40 A, tensión máxima de circuito abierto 150 VDC  </t>
  </si>
  <si>
    <t>Realizar el suministro, transporte e instalación de Inversor de 1.000 W, 24VDC - 120VAC, 60Hz, onda senoidal pura</t>
  </si>
  <si>
    <t>Realizar el suministro, transporte e instalación de soporte tipo mástil estructurado de 3 m, en acero galvanizado, espesor 2.5mm, dos mirillas para 2 paneles solares fotovoltaicos</t>
  </si>
  <si>
    <t>Realizar el suministro, transporte e instalación de dado de cimentación para fijación de mástil estructurado de 3m</t>
  </si>
  <si>
    <t>Realizar el suministro, transporte e instalación de sistema de Puesta a Tierra</t>
  </si>
  <si>
    <t>Realizar el suministro, transporte e instalación de materiales eléctricos de interconexión, accesorios y protecciones eléctricas para los SSFV y Gabinete de equipos</t>
  </si>
  <si>
    <t>Realizar el suministro, transporte e instalación de medidor prepago monofásico bifilar (incluye plataforma de recaudo)</t>
  </si>
  <si>
    <t xml:space="preserve"> Realizar el suministro, transporte e instalación de kit basico de instalaciones internas (cuatro (4) salidas de iluminación y tres (3) tomacorrientes dobles)</t>
  </si>
  <si>
    <t xml:space="preserve"> Realizar el replanteo de usuario</t>
  </si>
  <si>
    <t>TOTAL APU</t>
  </si>
  <si>
    <t>Estampilla Procultura</t>
  </si>
  <si>
    <t>Art. 38 ley 397 E 1997 Acuerdo Municipal No. 025 de 2013</t>
  </si>
  <si>
    <t>Estampilla Proanciano</t>
  </si>
  <si>
    <t>Ley 1276 de 2009 - Acuerdo Municipal No. 025 de 2013</t>
  </si>
  <si>
    <t>Fondo de Seguridad</t>
  </si>
  <si>
    <t>Impuesto ley 418 - Acuerdo Municipal No. 025 de 2013</t>
  </si>
  <si>
    <t>Tasa Pro Deporte y Recreacion</t>
  </si>
  <si>
    <t>Art. 1 ley 2023 de 2020 - Acuerdo Municipal No. 025 de 2013</t>
  </si>
  <si>
    <t xml:space="preserve">Costos de legalización </t>
  </si>
  <si>
    <t>Valla informativa 2 x 4,5 m</t>
  </si>
  <si>
    <t>DESGLOSE FACTOR PRESTACIONAL</t>
  </si>
  <si>
    <t xml:space="preserve">1    Salario Básico                                                                                                          </t>
  </si>
  <si>
    <t>2    Carga prestacional</t>
  </si>
  <si>
    <t>Prima de servicios.
Prima de servicios.</t>
  </si>
  <si>
    <t>Auxilio de cesantías.</t>
  </si>
  <si>
    <t>Intereses sobre las cesantías</t>
  </si>
  <si>
    <t>Subtotal carga prestacional</t>
  </si>
  <si>
    <t xml:space="preserve">Subtotal 1                                                                                                               </t>
  </si>
  <si>
    <t>3 parafiscales</t>
  </si>
  <si>
    <t>Cajas de compensación familiar</t>
  </si>
  <si>
    <t>ICBF</t>
  </si>
  <si>
    <t>SENA</t>
  </si>
  <si>
    <t>Aportes a salud</t>
  </si>
  <si>
    <t xml:space="preserve">Aportes a pensión	</t>
  </si>
  <si>
    <t xml:space="preserve">Riesgos laborales </t>
  </si>
  <si>
    <t xml:space="preserve">Subtotal 2                                                                                                             </t>
  </si>
  <si>
    <t xml:space="preserve">4    Honorarios (12% (1+2+3))        </t>
  </si>
  <si>
    <t>FACTOR PRESTACIONAL</t>
  </si>
  <si>
    <t>COSTO X USUARIO</t>
  </si>
  <si>
    <t>VALOR HORA CON FACTOR</t>
  </si>
  <si>
    <t>VALOR DIA CON FACTOR</t>
  </si>
  <si>
    <t>VALOR MES CON FACTOR</t>
  </si>
  <si>
    <t>VALOR HORA SIN FACTOR</t>
  </si>
  <si>
    <t>VALOR DIA SIN FACTOR</t>
  </si>
  <si>
    <t>VALOR MES SIN FACTOR</t>
  </si>
  <si>
    <t>TOTAL PRESTACIONES</t>
  </si>
  <si>
    <t>OTROS AUXILIOS EMPRESARIALES</t>
  </si>
  <si>
    <t>RECARGOS NOCTURNOS (DURANTE 10 DE LAS 12 HORAS QUE LLEGA A TRABAJAR)</t>
  </si>
  <si>
    <t>DOMINICALES Y FESTIVOS REMUNERADOS</t>
  </si>
  <si>
    <t>CAJA DE COMPENSACION</t>
  </si>
  <si>
    <t>ICBF-LEY 1607 DEL 2012</t>
  </si>
  <si>
    <t>SENA-LEY 1607 DEL 2012</t>
  </si>
  <si>
    <t>APORTES PARAFISCALES</t>
  </si>
  <si>
    <t>RIESGOS PROFESIONALES ARL (DECRETO 1772 DE 1994 ARTICULO 13)</t>
  </si>
  <si>
    <t>PENSIONES (LEY 797 DE 2003, ARTICULO 7 Y DECRETO 4982 DE 2007)</t>
  </si>
  <si>
    <t>SALUD (ARTICULO  10, LEY 1122 DEL 2007 Y ARTICULO 25 LEY 1607 DEL 2012)</t>
  </si>
  <si>
    <t>SEGURIDAD SOCIAL</t>
  </si>
  <si>
    <t>VACACIONES REMUNERADAS - 15 DIAS HABILES</t>
  </si>
  <si>
    <t>PRIMA</t>
  </si>
  <si>
    <t>INTERESES DE CESANTIAS</t>
  </si>
  <si>
    <t>CESANTIAS ANUALES</t>
  </si>
  <si>
    <t>PRESTACIONES SOCIALES</t>
  </si>
  <si>
    <t>SUBSIDIO DE TRANSPORTE (ANUAL)</t>
  </si>
  <si>
    <t>SUBSIDIO DE TRANSPORTE</t>
  </si>
  <si>
    <t>SUBSIDIO DE TRANSPORTE (MES)</t>
  </si>
  <si>
    <t>% ANUALES</t>
  </si>
  <si>
    <t>VALORES ANUALES</t>
  </si>
  <si>
    <t>SALARIO BASE AÑO</t>
  </si>
  <si>
    <t>No. DE SALARIOS</t>
  </si>
  <si>
    <t>SALARIO BASE MES</t>
  </si>
  <si>
    <t>VALOR</t>
  </si>
  <si>
    <t>AUX. DE TRANSITO</t>
  </si>
  <si>
    <t>ALMACENISTA</t>
  </si>
  <si>
    <t>VIGILANTE</t>
  </si>
  <si>
    <t>CADENERO</t>
  </si>
  <si>
    <t>TOPOGRAFO</t>
  </si>
  <si>
    <t>MAESTRO DE OBRA</t>
  </si>
  <si>
    <t>CONTADOR</t>
  </si>
  <si>
    <t>INGENIERO AMBIENTAL</t>
  </si>
  <si>
    <t>RESIDENTE DE OBRA</t>
  </si>
  <si>
    <t>DIRECTOR DE OBRA</t>
  </si>
  <si>
    <t>CARGO</t>
  </si>
  <si>
    <t>AÑO</t>
  </si>
  <si>
    <t>SALARIO MINIMO</t>
  </si>
  <si>
    <t xml:space="preserve">CALCULO DE FACTOR PRESTACIONAL PROFESIONALES </t>
  </si>
  <si>
    <t>AUXILIAR DE INGENIERIA</t>
  </si>
  <si>
    <t>MES 1</t>
  </si>
  <si>
    <t>MES 2</t>
  </si>
  <si>
    <t>MES 3</t>
  </si>
  <si>
    <t>MES 4</t>
  </si>
  <si>
    <t>MES 5</t>
  </si>
  <si>
    <t>MES 6</t>
  </si>
  <si>
    <t>ETAPA CONTRACTUAL Y PRECONTRACTUAL</t>
  </si>
  <si>
    <t>ETAPA DE LIQUIDACION</t>
  </si>
  <si>
    <t>CRONOGRAMA DE EJECUCION FISICA Y FINANCIERA</t>
  </si>
  <si>
    <t>FACTOR MULTIPLICADOR</t>
  </si>
  <si>
    <t>Medidor prepago monofásico bifilar bicuerpo alambrado tipo riel DIN 120V-220V 5A (80A) (Unidad de Control de Medición+ Control de interface de usuario</t>
  </si>
  <si>
    <t>ACTIVIDADES</t>
  </si>
  <si>
    <t>VALOR CAPITULO</t>
  </si>
  <si>
    <t>AIU</t>
  </si>
  <si>
    <t>VALOR + AIU</t>
  </si>
  <si>
    <t>MANO DE OBRA NO CALIF.</t>
  </si>
  <si>
    <t>MAQUINARIA Y EQUIPO</t>
  </si>
  <si>
    <t>TRANSPORTE</t>
  </si>
  <si>
    <t xml:space="preserve">INTERVENTORIA DEL PROYECTO </t>
  </si>
  <si>
    <t>SUMA TOTAL</t>
  </si>
  <si>
    <t>APOYO A LA SUPERVISION</t>
  </si>
  <si>
    <t>CAPACITACION</t>
  </si>
  <si>
    <t>ETAPA CONTRACTUAL Y PRECONTRACTUAL (LICITACION)</t>
  </si>
  <si>
    <t>Alquiler Camioneta 4x2, 2.0 cc incluye conductor y combustible</t>
  </si>
  <si>
    <t>Alquiler Lancha incluye conductor y combustible</t>
  </si>
  <si>
    <t>SALARIO AÑO 2024</t>
  </si>
  <si>
    <t>DISTANCIA</t>
  </si>
  <si>
    <t>Transporte Maritimo Puerto Buenaventura - Jurado</t>
  </si>
  <si>
    <t>Transporte Fluvial terrestre Jurado - Resguardos</t>
  </si>
  <si>
    <t>Transporte terrestre animal - lomo de hombre</t>
  </si>
  <si>
    <t>W 077° 47' 05.2”</t>
  </si>
  <si>
    <t>N 07° 12' 54.4”</t>
  </si>
  <si>
    <t>LUZ DARI CHIRIPUA</t>
  </si>
  <si>
    <t>W 077° 47' 07.0”</t>
  </si>
  <si>
    <t>N 07° 12' 57.0”</t>
  </si>
  <si>
    <t>LUIS ALMINDRO CHIRIPUA</t>
  </si>
  <si>
    <t>W 077° 47' 07.5”</t>
  </si>
  <si>
    <t>N 07° 12' 58.0”</t>
  </si>
  <si>
    <t>ARQUIMEDES LANO</t>
  </si>
  <si>
    <t>W 077° 47' 07.2”</t>
  </si>
  <si>
    <t>N 07° 12' 58.2”</t>
  </si>
  <si>
    <t>HONORIO CHIVIRICO</t>
  </si>
  <si>
    <t>W 077° 47' 05.8”</t>
  </si>
  <si>
    <t>N 07° 12' 55.9”</t>
  </si>
  <si>
    <t>GABRIEL CARPIO</t>
  </si>
  <si>
    <t>W 077° 47' 06.6”</t>
  </si>
  <si>
    <t>N 07° 12' 57.9”</t>
  </si>
  <si>
    <t>ANOTOLIO ISMARE</t>
  </si>
  <si>
    <t>W 077° 47' 07.6”</t>
  </si>
  <si>
    <t>N 07° 12' 53.6”</t>
  </si>
  <si>
    <t>ALUSTARCO ISMARE</t>
  </si>
  <si>
    <t>W 077° 47' 06.2”</t>
  </si>
  <si>
    <t>N 07° 12' 58.6”</t>
  </si>
  <si>
    <t>JAIRO CARDENA</t>
  </si>
  <si>
    <t>W 077° 47' 05.5”</t>
  </si>
  <si>
    <t>N 07° 12' 57.2”</t>
  </si>
  <si>
    <t>OSMIR MEMBACHE</t>
  </si>
  <si>
    <t>N 07° 12' 56.7”</t>
  </si>
  <si>
    <t>ELCIDA CHIRIPUA</t>
  </si>
  <si>
    <t>N 07° 12' 57.5”</t>
  </si>
  <si>
    <t>MILINA CHICHILIANO</t>
  </si>
  <si>
    <t>W 077° 47' 05.3”</t>
  </si>
  <si>
    <t>N 07° 12' 55.1”</t>
  </si>
  <si>
    <t>WILMER PUCHICAMA</t>
  </si>
  <si>
    <t>W 077° 47' 06.5”</t>
  </si>
  <si>
    <t>N 07° 12' 54.3”</t>
  </si>
  <si>
    <t>LENIO CONQUISTA</t>
  </si>
  <si>
    <t>W 077° 47' 07.3”</t>
  </si>
  <si>
    <t>N 07° 12' 54.1”</t>
  </si>
  <si>
    <t>FABIO MEMBACHE</t>
  </si>
  <si>
    <t>W 077° 47' 05.7”</t>
  </si>
  <si>
    <t>N 07° 12' 55.0”</t>
  </si>
  <si>
    <t>DAVID PUCHICAMA</t>
  </si>
  <si>
    <t>N 07° 12' 54.7”</t>
  </si>
  <si>
    <t>JOSE NILFRAN PIZARIO</t>
  </si>
  <si>
    <t>N 07° 12' 54.9”</t>
  </si>
  <si>
    <t>RAFAEL CONQUISTA</t>
  </si>
  <si>
    <t>N 07° 12' 54.2”</t>
  </si>
  <si>
    <t>JUAN ANDRES MEMBACHE</t>
  </si>
  <si>
    <t>W 077° 47' 05.1”</t>
  </si>
  <si>
    <t>N 07° 12' 53.7”</t>
  </si>
  <si>
    <t>LUIS VALENCIA TOVAR</t>
  </si>
  <si>
    <t>W 077° 47' 06.9”</t>
  </si>
  <si>
    <t>N 07° 12' 56.6”</t>
  </si>
  <si>
    <t>JOSE LINEN CARDENA</t>
  </si>
  <si>
    <t>N 07° 12' 57.1”</t>
  </si>
  <si>
    <t>YESITH CHIRIPUA</t>
  </si>
  <si>
    <t>W 077° 47' 07.4”</t>
  </si>
  <si>
    <t>VIRGILIO CONQUISTA</t>
  </si>
  <si>
    <t>W 077° 47' 06.3”</t>
  </si>
  <si>
    <t>N 07° 12' 56.1”</t>
  </si>
  <si>
    <t>WILFRIDO CONQUISTA</t>
  </si>
  <si>
    <t>N 07° 12' 56.0”</t>
  </si>
  <si>
    <t>OLIMPO CHAMARRA</t>
  </si>
  <si>
    <t>ERIK MEMBACHE</t>
  </si>
  <si>
    <t>W 077° 47' 06.8”</t>
  </si>
  <si>
    <t>ERNESTO CARDENAS</t>
  </si>
  <si>
    <t>OCLINIO MEMBACHE</t>
  </si>
  <si>
    <t>CACINTO CHICHILIANO</t>
  </si>
  <si>
    <t>GUIMI CHICHILIANO</t>
  </si>
  <si>
    <t>N 07° 12' 57.4”</t>
  </si>
  <si>
    <t>LEOPOLDINO CONQUISTA</t>
  </si>
  <si>
    <t>W 077° 47' 07.9”</t>
  </si>
  <si>
    <t>N 07° 12' 54.8”</t>
  </si>
  <si>
    <t>FELICITO MEMBACHE</t>
  </si>
  <si>
    <t>W 077° 48' 07.2”</t>
  </si>
  <si>
    <t>N 07° 13' 52.2”</t>
  </si>
  <si>
    <t>YONI VALDESPINO CHAMORRO</t>
  </si>
  <si>
    <t>W 077° 48' 08.2”</t>
  </si>
  <si>
    <t>N 07° 13' 52.1”</t>
  </si>
  <si>
    <t>ADRIAN DOGIRAMA DOVISABE</t>
  </si>
  <si>
    <t>W 077° 48' 06.7”</t>
  </si>
  <si>
    <t>N 07° 13' 52.8”</t>
  </si>
  <si>
    <t>ALIEDA CARDENA MEMBACHE</t>
  </si>
  <si>
    <t>W 077° 48' 06.9”</t>
  </si>
  <si>
    <t>N 07° 13' 53.1”</t>
  </si>
  <si>
    <t>JHOINER CHAJITO CANSARI</t>
  </si>
  <si>
    <t>W 077° 48' 07.0”</t>
  </si>
  <si>
    <t>N 07° 13' 54.7”</t>
  </si>
  <si>
    <t>FRANCISCO DEGAISA LUVIASA</t>
  </si>
  <si>
    <t>N 07° 13' 53.6”</t>
  </si>
  <si>
    <t>UFELDITO MESUA DEQUIA</t>
  </si>
  <si>
    <t>W 077° 48' 07.5”</t>
  </si>
  <si>
    <t>N 07° 13' 53.7”</t>
  </si>
  <si>
    <t>MARIO LANO CABRERA</t>
  </si>
  <si>
    <t>W 077° 48' 07.6”</t>
  </si>
  <si>
    <t>RODELBIA MEJIA DOVISABE</t>
  </si>
  <si>
    <t>W 077° 48' 08.6”</t>
  </si>
  <si>
    <t>LEONEL LANO CABRERA</t>
  </si>
  <si>
    <t>W 077° 48' 08.1”</t>
  </si>
  <si>
    <t>DIOGENE LANO SARCO</t>
  </si>
  <si>
    <t>W 077° 48' 08.0”</t>
  </si>
  <si>
    <t>N 07° 13' 52.9”</t>
  </si>
  <si>
    <t>DRUSORE DOGIRAMA DOVISABE</t>
  </si>
  <si>
    <t>N 07° 13' 52.7”</t>
  </si>
  <si>
    <t>NILBA CATUPA AMAGARA</t>
  </si>
  <si>
    <t>W 077° 48' 08.8”</t>
  </si>
  <si>
    <t>N 07° 13' 51.8”</t>
  </si>
  <si>
    <t>UFELDO MESUA DOGIRAMA</t>
  </si>
  <si>
    <t>W 077° 48' 07.9”</t>
  </si>
  <si>
    <t>N 07° 13' 51.9”</t>
  </si>
  <si>
    <t>CASILDO DOGIRAMA DEQUIA</t>
  </si>
  <si>
    <t>W 077° 48' 06.8”</t>
  </si>
  <si>
    <t>N 07° 13' 51.7”</t>
  </si>
  <si>
    <t>ELVIA DOVISABE DOGIRAMA</t>
  </si>
  <si>
    <t>W 077° 48' 05.9”</t>
  </si>
  <si>
    <t>LUIS ANGEL MESUA DEQUIA</t>
  </si>
  <si>
    <t>W 077° 48' 06.0”</t>
  </si>
  <si>
    <t>GABRIEL BAILARIN DOGIRAMA</t>
  </si>
  <si>
    <t>N 07° 13' 51.2”</t>
  </si>
  <si>
    <t>LEONARDO QUERAGAMA ARIAS</t>
  </si>
  <si>
    <t>W 077° 48' 07.3”</t>
  </si>
  <si>
    <t>EFRAIN ACHITO DEQUIA</t>
  </si>
  <si>
    <t>W 077° 47' 19.1”</t>
  </si>
  <si>
    <t>N 07° 13' 38.0”</t>
  </si>
  <si>
    <t>DOS BOCAS</t>
  </si>
  <si>
    <t>MARIELA JUMI BAILARIN</t>
  </si>
  <si>
    <t>W 077° 47' 18.6”</t>
  </si>
  <si>
    <t>N 07° 13' 34.4”</t>
  </si>
  <si>
    <t>FILADELFIA TAFU ACHITO</t>
  </si>
  <si>
    <t>W 077° 47' 20.5”</t>
  </si>
  <si>
    <t>N 07° 13' 34.8”</t>
  </si>
  <si>
    <t>XIMENA PALACIOS CHAJITO</t>
  </si>
  <si>
    <t>W 077° 47' 17.1”</t>
  </si>
  <si>
    <t>N 07° 13' 37.7”</t>
  </si>
  <si>
    <t>PASCUALA CARDENA CANSARI</t>
  </si>
  <si>
    <t>W 077° 47' 18.2”</t>
  </si>
  <si>
    <t>JAIRO MARTINEZ CABRERA</t>
  </si>
  <si>
    <t>W 077° 47' 18.0”</t>
  </si>
  <si>
    <t>N 07° 13' 38.4”</t>
  </si>
  <si>
    <t>RUBEN DARIO CUÑAPA DOGIRAMA</t>
  </si>
  <si>
    <t>N 07° 13' 34.2”</t>
  </si>
  <si>
    <t>INDALECIO PAPELITO MECHECHE</t>
  </si>
  <si>
    <t>W 077° 47' 18.3”</t>
  </si>
  <si>
    <t>N 07° 13' 35.8”</t>
  </si>
  <si>
    <t>MIGUEL CHAJITO LANA</t>
  </si>
  <si>
    <t>DAIRO DEQUIA CANSARI</t>
  </si>
  <si>
    <t>N 07° 13' 39.5”</t>
  </si>
  <si>
    <t>ANA ROSA SARCO CUÑAPA</t>
  </si>
  <si>
    <t>N 07° 13' 38.6”</t>
  </si>
  <si>
    <t>MAGDALICIA CHAJITO PEÑA</t>
  </si>
  <si>
    <t>N 07° 13' 37.1”</t>
  </si>
  <si>
    <t>JAIDER VALDESPINO CHAJITO</t>
  </si>
  <si>
    <t>W 077° 47' 17.8”</t>
  </si>
  <si>
    <t>N 07° 13' 36.3”</t>
  </si>
  <si>
    <t>BIENVENIDO DEQUIA DOGIRAMA</t>
  </si>
  <si>
    <t>W 077° 47' 17.7”</t>
  </si>
  <si>
    <t>N 07° 13' 36.6”</t>
  </si>
  <si>
    <t>PLINIO DEQUIA CANSARI</t>
  </si>
  <si>
    <t>N 07° 13 ' 37.1”</t>
  </si>
  <si>
    <t>JUAN CARLOS LUVIAZA CHAJITO</t>
  </si>
  <si>
    <t>N 07° 13' 38.8”</t>
  </si>
  <si>
    <t>TAISON MARTINEZ</t>
  </si>
  <si>
    <t>W 077° 47' 15.5”</t>
  </si>
  <si>
    <t>N 07° 13' 39.3”</t>
  </si>
  <si>
    <t>ALEX SARCO CUÑAPA</t>
  </si>
  <si>
    <t>W 077° 47' 16.6”</t>
  </si>
  <si>
    <t>N 07° 13' 39.7”</t>
  </si>
  <si>
    <t>EFREN SARCO CUÑAPA</t>
  </si>
  <si>
    <t>W 077° 47' 17.0”</t>
  </si>
  <si>
    <t>N 07° 13' 40.3”</t>
  </si>
  <si>
    <t>NELVIA CUÑAPA FLACO</t>
  </si>
  <si>
    <t>W 077° 47' 18.8”</t>
  </si>
  <si>
    <t>N 07° 13' 39.1”</t>
  </si>
  <si>
    <t>JHON HARRY LUVIASA CHAMORRO</t>
  </si>
  <si>
    <t>ARGELIO SARCO CUÑAPA</t>
  </si>
  <si>
    <t>W 077° 47' 19.9”</t>
  </si>
  <si>
    <t>BRANDO DOGIRAMA CANSARI</t>
  </si>
  <si>
    <t>W 077° 47' 19.4”</t>
  </si>
  <si>
    <t>WILIAN CUÑAPA FLACO</t>
  </si>
  <si>
    <t>W 077° 47' 19.2”</t>
  </si>
  <si>
    <t>N 07° 13' 37.4”</t>
  </si>
  <si>
    <t>5-715-1614</t>
  </si>
  <si>
    <t>AUBRELINO DOGIRAMA CANSARI</t>
  </si>
  <si>
    <t>N 07° 13' 35.4”</t>
  </si>
  <si>
    <t>ALEJANDRO CHICHILIANO DUVIAZA</t>
  </si>
  <si>
    <t>W 077° 47' 21.1”</t>
  </si>
  <si>
    <t>HUMBERTO CHIVIRICO CHAJITO</t>
  </si>
  <si>
    <t>W 077° 47' 17.9”</t>
  </si>
  <si>
    <t>N 07° 13' 36.0”</t>
  </si>
  <si>
    <t>LUIS ANGEL PAPELITO CHAJITO</t>
  </si>
  <si>
    <t>ARLEY TAFU CABRERA</t>
  </si>
  <si>
    <t>N 07° 13' 34.3”</t>
  </si>
  <si>
    <t>MARTA LUCIA MESUA ISMARE</t>
  </si>
  <si>
    <t>MILTON CHIVIRICO VALDESPINO</t>
  </si>
  <si>
    <t>W 077° 47' 19.8”</t>
  </si>
  <si>
    <t>N 07° 13' 38.1”</t>
  </si>
  <si>
    <t>MILTON CHICHILIANO SALAZAR</t>
  </si>
  <si>
    <t>N 07° 13' 38.3”</t>
  </si>
  <si>
    <t>JHON JAIRO CHICHILIANO PAPELITO</t>
  </si>
  <si>
    <t>W 077° 47' 19.7”</t>
  </si>
  <si>
    <t>N 07° 13' 37.6”</t>
  </si>
  <si>
    <t>BERNARDO DOGIRAMA BERRUGATE</t>
  </si>
  <si>
    <t>W 077° 47' 20.7”</t>
  </si>
  <si>
    <t>ARINDA MARTINEZ PIPICAY</t>
  </si>
  <si>
    <t>W 077° 47' 20.8”</t>
  </si>
  <si>
    <t>ELIAS CHAJITO PEÑA</t>
  </si>
  <si>
    <t>W 077° 47' 20.0”</t>
  </si>
  <si>
    <t>N 07° 13' 37.8”</t>
  </si>
  <si>
    <t>PAULINO MARTINEZ PIPICAY</t>
  </si>
  <si>
    <t>W 077° 47' 20.2”</t>
  </si>
  <si>
    <t>N 07° 13' 37.5”</t>
  </si>
  <si>
    <t>ESPERANZA DOGIRAMA CABRERA</t>
  </si>
  <si>
    <t>W 077° 47' 18.7”</t>
  </si>
  <si>
    <t>N 07° 13' 36.8”</t>
  </si>
  <si>
    <t>BIENVENIDO CAISAMO CHAMI</t>
  </si>
  <si>
    <t>N 07° 13' 37.0”</t>
  </si>
  <si>
    <t>MIGUEL RONAL CAISAMO GUACERUCA</t>
  </si>
  <si>
    <t>N 07° 13' 36.4”</t>
  </si>
  <si>
    <t>OMAIRA VALDESPINO</t>
  </si>
  <si>
    <t>N 07° 13' 36.5”</t>
  </si>
  <si>
    <t>ALVIDIO ISMARE PACHECO</t>
  </si>
  <si>
    <t>N 07° 13' 36.1”</t>
  </si>
  <si>
    <t>ISRAEL ISMARE DEQUIA</t>
  </si>
  <si>
    <t>W 077° 47' 20.3”</t>
  </si>
  <si>
    <t>N 07° 13' 35.9”</t>
  </si>
  <si>
    <t>VICTOR VALDESPINO ISMARE</t>
  </si>
  <si>
    <t>N 07° 13' 35.1”</t>
  </si>
  <si>
    <t>CRUCELINA BERRUGATE</t>
  </si>
  <si>
    <t>N 07° 13' 35.0”</t>
  </si>
  <si>
    <t>FERNANDO CONQUISTA</t>
  </si>
  <si>
    <t>ALDINO ISMARE DEQUIA</t>
  </si>
  <si>
    <t>RICARDO DOGIRAMA</t>
  </si>
  <si>
    <t>W 077° 47' 19.6”</t>
  </si>
  <si>
    <t>N 07° 13' 34.5”</t>
  </si>
  <si>
    <t>REINALDO MESUA CAISAMO</t>
  </si>
  <si>
    <t>W 077° 47' 18.1”</t>
  </si>
  <si>
    <t>OLIVERO VALDESPINO DOGIRAMA</t>
  </si>
  <si>
    <t>W 077° 47' 10.5”</t>
  </si>
  <si>
    <t>N 07° 14' 16.2”</t>
  </si>
  <si>
    <t>JUNIOR MECHA CONDE</t>
  </si>
  <si>
    <t>W 077° 47' 11.0”</t>
  </si>
  <si>
    <t>N 07° 14' 15.0”</t>
  </si>
  <si>
    <t>STALIN MESA CONDE</t>
  </si>
  <si>
    <t>W 077° 47' 10.6”</t>
  </si>
  <si>
    <t>N 07° 14' 13.6”</t>
  </si>
  <si>
    <t>ILIODORO SARCO PARIPARI</t>
  </si>
  <si>
    <t>W 077° 47' 10.8”</t>
  </si>
  <si>
    <t>N 07° 14' 14.5”</t>
  </si>
  <si>
    <t>SAGUA SARCO PARIPARI</t>
  </si>
  <si>
    <t>HEMERSON CONQYUSTA CAISAMO</t>
  </si>
  <si>
    <t>N 07° 14' 14.0”</t>
  </si>
  <si>
    <t>LUIS JAIME ISARAMA CONDE</t>
  </si>
  <si>
    <t>W 077° 47' 11.5”</t>
  </si>
  <si>
    <t>N 07° 14' 15.7”</t>
  </si>
  <si>
    <t>HENRY TAFU ACHITO</t>
  </si>
  <si>
    <t>N 07° 14' 15.3”</t>
  </si>
  <si>
    <t>GERARDITO MECHA CONDE</t>
  </si>
  <si>
    <t>W 077° 47' 10.4”</t>
  </si>
  <si>
    <t>N 07° 14' 14.6”</t>
  </si>
  <si>
    <t>DAISY MECHA CONDE</t>
  </si>
  <si>
    <t>N 07° 14' 15.1”</t>
  </si>
  <si>
    <t>GERARDO MECHA BANIVI</t>
  </si>
  <si>
    <t>W 077° 47' 10.9”</t>
  </si>
  <si>
    <t>N 07° 14' 14.1”</t>
  </si>
  <si>
    <t>CUPERTINO ISARAMA ROJAS</t>
  </si>
  <si>
    <t>W 077° 46' 10.7”</t>
  </si>
  <si>
    <t>N 07° 15' 16.1”</t>
  </si>
  <si>
    <t>OMAIRA VALDESPINO TAFU</t>
  </si>
  <si>
    <t>W 077° 46' 07.9”</t>
  </si>
  <si>
    <t>N 07° 15' 16.4”</t>
  </si>
  <si>
    <t>EMERELIA VALDESPINO TAFU</t>
  </si>
  <si>
    <t>W 077° 46' 07.7”</t>
  </si>
  <si>
    <t>N 07° 15' 17.3”</t>
  </si>
  <si>
    <t>YULI ADRIANA ACHITO BACORIZO</t>
  </si>
  <si>
    <t>W 077° 46' 11.1”</t>
  </si>
  <si>
    <t>N 07° 15' 15.9”</t>
  </si>
  <si>
    <t>SANDRA LILIANA RUIZ CELIS</t>
  </si>
  <si>
    <t>W 077° 46' 11.5”</t>
  </si>
  <si>
    <t>YESICA CHAJITO CELIS</t>
  </si>
  <si>
    <t>W 077° 46' 08.0”</t>
  </si>
  <si>
    <t>N 07° 15' 16.7”</t>
  </si>
  <si>
    <t>AVENICIO VACORIZO LUBIAZA</t>
  </si>
  <si>
    <t>W 077° 46' 10.8”</t>
  </si>
  <si>
    <t>N 07° 15' 16.6”</t>
  </si>
  <si>
    <t>WILBER CANSARI CHAJITO</t>
  </si>
  <si>
    <t>W 077° 46' 07.6”</t>
  </si>
  <si>
    <t>N 07° 15' 15.8”</t>
  </si>
  <si>
    <t>YILMAR MESUA BACORIZO</t>
  </si>
  <si>
    <t>W 077° 46' 07.0”</t>
  </si>
  <si>
    <t>N 07° 15' 16.3”</t>
  </si>
  <si>
    <t>BIAQUIRU CANSARI ACHITO</t>
  </si>
  <si>
    <t>W 077° 46' 10.3”</t>
  </si>
  <si>
    <t>OLERIANO VALDESPINO TAFU</t>
  </si>
  <si>
    <t>W 077° 46' 10.2”</t>
  </si>
  <si>
    <t>N 07° 15' 16.9”</t>
  </si>
  <si>
    <t>ABELAIDA CHAJITO BACORIZO</t>
  </si>
  <si>
    <t>W 077° 46' 11.2”</t>
  </si>
  <si>
    <t>N 07° 15' 18.3”</t>
  </si>
  <si>
    <t>GERMINSON PAPELITO</t>
  </si>
  <si>
    <t>W 077° 46' 09.3”</t>
  </si>
  <si>
    <t>MARIELA ACHITO LUVIAZA</t>
  </si>
  <si>
    <t>W 077° 46' 06.4”</t>
  </si>
  <si>
    <t>ANA PATRICIA ACHITO VALDESPINO</t>
  </si>
  <si>
    <t>W 077° 46' 08.8”</t>
  </si>
  <si>
    <t>N 07° 15' 16.8”</t>
  </si>
  <si>
    <t>DARLEIDYS VERGARA ACHITO</t>
  </si>
  <si>
    <t>W 077° 46' 12.1”</t>
  </si>
  <si>
    <t>N 07° 15' 15.7”</t>
  </si>
  <si>
    <t>FELIX CHAJITO LANO</t>
  </si>
  <si>
    <t>W 077° 46' 07.3”</t>
  </si>
  <si>
    <t>BILMAR MESUA BACORIZO</t>
  </si>
  <si>
    <t>W 077° 46' 08.3”</t>
  </si>
  <si>
    <t>N 07° 15' 17.4”</t>
  </si>
  <si>
    <t>ARMANDO ACHITO VALDESPINO</t>
  </si>
  <si>
    <t>W 077° 46' 10.0”</t>
  </si>
  <si>
    <t>N 07° 15' 17.7”</t>
  </si>
  <si>
    <t>DAYANA VERGARA ACHITO</t>
  </si>
  <si>
    <t>W 077° 46' 09.5”</t>
  </si>
  <si>
    <t>N 07° 15' 17.5”</t>
  </si>
  <si>
    <t>HECTOR ENRIQUE CABRERA</t>
  </si>
  <si>
    <t>W 077° 46' 09.2”</t>
  </si>
  <si>
    <t>JHON JAIRO SOSSA PACHECO</t>
  </si>
  <si>
    <t>W 077° 46' 06.7”</t>
  </si>
  <si>
    <t>LUCINDA VALDESPINO CANSARI</t>
  </si>
  <si>
    <t>W 077° 46' 10.4”</t>
  </si>
  <si>
    <t>N 07° 15' 17.8”</t>
  </si>
  <si>
    <t>ERLINDA ACHITO LUVIAZA</t>
  </si>
  <si>
    <t>N 07° 15' 16.5”</t>
  </si>
  <si>
    <t>YAQUELINE VALDESPINO TAFU</t>
  </si>
  <si>
    <t>FRANKLIN ACHITO VALDESPINO</t>
  </si>
  <si>
    <t>W 077° 46' 11.8”</t>
  </si>
  <si>
    <t>DARIO VALDESPINO TAFU</t>
  </si>
  <si>
    <t>W 077° 46' 10.9”</t>
  </si>
  <si>
    <t>N 07° 15' 17.2”</t>
  </si>
  <si>
    <t>ARIEL CANSARI VALDESPINO</t>
  </si>
  <si>
    <t>N 07° 15' 18.1”</t>
  </si>
  <si>
    <t>CESITAR TAFU ACHITO</t>
  </si>
  <si>
    <t>W 077° 46' 11.7”</t>
  </si>
  <si>
    <t>DARIO VALDESPINO DOGIRAMA</t>
  </si>
  <si>
    <t>FELIX ISMARE DEQUIA</t>
  </si>
  <si>
    <t>W 077° 46' 10.6”</t>
  </si>
  <si>
    <t>BINEIRA MATEGAY CHAJITO</t>
  </si>
  <si>
    <t>W 077° 46' 11.3”</t>
  </si>
  <si>
    <t>NILDO SABUGARA MECHA</t>
  </si>
  <si>
    <t>W 077° 46' 07.5”</t>
  </si>
  <si>
    <t>RAMON MESUA CUÑAPA</t>
  </si>
  <si>
    <t>W 077° 46' 09.1”</t>
  </si>
  <si>
    <t>DAYDER ANDRES VERGARA TAFU</t>
  </si>
  <si>
    <t>W 077° 46' 09.9”</t>
  </si>
  <si>
    <t>HENRY TAFU VACORIZO</t>
  </si>
  <si>
    <t>FERNANDO PARIPARI DEQUIA</t>
  </si>
  <si>
    <t>W 077° 46' 09.4”</t>
  </si>
  <si>
    <t>N 07° 15' 17.9”</t>
  </si>
  <si>
    <t>CASILDO MESUA SALAZAR</t>
  </si>
  <si>
    <t>W 077° 46' 10.5”</t>
  </si>
  <si>
    <t>DORINDO TAFU ACHITO</t>
  </si>
  <si>
    <t>W 077° 46' 58.9”</t>
  </si>
  <si>
    <t>NILSON VALDESPINO TAFU</t>
  </si>
  <si>
    <t>COORDENADAS</t>
  </si>
  <si>
    <t>COMUNIDAD</t>
  </si>
  <si>
    <t>CEDULA</t>
  </si>
  <si>
    <t>NOMBRE</t>
  </si>
  <si>
    <t xml:space="preserve">COMUNIDAD EYASAKE (LA LOMA) </t>
  </si>
  <si>
    <t>MES 7</t>
  </si>
  <si>
    <t>MES 8</t>
  </si>
  <si>
    <t>MES 9</t>
  </si>
  <si>
    <t>MES 10</t>
  </si>
  <si>
    <t>Ingeniero Diseñador 10 de junio del 2024</t>
  </si>
  <si>
    <t>PLAN DE MANEJO AMBIENTAL</t>
  </si>
  <si>
    <t>COSTO TOTAL DEL PROGRAMA</t>
  </si>
  <si>
    <t>Ingeniero ambiental</t>
  </si>
  <si>
    <t>Cordinar el programa de salud ocupacional, seguridad industrial y medio ambiente, responsable de los productos del programa</t>
  </si>
  <si>
    <t>SUBTOTAL</t>
  </si>
  <si>
    <t>VALOR ACTIVIDAD</t>
  </si>
  <si>
    <t>No DE ACTIVIDADES</t>
  </si>
  <si>
    <t>RECUROS ASIGNADOS</t>
  </si>
  <si>
    <t>ACTIVIDADES A REALIZAR</t>
  </si>
  <si>
    <t>ASESORIA  Y  AUDITORIA EXTERNA</t>
  </si>
  <si>
    <t>TOTAL INVERSION SUBPROGRAMA MEDIO AMBIENTE</t>
  </si>
  <si>
    <t>MONITOREO  Y SEGUIMIENTO / Ingeniero ambiental coordinador del programa</t>
  </si>
  <si>
    <t xml:space="preserve">Programa gestion social </t>
  </si>
  <si>
    <t>Programa de manejo de instalaciones maquinaria y equipo</t>
  </si>
  <si>
    <t>Programa gestion hidrica</t>
  </si>
  <si>
    <t>Programa actividadades constructivas / Ingeniero ambiental coordinador del programa</t>
  </si>
  <si>
    <t>Programa desarrollo y aplicación de la gestion ambiental  / Ingeniero ambiental coordinador del programa</t>
  </si>
  <si>
    <t>MESES</t>
  </si>
  <si>
    <t>DEDICACION</t>
  </si>
  <si>
    <t>INVERSION SUBPROGRAMA DE MEDIO AMBIENTE</t>
  </si>
  <si>
    <t>TOTAL INVERSION SUBPROGRAMA DE SEGURIDAD INDUSTRIAL</t>
  </si>
  <si>
    <r>
      <t xml:space="preserve">Alquiler de 2 UNIDADES * (2 meses) : </t>
    </r>
    <r>
      <rPr>
        <sz val="9"/>
        <rFont val="Arial Unicode MS"/>
        <family val="2"/>
      </rPr>
      <t>WC aseo portátil de polietileno, de 1,20x1,20x2,35 m, color gris, sin conexiones, con sanitario químico anaerobio con sistema de descarga de bomba de pie, espejo, puerta con cerradura y techo translúcido para entrada de luz exterior. El precio incluye la limpieza y el mantenimiento del aseo durante el periodo de alquiler.</t>
    </r>
  </si>
  <si>
    <t>Mantenimiento equipos de emergencia extintores.</t>
  </si>
  <si>
    <t>INVERSIÓN AREA DE SEGURIDAD INDUSTRIAL</t>
  </si>
  <si>
    <t>SUBTOTAL MEDICINA PREVENTIVA Y DEL TRABAJO</t>
  </si>
  <si>
    <t xml:space="preserve">Ing. Industrial </t>
  </si>
  <si>
    <r>
      <rPr>
        <b/>
        <sz val="9"/>
        <rFont val="Arial Unicode MS"/>
        <family val="2"/>
      </rPr>
      <t>selección de personal</t>
    </r>
    <r>
      <rPr>
        <sz val="9"/>
        <rFont val="Arial Unicode MS"/>
        <family val="2"/>
      </rPr>
      <t xml:space="preserve">                                       Evaluación del desempeño</t>
    </r>
  </si>
  <si>
    <t>Medico especialista en salud ocupacional</t>
  </si>
  <si>
    <t>Examenes de ingreso y de egreso con base en en las caracteristicas de los trabajos y a los riegos de exposición</t>
  </si>
  <si>
    <t>VALOR EXAMEN</t>
  </si>
  <si>
    <t>No DE PERSONAS</t>
  </si>
  <si>
    <t>INVERSIÓN MEDICINA PREVENTIVA Y DEL TRABAJO</t>
  </si>
  <si>
    <t>PRESUPUESTO SALUD OCUPACIONAL, SEGURIDAD INDUSTRIAL Y MEDIO AMBIENTE</t>
  </si>
  <si>
    <t xml:space="preserve">Polizas de cumplimiento </t>
  </si>
  <si>
    <t xml:space="preserve">Gastos de legalizacion </t>
  </si>
  <si>
    <t xml:space="preserve">F.M. </t>
  </si>
  <si>
    <t>DIA</t>
  </si>
  <si>
    <t>Alquiler de salon para 50 personas</t>
  </si>
  <si>
    <t xml:space="preserve">AUXILIAR TECNICO </t>
  </si>
  <si>
    <t>F.P</t>
  </si>
  <si>
    <t>VIVIENDAS</t>
  </si>
  <si>
    <t>Cartilla de socialización (150 Usuarios mas 10 % de desperdicio)</t>
  </si>
  <si>
    <t>Refrigerios + 15%adicional para personal</t>
  </si>
  <si>
    <t>EYASAKE LA LOMA</t>
  </si>
  <si>
    <t>INSTALACIÓN  DE SOLUCIONES  ENERGÉTICAS  PARA  BENEFICIAR LAS COMUNIDADES INIDIGENAS DEL RESGUARDO NUSSI PURRU EN   ZONAS  NO INTERCONECTADAS  DEL  MUNICIPIO  DE  JURADO  -  CHOCO</t>
  </si>
  <si>
    <t xml:space="preserve">LISTADO DE BENEFICIARIOS COMUNIDADES INDIGENAS DEL MUNICIPIO DE JURADO
BENEFICCIARIOS COMUNIDAD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</si>
</sst>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0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\ * #,##0_);_(&quot;$&quot;\ * \(#,##0\);_(&quot;$&quot;\ * &quot;-&quot;_);_(@_)"/>
    <numFmt numFmtId="165" formatCode="0.000"/>
    <numFmt numFmtId="166" formatCode="#,##0.0_);\(#,##0.0\)"/>
    <numFmt numFmtId="167" formatCode="_(&quot;$&quot;\ * #,##0.0_);_(&quot;$&quot;\ * \(#,##0.0\);_(&quot;$&quot;\ * &quot;-&quot;_);_(@_)"/>
    <numFmt numFmtId="168" formatCode="#,##0.00_);\(#,##0.00\)"/>
    <numFmt numFmtId="169" formatCode="0.0"/>
    <numFmt numFmtId="170" formatCode="#,##0.0000_);\(#,##0.0000\)"/>
    <numFmt numFmtId="171" formatCode="_ * #,##0.00_ ;_ * \-#,##0.00_ ;_ * &quot;-&quot;??_ ;_ @_ "/>
    <numFmt numFmtId="172" formatCode="_ * #,##0_ ;_ * \-#,##0_ ;_ * &quot;-&quot;??_ ;_ @_ "/>
    <numFmt numFmtId="173" formatCode="0.0%"/>
    <numFmt numFmtId="174" formatCode="0.0000"/>
    <numFmt numFmtId="175" formatCode="#,##0.0"/>
    <numFmt numFmtId="176" formatCode="_-&quot;$&quot;\ * #,##0.00_-;\-&quot;$&quot;\ * #,##0.00_-;_-&quot;$&quot;\ * &quot;-&quot;_-;_-@_-"/>
    <numFmt numFmtId="177" formatCode="&quot;$&quot;#,##0.00"/>
    <numFmt numFmtId="178" formatCode="_(* #,##0.00_);_(* \(#,##0.00\);_(* &quot;-&quot;??_);_(@_)"/>
    <numFmt numFmtId="179" formatCode="&quot;$&quot;\ #,##0"/>
    <numFmt numFmtId="180" formatCode="&quot;$&quot;\ #,##0.0"/>
    <numFmt numFmtId="181" formatCode="_-&quot;$&quot;\ * #,##0.0_-;\-&quot;$&quot;\ * #,##0.0_-;_-&quot;$&quot;\ * &quot;-&quot;_-;_-@_-"/>
    <numFmt numFmtId="182" formatCode="_-[$$-240A]\ * #,##0.00_-;\-[$$-240A]\ * #,##0.00_-;_-[$$-240A]\ * &quot;-&quot;??_-;_-@_-"/>
    <numFmt numFmtId="183" formatCode="_(&quot;$&quot;\ * #,##0.00_);_(&quot;$&quot;\ * \(#,##0.00\);_(&quot;$&quot;\ * &quot;-&quot;??_);_(@_)"/>
    <numFmt numFmtId="184" formatCode="_-&quot;$&quot;* #,##0.00_-;\-&quot;$&quot;* #,##0.00_-;_-&quot;$&quot;* &quot;-&quot;??_-;_-@_-"/>
    <numFmt numFmtId="185" formatCode="0.00000000000000%"/>
    <numFmt numFmtId="186" formatCode="_-&quot;$&quot;\ * #,##0.0_-;\-&quot;$&quot;\ * #,##0.0_-;_-&quot;$&quot;\ * &quot;-&quot;?_-;_-@_-"/>
    <numFmt numFmtId="187" formatCode="_(&quot;$&quot;\ * #,##0.00_);_(&quot;$&quot;\ * \(#,##0.00\);_(&quot;$&quot;\ * &quot;-&quot;_);_(@_)"/>
    <numFmt numFmtId="188" formatCode="_(&quot;$&quot;* #,##0_);_(&quot;$&quot;* \(#,##0\);_(&quot;$&quot;* &quot;-&quot;_);_(@_)"/>
    <numFmt numFmtId="189" formatCode="_(&quot;$&quot;* #,##0.00_);_(&quot;$&quot;* \(#,##0.00\);_(&quot;$&quot;* &quot;-&quot;_);_(@_)"/>
    <numFmt numFmtId="191" formatCode="_-* #,##0_-;\-* #,##0_-;_-* &quot;-&quot;??_-;_-@_-"/>
  </numFmts>
  <fonts count="4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b/>
      <sz val="10"/>
      <color theme="0"/>
      <name val="Calibri"/>
      <family val="2"/>
    </font>
    <font>
      <b/>
      <sz val="10"/>
      <color theme="1"/>
      <name val="Arial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8"/>
      <name val="Arial Narrow"/>
      <family val="2"/>
    </font>
    <font>
      <b/>
      <sz val="8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sz val="8"/>
      <name val="Arial"/>
      <family val="2"/>
    </font>
    <font>
      <sz val="8"/>
      <name val="Arial Unicode MS"/>
      <family val="2"/>
    </font>
    <font>
      <b/>
      <sz val="10"/>
      <name val="Arial Unicode MS"/>
      <family val="2"/>
    </font>
    <font>
      <b/>
      <sz val="12"/>
      <name val="Arial Unicode MS"/>
      <family val="2"/>
    </font>
    <font>
      <sz val="9"/>
      <name val="Arial Unicode MS"/>
      <family val="2"/>
    </font>
    <font>
      <b/>
      <sz val="8"/>
      <name val="Arial Unicode MS"/>
      <family val="2"/>
    </font>
    <font>
      <sz val="10"/>
      <name val="Arial Unicode MS"/>
      <family val="2"/>
    </font>
    <font>
      <b/>
      <sz val="9"/>
      <name val="Arial Unicode MS"/>
      <family val="2"/>
    </font>
  </fonts>
  <fills count="2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3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39">
    <xf numFmtId="0" fontId="0" fillId="0" borderId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42" fontId="10" fillId="0" borderId="0" applyFont="0" applyFill="0" applyBorder="0" applyAlignment="0" applyProtection="0"/>
    <xf numFmtId="0" fontId="10" fillId="0" borderId="0"/>
    <xf numFmtId="17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0" fillId="0" borderId="0" applyFont="0" applyFill="0" applyBorder="0" applyAlignment="0" applyProtection="0"/>
    <xf numFmtId="42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9" fontId="29" fillId="0" borderId="0" applyFont="0" applyFill="0" applyBorder="0" applyAlignment="0" applyProtection="0"/>
    <xf numFmtId="171" fontId="29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1" fillId="0" borderId="0"/>
    <xf numFmtId="178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17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" fillId="0" borderId="0"/>
    <xf numFmtId="183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1" fillId="0" borderId="0"/>
    <xf numFmtId="188" fontId="10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717">
    <xf numFmtId="0" fontId="0" fillId="0" borderId="0" xfId="0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  <xf numFmtId="3" fontId="5" fillId="0" borderId="2" xfId="0" applyNumberFormat="1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37" fontId="5" fillId="0" borderId="2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0" fontId="7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164" fontId="8" fillId="4" borderId="2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168" fontId="5" fillId="0" borderId="2" xfId="0" applyNumberFormat="1" applyFont="1" applyBorder="1" applyAlignment="1">
      <alignment horizontal="center" vertical="center"/>
    </xf>
    <xf numFmtId="0" fontId="0" fillId="0" borderId="0" xfId="0" applyProtection="1">
      <protection hidden="1"/>
    </xf>
    <xf numFmtId="164" fontId="5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7" fontId="2" fillId="3" borderId="2" xfId="0" applyNumberFormat="1" applyFont="1" applyFill="1" applyBorder="1" applyAlignment="1">
      <alignment vertical="center"/>
    </xf>
    <xf numFmtId="1" fontId="5" fillId="0" borderId="2" xfId="0" applyNumberFormat="1" applyFont="1" applyBorder="1" applyAlignment="1">
      <alignment horizontal="center" vertical="center"/>
    </xf>
    <xf numFmtId="169" fontId="5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170" fontId="5" fillId="0" borderId="2" xfId="0" applyNumberFormat="1" applyFont="1" applyBorder="1" applyAlignment="1">
      <alignment horizontal="center" vertical="center"/>
    </xf>
    <xf numFmtId="0" fontId="10" fillId="0" borderId="0" xfId="3"/>
    <xf numFmtId="0" fontId="10" fillId="0" borderId="0" xfId="3" applyAlignment="1">
      <alignment horizontal="center"/>
    </xf>
    <xf numFmtId="42" fontId="10" fillId="0" borderId="2" xfId="4" applyBorder="1" applyAlignment="1">
      <alignment vertical="center"/>
    </xf>
    <xf numFmtId="42" fontId="10" fillId="0" borderId="2" xfId="3" applyNumberFormat="1" applyBorder="1" applyAlignment="1">
      <alignment vertical="center"/>
    </xf>
    <xf numFmtId="42" fontId="13" fillId="0" borderId="2" xfId="4" applyFont="1" applyBorder="1" applyAlignment="1">
      <alignment vertical="center"/>
    </xf>
    <xf numFmtId="42" fontId="10" fillId="0" borderId="0" xfId="3" applyNumberFormat="1"/>
    <xf numFmtId="0" fontId="10" fillId="0" borderId="17" xfId="3" applyBorder="1"/>
    <xf numFmtId="0" fontId="10" fillId="0" borderId="14" xfId="3" applyBorder="1"/>
    <xf numFmtId="0" fontId="10" fillId="0" borderId="18" xfId="3" applyBorder="1" applyAlignment="1">
      <alignment horizontal="center"/>
    </xf>
    <xf numFmtId="0" fontId="10" fillId="0" borderId="19" xfId="3" applyBorder="1" applyAlignment="1">
      <alignment horizontal="center"/>
    </xf>
    <xf numFmtId="0" fontId="10" fillId="0" borderId="20" xfId="3" applyBorder="1"/>
    <xf numFmtId="0" fontId="10" fillId="0" borderId="1" xfId="3" applyBorder="1"/>
    <xf numFmtId="172" fontId="12" fillId="0" borderId="0" xfId="6" applyNumberFormat="1" applyFont="1" applyAlignment="1" applyProtection="1">
      <alignment vertical="top"/>
      <protection hidden="1"/>
    </xf>
    <xf numFmtId="171" fontId="12" fillId="0" borderId="0" xfId="6" applyFont="1" applyAlignment="1" applyProtection="1">
      <alignment vertical="top"/>
      <protection hidden="1"/>
    </xf>
    <xf numFmtId="42" fontId="3" fillId="0" borderId="0" xfId="4" applyFont="1" applyAlignment="1">
      <alignment horizontal="center" vertical="center"/>
    </xf>
    <xf numFmtId="1" fontId="3" fillId="0" borderId="0" xfId="4" applyNumberFormat="1" applyFont="1" applyAlignment="1">
      <alignment horizontal="right" vertical="center"/>
    </xf>
    <xf numFmtId="2" fontId="10" fillId="0" borderId="2" xfId="4" applyNumberFormat="1" applyBorder="1" applyAlignment="1">
      <alignment horizontal="center" vertical="center"/>
    </xf>
    <xf numFmtId="0" fontId="11" fillId="5" borderId="2" xfId="3" applyFont="1" applyFill="1" applyBorder="1" applyAlignment="1">
      <alignment horizontal="center" vertical="center" wrapText="1"/>
    </xf>
    <xf numFmtId="42" fontId="11" fillId="3" borderId="2" xfId="4" applyFont="1" applyFill="1" applyBorder="1" applyAlignment="1">
      <alignment horizontal="center" vertical="center"/>
    </xf>
    <xf numFmtId="10" fontId="11" fillId="4" borderId="2" xfId="7" applyNumberFormat="1" applyFont="1" applyFill="1" applyBorder="1" applyAlignment="1" applyProtection="1">
      <alignment horizontal="center" vertical="center"/>
      <protection hidden="1"/>
    </xf>
    <xf numFmtId="0" fontId="11" fillId="0" borderId="0" xfId="5" applyFont="1" applyAlignment="1" applyProtection="1">
      <alignment vertical="top"/>
      <protection hidden="1"/>
    </xf>
    <xf numFmtId="0" fontId="12" fillId="0" borderId="0" xfId="3" applyFont="1"/>
    <xf numFmtId="0" fontId="12" fillId="0" borderId="0" xfId="5" applyFont="1" applyAlignment="1" applyProtection="1">
      <alignment horizontal="center" vertical="top"/>
      <protection hidden="1"/>
    </xf>
    <xf numFmtId="44" fontId="10" fillId="0" borderId="0" xfId="3" applyNumberFormat="1"/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9" fillId="0" borderId="2" xfId="0" applyFont="1" applyBorder="1" applyAlignment="1">
      <alignment horizontal="left" wrapText="1"/>
    </xf>
    <xf numFmtId="0" fontId="9" fillId="0" borderId="2" xfId="0" applyFont="1" applyBorder="1" applyAlignment="1">
      <alignment horizontal="left"/>
    </xf>
    <xf numFmtId="0" fontId="9" fillId="0" borderId="2" xfId="0" applyFont="1" applyBorder="1" applyAlignment="1">
      <alignment horizontal="center"/>
    </xf>
    <xf numFmtId="0" fontId="11" fillId="5" borderId="2" xfId="3" applyFont="1" applyFill="1" applyBorder="1" applyAlignment="1">
      <alignment horizontal="center" vertical="center"/>
    </xf>
    <xf numFmtId="39" fontId="5" fillId="0" borderId="2" xfId="0" applyNumberFormat="1" applyFont="1" applyBorder="1" applyAlignment="1">
      <alignment horizontal="center" vertical="center"/>
    </xf>
    <xf numFmtId="1" fontId="10" fillId="0" borderId="2" xfId="3" applyNumberFormat="1" applyBorder="1" applyAlignment="1">
      <alignment horizontal="center" vertical="center"/>
    </xf>
    <xf numFmtId="0" fontId="10" fillId="0" borderId="2" xfId="3" applyBorder="1" applyAlignment="1">
      <alignment horizontal="center" vertical="center"/>
    </xf>
    <xf numFmtId="0" fontId="10" fillId="0" borderId="2" xfId="3" applyBorder="1" applyAlignment="1">
      <alignment vertical="center" wrapText="1"/>
    </xf>
    <xf numFmtId="2" fontId="10" fillId="0" borderId="7" xfId="3" applyNumberFormat="1" applyBorder="1" applyAlignment="1">
      <alignment horizontal="center" vertical="center"/>
    </xf>
    <xf numFmtId="9" fontId="10" fillId="0" borderId="2" xfId="2" applyFont="1" applyBorder="1" applyAlignment="1">
      <alignment horizontal="center" vertical="center"/>
    </xf>
    <xf numFmtId="2" fontId="10" fillId="3" borderId="2" xfId="3" applyNumberFormat="1" applyFill="1" applyBorder="1" applyAlignment="1">
      <alignment horizontal="center" vertical="center"/>
    </xf>
    <xf numFmtId="10" fontId="0" fillId="0" borderId="0" xfId="2" applyNumberFormat="1" applyFont="1"/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0" xfId="0" applyFont="1"/>
    <xf numFmtId="42" fontId="16" fillId="0" borderId="0" xfId="1" applyFont="1" applyAlignment="1">
      <alignment vertical="center"/>
    </xf>
    <xf numFmtId="0" fontId="22" fillId="2" borderId="21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16" fillId="11" borderId="0" xfId="0" applyFont="1" applyFill="1" applyAlignment="1">
      <alignment vertical="center"/>
    </xf>
    <xf numFmtId="9" fontId="21" fillId="11" borderId="0" xfId="0" applyNumberFormat="1" applyFont="1" applyFill="1" applyAlignment="1">
      <alignment horizontal="center"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/>
    <xf numFmtId="0" fontId="16" fillId="0" borderId="38" xfId="0" applyFont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39" xfId="0" applyFont="1" applyFill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2" fontId="5" fillId="0" borderId="2" xfId="1" applyFont="1" applyFill="1" applyBorder="1" applyAlignment="1">
      <alignment vertical="center"/>
    </xf>
    <xf numFmtId="1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/>
    </xf>
    <xf numFmtId="174" fontId="26" fillId="0" borderId="2" xfId="0" applyNumberFormat="1" applyFont="1" applyBorder="1" applyAlignment="1">
      <alignment horizontal="center" vertical="center"/>
    </xf>
    <xf numFmtId="1" fontId="10" fillId="0" borderId="46" xfId="0" applyNumberFormat="1" applyFont="1" applyBorder="1" applyAlignment="1">
      <alignment horizontal="center" vertical="center"/>
    </xf>
    <xf numFmtId="9" fontId="10" fillId="0" borderId="46" xfId="0" applyNumberFormat="1" applyFont="1" applyBorder="1" applyAlignment="1">
      <alignment horizontal="center" vertical="center"/>
    </xf>
    <xf numFmtId="42" fontId="27" fillId="0" borderId="47" xfId="0" applyNumberFormat="1" applyFont="1" applyBorder="1" applyAlignment="1">
      <alignment horizontal="center" vertical="center"/>
    </xf>
    <xf numFmtId="0" fontId="10" fillId="0" borderId="0" xfId="0" applyFont="1"/>
    <xf numFmtId="0" fontId="11" fillId="15" borderId="48" xfId="0" applyFont="1" applyFill="1" applyBorder="1" applyAlignment="1">
      <alignment horizontal="center" vertical="center"/>
    </xf>
    <xf numFmtId="0" fontId="11" fillId="15" borderId="48" xfId="0" applyFont="1" applyFill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/>
    </xf>
    <xf numFmtId="0" fontId="10" fillId="0" borderId="48" xfId="0" applyFont="1" applyBorder="1" applyAlignment="1">
      <alignment vertical="center" wrapText="1"/>
    </xf>
    <xf numFmtId="9" fontId="10" fillId="0" borderId="48" xfId="0" applyNumberFormat="1" applyFont="1" applyBorder="1" applyAlignment="1">
      <alignment horizontal="center" vertical="center"/>
    </xf>
    <xf numFmtId="42" fontId="21" fillId="0" borderId="48" xfId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28" fillId="0" borderId="48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/>
    </xf>
    <xf numFmtId="42" fontId="27" fillId="0" borderId="48" xfId="0" applyNumberFormat="1" applyFont="1" applyBorder="1" applyAlignment="1">
      <alignment horizontal="center" vertical="center"/>
    </xf>
    <xf numFmtId="42" fontId="5" fillId="0" borderId="0" xfId="0" applyNumberFormat="1" applyFont="1" applyAlignment="1">
      <alignment vertical="center"/>
    </xf>
    <xf numFmtId="0" fontId="21" fillId="0" borderId="32" xfId="0" applyFont="1" applyBorder="1" applyAlignment="1">
      <alignment horizontal="justify" vertical="center" wrapText="1"/>
    </xf>
    <xf numFmtId="0" fontId="21" fillId="0" borderId="33" xfId="0" applyFont="1" applyBorder="1" applyAlignment="1">
      <alignment horizontal="justify" vertical="center" wrapText="1"/>
    </xf>
    <xf numFmtId="0" fontId="21" fillId="0" borderId="38" xfId="0" applyFont="1" applyBorder="1" applyAlignment="1">
      <alignment horizontal="justify" vertical="center" wrapText="1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175" fontId="5" fillId="0" borderId="2" xfId="0" applyNumberFormat="1" applyFont="1" applyBorder="1" applyAlignment="1">
      <alignment horizontal="center" vertical="center"/>
    </xf>
    <xf numFmtId="0" fontId="27" fillId="0" borderId="48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48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42" fontId="11" fillId="3" borderId="48" xfId="4" applyFont="1" applyFill="1" applyBorder="1" applyAlignment="1">
      <alignment horizontal="center" vertical="center"/>
    </xf>
    <xf numFmtId="9" fontId="14" fillId="0" borderId="50" xfId="4" applyNumberFormat="1" applyFont="1" applyBorder="1" applyAlignment="1">
      <alignment horizontal="center" vertical="center"/>
    </xf>
    <xf numFmtId="42" fontId="10" fillId="0" borderId="48" xfId="3" applyNumberFormat="1" applyBorder="1" applyAlignment="1">
      <alignment vertical="center"/>
    </xf>
    <xf numFmtId="176" fontId="10" fillId="0" borderId="0" xfId="3" applyNumberFormat="1"/>
    <xf numFmtId="0" fontId="5" fillId="0" borderId="48" xfId="0" applyFont="1" applyBorder="1" applyAlignment="1">
      <alignment horizontal="justify" vertical="center" wrapText="1"/>
    </xf>
    <xf numFmtId="42" fontId="5" fillId="0" borderId="48" xfId="1" applyFont="1" applyFill="1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37" fontId="5" fillId="0" borderId="48" xfId="0" applyNumberFormat="1" applyFont="1" applyBorder="1" applyAlignment="1">
      <alignment horizontal="center" vertical="center"/>
    </xf>
    <xf numFmtId="1" fontId="5" fillId="0" borderId="48" xfId="0" applyNumberFormat="1" applyFont="1" applyBorder="1" applyAlignment="1">
      <alignment horizontal="center" vertical="center"/>
    </xf>
    <xf numFmtId="164" fontId="5" fillId="0" borderId="48" xfId="0" applyNumberFormat="1" applyFont="1" applyBorder="1" applyAlignment="1">
      <alignment horizontal="center" vertical="center"/>
    </xf>
    <xf numFmtId="0" fontId="9" fillId="0" borderId="48" xfId="0" applyFont="1" applyBorder="1" applyAlignment="1">
      <alignment horizontal="left"/>
    </xf>
    <xf numFmtId="0" fontId="10" fillId="0" borderId="48" xfId="3" applyBorder="1" applyAlignment="1">
      <alignment horizontal="center" vertical="center"/>
    </xf>
    <xf numFmtId="0" fontId="10" fillId="0" borderId="48" xfId="3" applyBorder="1" applyAlignment="1">
      <alignment vertical="center" wrapText="1"/>
    </xf>
    <xf numFmtId="177" fontId="1" fillId="11" borderId="0" xfId="14" applyNumberFormat="1" applyFill="1" applyAlignment="1">
      <alignment horizontal="center" vertical="center"/>
    </xf>
    <xf numFmtId="0" fontId="1" fillId="11" borderId="0" xfId="14" applyFill="1" applyAlignment="1">
      <alignment horizontal="center" vertical="center"/>
    </xf>
    <xf numFmtId="177" fontId="7" fillId="11" borderId="0" xfId="14" applyNumberFormat="1" applyFont="1" applyFill="1" applyAlignment="1">
      <alignment horizontal="center" vertical="center"/>
    </xf>
    <xf numFmtId="0" fontId="11" fillId="3" borderId="50" xfId="3" applyFont="1" applyFill="1" applyBorder="1" applyAlignment="1">
      <alignment horizontal="right" vertical="center"/>
    </xf>
    <xf numFmtId="0" fontId="11" fillId="5" borderId="48" xfId="3" applyFont="1" applyFill="1" applyBorder="1" applyAlignment="1">
      <alignment horizontal="center" vertical="center"/>
    </xf>
    <xf numFmtId="0" fontId="11" fillId="5" borderId="48" xfId="3" applyFont="1" applyFill="1" applyBorder="1" applyAlignment="1">
      <alignment horizontal="center" vertical="center" wrapText="1"/>
    </xf>
    <xf numFmtId="1" fontId="10" fillId="0" borderId="48" xfId="0" applyNumberFormat="1" applyFont="1" applyBorder="1" applyAlignment="1">
      <alignment horizontal="center" vertical="center"/>
    </xf>
    <xf numFmtId="0" fontId="5" fillId="0" borderId="0" xfId="22" applyFont="1" applyAlignment="1">
      <alignment vertical="center" wrapText="1"/>
    </xf>
    <xf numFmtId="3" fontId="10" fillId="0" borderId="48" xfId="5" applyNumberFormat="1" applyBorder="1" applyAlignment="1">
      <alignment horizontal="center" vertical="center" wrapText="1"/>
    </xf>
    <xf numFmtId="179" fontId="10" fillId="0" borderId="48" xfId="23" applyNumberFormat="1" applyFont="1" applyFill="1" applyBorder="1" applyAlignment="1">
      <alignment vertical="center" wrapText="1"/>
    </xf>
    <xf numFmtId="179" fontId="10" fillId="0" borderId="48" xfId="21" applyNumberFormat="1" applyFont="1" applyFill="1" applyBorder="1" applyAlignment="1">
      <alignment vertical="center" wrapText="1"/>
    </xf>
    <xf numFmtId="179" fontId="10" fillId="0" borderId="48" xfId="5" applyNumberFormat="1" applyBorder="1" applyAlignment="1">
      <alignment vertical="center" wrapText="1"/>
    </xf>
    <xf numFmtId="0" fontId="5" fillId="0" borderId="48" xfId="22" applyFont="1" applyBorder="1" applyAlignment="1">
      <alignment horizontal="center" vertical="center" wrapText="1"/>
    </xf>
    <xf numFmtId="1" fontId="5" fillId="0" borderId="48" xfId="22" applyNumberFormat="1" applyFont="1" applyBorder="1" applyAlignment="1">
      <alignment horizontal="center" vertical="center" wrapText="1"/>
    </xf>
    <xf numFmtId="0" fontId="10" fillId="0" borderId="48" xfId="5" applyBorder="1" applyAlignment="1">
      <alignment vertical="center" wrapText="1"/>
    </xf>
    <xf numFmtId="0" fontId="10" fillId="0" borderId="48" xfId="5" applyBorder="1" applyAlignment="1">
      <alignment horizontal="center" vertical="center" wrapText="1"/>
    </xf>
    <xf numFmtId="1" fontId="10" fillId="0" borderId="48" xfId="5" applyNumberFormat="1" applyBorder="1" applyAlignment="1">
      <alignment horizontal="center" vertical="center" wrapText="1"/>
    </xf>
    <xf numFmtId="180" fontId="5" fillId="0" borderId="48" xfId="22" applyNumberFormat="1" applyFont="1" applyBorder="1" applyAlignment="1">
      <alignment horizontal="center" vertical="center" wrapText="1"/>
    </xf>
    <xf numFmtId="9" fontId="10" fillId="0" borderId="48" xfId="2" applyFont="1" applyBorder="1" applyAlignment="1">
      <alignment horizontal="center" vertical="center" wrapText="1"/>
    </xf>
    <xf numFmtId="2" fontId="10" fillId="0" borderId="2" xfId="2" applyNumberFormat="1" applyFont="1" applyBorder="1" applyAlignment="1">
      <alignment horizontal="center" vertical="center"/>
    </xf>
    <xf numFmtId="42" fontId="14" fillId="0" borderId="48" xfId="3" applyNumberFormat="1" applyFont="1" applyBorder="1"/>
    <xf numFmtId="42" fontId="14" fillId="3" borderId="48" xfId="3" applyNumberFormat="1" applyFont="1" applyFill="1" applyBorder="1" applyAlignment="1">
      <alignment horizontal="center" vertical="center"/>
    </xf>
    <xf numFmtId="1" fontId="10" fillId="0" borderId="48" xfId="21" applyNumberFormat="1" applyFont="1" applyFill="1" applyBorder="1" applyAlignment="1">
      <alignment horizontal="center" vertical="center" wrapText="1"/>
    </xf>
    <xf numFmtId="164" fontId="5" fillId="0" borderId="48" xfId="0" applyNumberFormat="1" applyFont="1" applyBorder="1" applyAlignment="1">
      <alignment vertical="center"/>
    </xf>
    <xf numFmtId="0" fontId="11" fillId="4" borderId="51" xfId="5" applyFont="1" applyFill="1" applyBorder="1" applyAlignment="1" applyProtection="1">
      <alignment vertical="center"/>
      <protection hidden="1"/>
    </xf>
    <xf numFmtId="0" fontId="11" fillId="4" borderId="49" xfId="5" applyFont="1" applyFill="1" applyBorder="1" applyAlignment="1" applyProtection="1">
      <alignment vertical="center"/>
      <protection hidden="1"/>
    </xf>
    <xf numFmtId="42" fontId="11" fillId="4" borderId="50" xfId="5" applyNumberFormat="1" applyFont="1" applyFill="1" applyBorder="1" applyAlignment="1" applyProtection="1">
      <alignment vertical="center"/>
      <protection hidden="1"/>
    </xf>
    <xf numFmtId="181" fontId="11" fillId="3" borderId="2" xfId="4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9" fillId="0" borderId="48" xfId="0" applyFont="1" applyBorder="1" applyAlignment="1">
      <alignment horizontal="center" vertical="center"/>
    </xf>
    <xf numFmtId="2" fontId="5" fillId="0" borderId="2" xfId="2" applyNumberFormat="1" applyFont="1" applyBorder="1" applyAlignment="1">
      <alignment horizontal="center" vertical="center"/>
    </xf>
    <xf numFmtId="0" fontId="11" fillId="5" borderId="50" xfId="3" applyFont="1" applyFill="1" applyBorder="1" applyAlignment="1">
      <alignment horizontal="center" vertical="center"/>
    </xf>
    <xf numFmtId="2" fontId="10" fillId="0" borderId="48" xfId="2" applyNumberFormat="1" applyFont="1" applyBorder="1" applyAlignment="1">
      <alignment vertical="center"/>
    </xf>
    <xf numFmtId="182" fontId="10" fillId="0" borderId="48" xfId="5" applyNumberFormat="1" applyBorder="1" applyAlignment="1">
      <alignment vertical="center" wrapText="1"/>
    </xf>
    <xf numFmtId="10" fontId="0" fillId="0" borderId="0" xfId="0" applyNumberFormat="1"/>
    <xf numFmtId="44" fontId="13" fillId="0" borderId="0" xfId="12" applyFont="1" applyAlignment="1">
      <alignment vertical="center"/>
    </xf>
    <xf numFmtId="44" fontId="5" fillId="0" borderId="0" xfId="12" applyFont="1" applyAlignment="1">
      <alignment vertical="center"/>
    </xf>
    <xf numFmtId="182" fontId="0" fillId="0" borderId="0" xfId="0" applyNumberFormat="1"/>
    <xf numFmtId="173" fontId="10" fillId="0" borderId="0" xfId="2" applyNumberFormat="1" applyFont="1"/>
    <xf numFmtId="44" fontId="12" fillId="0" borderId="0" xfId="12" applyFont="1"/>
    <xf numFmtId="44" fontId="13" fillId="0" borderId="0" xfId="0" applyNumberFormat="1" applyFont="1" applyAlignment="1">
      <alignment vertical="center"/>
    </xf>
    <xf numFmtId="173" fontId="19" fillId="3" borderId="6" xfId="0" applyNumberFormat="1" applyFont="1" applyFill="1" applyBorder="1" applyAlignment="1">
      <alignment horizontal="center" vertical="center"/>
    </xf>
    <xf numFmtId="0" fontId="19" fillId="13" borderId="35" xfId="0" applyFont="1" applyFill="1" applyBorder="1" applyAlignment="1">
      <alignment horizontal="left" vertical="center"/>
    </xf>
    <xf numFmtId="0" fontId="11" fillId="3" borderId="50" xfId="0" applyFont="1" applyFill="1" applyBorder="1" applyAlignment="1">
      <alignment horizontal="right" vertical="center"/>
    </xf>
    <xf numFmtId="42" fontId="21" fillId="0" borderId="47" xfId="1" applyFont="1" applyBorder="1" applyAlignment="1">
      <alignment horizontal="center" vertical="center"/>
    </xf>
    <xf numFmtId="173" fontId="10" fillId="0" borderId="50" xfId="2" applyNumberFormat="1" applyFont="1" applyFill="1" applyBorder="1" applyAlignment="1">
      <alignment horizontal="center" vertical="center"/>
    </xf>
    <xf numFmtId="173" fontId="10" fillId="3" borderId="50" xfId="2" applyNumberFormat="1" applyFont="1" applyFill="1" applyBorder="1" applyAlignment="1">
      <alignment horizontal="center" vertical="center"/>
    </xf>
    <xf numFmtId="0" fontId="23" fillId="12" borderId="3" xfId="0" applyFont="1" applyFill="1" applyBorder="1" applyAlignment="1">
      <alignment vertical="center"/>
    </xf>
    <xf numFmtId="0" fontId="23" fillId="10" borderId="3" xfId="0" applyFont="1" applyFill="1" applyBorder="1" applyAlignment="1">
      <alignment vertical="center"/>
    </xf>
    <xf numFmtId="181" fontId="23" fillId="10" borderId="48" xfId="0" applyNumberFormat="1" applyFont="1" applyFill="1" applyBorder="1" applyAlignment="1">
      <alignment vertical="center"/>
    </xf>
    <xf numFmtId="9" fontId="10" fillId="0" borderId="0" xfId="2" applyFont="1"/>
    <xf numFmtId="10" fontId="10" fillId="0" borderId="2" xfId="2" applyNumberFormat="1" applyFont="1" applyBorder="1" applyAlignment="1">
      <alignment horizontal="center" vertical="center"/>
    </xf>
    <xf numFmtId="165" fontId="10" fillId="0" borderId="2" xfId="2" applyNumberFormat="1" applyFont="1" applyBorder="1" applyAlignment="1">
      <alignment horizontal="center" vertical="center"/>
    </xf>
    <xf numFmtId="174" fontId="10" fillId="0" borderId="2" xfId="2" applyNumberFormat="1" applyFont="1" applyBorder="1" applyAlignment="1">
      <alignment horizontal="center" vertical="center"/>
    </xf>
    <xf numFmtId="44" fontId="23" fillId="10" borderId="48" xfId="0" applyNumberFormat="1" applyFont="1" applyFill="1" applyBorder="1" applyAlignment="1">
      <alignment vertical="center"/>
    </xf>
    <xf numFmtId="44" fontId="23" fillId="12" borderId="48" xfId="0" applyNumberFormat="1" applyFont="1" applyFill="1" applyBorder="1" applyAlignment="1">
      <alignment vertical="center"/>
    </xf>
    <xf numFmtId="9" fontId="10" fillId="0" borderId="2" xfId="2" applyFont="1" applyFill="1" applyBorder="1" applyAlignment="1">
      <alignment horizontal="center" vertical="center"/>
    </xf>
    <xf numFmtId="9" fontId="10" fillId="3" borderId="48" xfId="2" applyFont="1" applyFill="1" applyBorder="1" applyAlignment="1">
      <alignment horizontal="center" vertical="center"/>
    </xf>
    <xf numFmtId="179" fontId="14" fillId="3" borderId="48" xfId="1" applyNumberFormat="1" applyFont="1" applyFill="1" applyBorder="1" applyAlignment="1">
      <alignment horizontal="center" vertical="center"/>
    </xf>
    <xf numFmtId="0" fontId="31" fillId="2" borderId="51" xfId="0" applyFont="1" applyFill="1" applyBorder="1" applyAlignment="1">
      <alignment vertical="top"/>
    </xf>
    <xf numFmtId="0" fontId="0" fillId="2" borderId="51" xfId="0" applyFill="1" applyBorder="1"/>
    <xf numFmtId="0" fontId="0" fillId="0" borderId="28" xfId="0" applyBorder="1" applyAlignment="1">
      <alignment horizontal="left"/>
    </xf>
    <xf numFmtId="0" fontId="31" fillId="2" borderId="14" xfId="0" applyFont="1" applyFill="1" applyBorder="1" applyAlignment="1">
      <alignment vertical="top"/>
    </xf>
    <xf numFmtId="0" fontId="0" fillId="2" borderId="14" xfId="0" applyFill="1" applyBorder="1"/>
    <xf numFmtId="0" fontId="0" fillId="0" borderId="23" xfId="0" applyBorder="1" applyAlignment="1">
      <alignment horizontal="left"/>
    </xf>
    <xf numFmtId="0" fontId="31" fillId="0" borderId="0" xfId="0" applyFont="1" applyAlignment="1">
      <alignment horizontal="right" vertical="top"/>
    </xf>
    <xf numFmtId="2" fontId="0" fillId="0" borderId="0" xfId="0" applyNumberFormat="1"/>
    <xf numFmtId="0" fontId="31" fillId="2" borderId="44" xfId="0" applyFont="1" applyFill="1" applyBorder="1" applyAlignment="1">
      <alignment vertical="top"/>
    </xf>
    <xf numFmtId="9" fontId="0" fillId="2" borderId="33" xfId="7" applyFont="1" applyFill="1" applyBorder="1"/>
    <xf numFmtId="10" fontId="0" fillId="0" borderId="24" xfId="7" applyNumberFormat="1" applyFont="1" applyBorder="1"/>
    <xf numFmtId="0" fontId="0" fillId="0" borderId="0" xfId="0" applyAlignment="1">
      <alignment horizontal="left"/>
    </xf>
    <xf numFmtId="10" fontId="0" fillId="0" borderId="26" xfId="7" applyNumberFormat="1" applyFont="1" applyBorder="1"/>
    <xf numFmtId="10" fontId="0" fillId="0" borderId="29" xfId="7" applyNumberFormat="1" applyFont="1" applyBorder="1"/>
    <xf numFmtId="9" fontId="2" fillId="0" borderId="60" xfId="7" applyFont="1" applyBorder="1"/>
    <xf numFmtId="0" fontId="31" fillId="2" borderId="52" xfId="0" applyFont="1" applyFill="1" applyBorder="1" applyAlignment="1">
      <alignment vertical="top"/>
    </xf>
    <xf numFmtId="0" fontId="0" fillId="2" borderId="61" xfId="0" applyFill="1" applyBorder="1"/>
    <xf numFmtId="10" fontId="0" fillId="0" borderId="24" xfId="7" applyNumberFormat="1" applyFont="1" applyBorder="1" applyAlignment="1"/>
    <xf numFmtId="10" fontId="0" fillId="0" borderId="26" xfId="7" applyNumberFormat="1" applyFont="1" applyFill="1" applyBorder="1" applyAlignment="1"/>
    <xf numFmtId="10" fontId="0" fillId="0" borderId="29" xfId="7" applyNumberFormat="1" applyFont="1" applyFill="1" applyBorder="1" applyAlignment="1"/>
    <xf numFmtId="9" fontId="32" fillId="0" borderId="33" xfId="7" applyFont="1" applyBorder="1" applyAlignment="1">
      <alignment vertical="center"/>
    </xf>
    <xf numFmtId="10" fontId="33" fillId="11" borderId="0" xfId="2" applyNumberFormat="1" applyFont="1" applyFill="1" applyBorder="1" applyAlignment="1">
      <alignment vertical="top"/>
    </xf>
    <xf numFmtId="44" fontId="8" fillId="0" borderId="21" xfId="12" applyFont="1" applyBorder="1"/>
    <xf numFmtId="0" fontId="10" fillId="0" borderId="5" xfId="3" applyBorder="1"/>
    <xf numFmtId="0" fontId="11" fillId="15" borderId="8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42" fontId="10" fillId="0" borderId="54" xfId="0" applyNumberFormat="1" applyFont="1" applyBorder="1" applyAlignment="1">
      <alignment vertical="center"/>
    </xf>
    <xf numFmtId="42" fontId="11" fillId="3" borderId="54" xfId="0" applyNumberFormat="1" applyFont="1" applyFill="1" applyBorder="1" applyAlignment="1">
      <alignment horizontal="center" vertical="center"/>
    </xf>
    <xf numFmtId="0" fontId="10" fillId="0" borderId="25" xfId="0" applyFont="1" applyBorder="1"/>
    <xf numFmtId="44" fontId="0" fillId="0" borderId="0" xfId="0" applyNumberFormat="1"/>
    <xf numFmtId="43" fontId="0" fillId="0" borderId="0" xfId="29" applyFont="1"/>
    <xf numFmtId="0" fontId="10" fillId="0" borderId="0" xfId="30" applyAlignment="1">
      <alignment vertical="center"/>
    </xf>
    <xf numFmtId="2" fontId="10" fillId="0" borderId="0" xfId="30" applyNumberFormat="1" applyAlignment="1">
      <alignment vertical="center"/>
    </xf>
    <xf numFmtId="0" fontId="13" fillId="0" borderId="0" xfId="16" applyFont="1" applyAlignment="1">
      <alignment horizontal="left"/>
    </xf>
    <xf numFmtId="10" fontId="10" fillId="0" borderId="0" xfId="30" applyNumberFormat="1" applyAlignment="1">
      <alignment vertical="center"/>
    </xf>
    <xf numFmtId="0" fontId="35" fillId="0" borderId="0" xfId="31" applyFont="1" applyAlignment="1">
      <alignment vertical="center"/>
    </xf>
    <xf numFmtId="0" fontId="35" fillId="0" borderId="0" xfId="31" applyFont="1" applyAlignment="1">
      <alignment vertical="center" wrapText="1"/>
    </xf>
    <xf numFmtId="0" fontId="35" fillId="0" borderId="55" xfId="31" applyFont="1" applyBorder="1" applyAlignment="1">
      <alignment vertical="center"/>
    </xf>
    <xf numFmtId="183" fontId="35" fillId="0" borderId="9" xfId="32" applyFont="1" applyBorder="1" applyAlignment="1">
      <alignment vertical="center"/>
    </xf>
    <xf numFmtId="0" fontId="35" fillId="0" borderId="42" xfId="31" applyFont="1" applyBorder="1" applyAlignment="1">
      <alignment vertical="center" wrapText="1"/>
    </xf>
    <xf numFmtId="0" fontId="35" fillId="0" borderId="54" xfId="31" applyFont="1" applyBorder="1" applyAlignment="1">
      <alignment vertical="center"/>
    </xf>
    <xf numFmtId="183" fontId="35" fillId="0" borderId="8" xfId="32" applyFont="1" applyBorder="1" applyAlignment="1">
      <alignment vertical="center"/>
    </xf>
    <xf numFmtId="0" fontId="35" fillId="0" borderId="41" xfId="31" applyFont="1" applyBorder="1" applyAlignment="1">
      <alignment vertical="center" wrapText="1"/>
    </xf>
    <xf numFmtId="10" fontId="36" fillId="0" borderId="54" xfId="33" applyNumberFormat="1" applyFont="1" applyBorder="1" applyAlignment="1">
      <alignment vertical="center"/>
    </xf>
    <xf numFmtId="183" fontId="36" fillId="18" borderId="8" xfId="32" applyFont="1" applyFill="1" applyBorder="1" applyAlignment="1">
      <alignment vertical="center"/>
    </xf>
    <xf numFmtId="0" fontId="10" fillId="0" borderId="0" xfId="30"/>
    <xf numFmtId="9" fontId="36" fillId="18" borderId="54" xfId="33" applyFont="1" applyFill="1" applyBorder="1" applyAlignment="1">
      <alignment vertical="center"/>
    </xf>
    <xf numFmtId="0" fontId="10" fillId="0" borderId="48" xfId="30" applyBorder="1"/>
    <xf numFmtId="0" fontId="36" fillId="0" borderId="41" xfId="31" applyFont="1" applyBorder="1" applyAlignment="1">
      <alignment vertical="center" wrapText="1"/>
    </xf>
    <xf numFmtId="10" fontId="36" fillId="0" borderId="54" xfId="31" applyNumberFormat="1" applyFont="1" applyBorder="1" applyAlignment="1">
      <alignment vertical="center"/>
    </xf>
    <xf numFmtId="184" fontId="36" fillId="0" borderId="8" xfId="31" applyNumberFormat="1" applyFont="1" applyBorder="1" applyAlignment="1">
      <alignment vertical="center"/>
    </xf>
    <xf numFmtId="10" fontId="35" fillId="0" borderId="54" xfId="34" applyNumberFormat="1" applyFont="1" applyBorder="1" applyAlignment="1">
      <alignment vertical="center"/>
    </xf>
    <xf numFmtId="184" fontId="35" fillId="0" borderId="8" xfId="31" applyNumberFormat="1" applyFont="1" applyBorder="1" applyAlignment="1">
      <alignment vertical="center"/>
    </xf>
    <xf numFmtId="9" fontId="35" fillId="0" borderId="54" xfId="33" applyFont="1" applyBorder="1" applyAlignment="1">
      <alignment vertical="center"/>
    </xf>
    <xf numFmtId="10" fontId="35" fillId="0" borderId="54" xfId="33" applyNumberFormat="1" applyFont="1" applyBorder="1" applyAlignment="1">
      <alignment vertical="center"/>
    </xf>
    <xf numFmtId="0" fontId="36" fillId="0" borderId="54" xfId="31" applyFont="1" applyBorder="1" applyAlignment="1">
      <alignment horizontal="center" vertical="center"/>
    </xf>
    <xf numFmtId="0" fontId="36" fillId="0" borderId="8" xfId="31" applyFont="1" applyBorder="1" applyAlignment="1">
      <alignment horizontal="center" vertical="center"/>
    </xf>
    <xf numFmtId="183" fontId="35" fillId="0" borderId="54" xfId="32" applyFont="1" applyBorder="1" applyAlignment="1">
      <alignment vertical="center"/>
    </xf>
    <xf numFmtId="178" fontId="35" fillId="0" borderId="8" xfId="35" applyNumberFormat="1" applyFont="1" applyBorder="1" applyAlignment="1">
      <alignment vertical="center"/>
    </xf>
    <xf numFmtId="0" fontId="36" fillId="0" borderId="57" xfId="31" applyFont="1" applyBorder="1" applyAlignment="1">
      <alignment horizontal="center" vertical="center"/>
    </xf>
    <xf numFmtId="0" fontId="36" fillId="0" borderId="56" xfId="31" applyFont="1" applyBorder="1" applyAlignment="1">
      <alignment horizontal="center" vertical="center"/>
    </xf>
    <xf numFmtId="0" fontId="36" fillId="0" borderId="64" xfId="31" applyFont="1" applyBorder="1" applyAlignment="1">
      <alignment vertical="center" wrapText="1"/>
    </xf>
    <xf numFmtId="0" fontId="36" fillId="19" borderId="21" xfId="31" applyFont="1" applyFill="1" applyBorder="1" applyAlignment="1">
      <alignment horizontal="center" vertical="center" wrapText="1"/>
    </xf>
    <xf numFmtId="0" fontId="35" fillId="0" borderId="0" xfId="31" applyFont="1" applyAlignment="1">
      <alignment horizontal="center" vertical="center"/>
    </xf>
    <xf numFmtId="0" fontId="35" fillId="0" borderId="55" xfId="31" applyFont="1" applyBorder="1" applyAlignment="1">
      <alignment horizontal="center" vertical="center"/>
    </xf>
    <xf numFmtId="0" fontId="35" fillId="0" borderId="10" xfId="31" applyFont="1" applyBorder="1" applyAlignment="1">
      <alignment horizontal="center" vertical="center"/>
    </xf>
    <xf numFmtId="183" fontId="35" fillId="0" borderId="10" xfId="32" applyFont="1" applyBorder="1" applyAlignment="1">
      <alignment horizontal="center" vertical="center"/>
    </xf>
    <xf numFmtId="0" fontId="36" fillId="0" borderId="9" xfId="31" applyFont="1" applyBorder="1" applyAlignment="1">
      <alignment vertical="center" wrapText="1"/>
    </xf>
    <xf numFmtId="0" fontId="35" fillId="0" borderId="53" xfId="31" applyFont="1" applyBorder="1" applyAlignment="1">
      <alignment horizontal="center" vertical="center"/>
    </xf>
    <xf numFmtId="0" fontId="36" fillId="0" borderId="65" xfId="31" applyFont="1" applyBorder="1" applyAlignment="1">
      <alignment horizontal="center" vertical="center"/>
    </xf>
    <xf numFmtId="183" fontId="35" fillId="0" borderId="65" xfId="32" applyFont="1" applyBorder="1" applyAlignment="1">
      <alignment horizontal="center" vertical="center"/>
    </xf>
    <xf numFmtId="0" fontId="36" fillId="0" borderId="66" xfId="31" applyFont="1" applyBorder="1" applyAlignment="1">
      <alignment vertical="center" wrapText="1"/>
    </xf>
    <xf numFmtId="44" fontId="16" fillId="0" borderId="47" xfId="12" applyFont="1" applyBorder="1" applyAlignment="1">
      <alignment horizontal="center" vertical="center" wrapText="1"/>
    </xf>
    <xf numFmtId="44" fontId="16" fillId="0" borderId="48" xfId="12" applyFont="1" applyBorder="1" applyAlignment="1">
      <alignment horizontal="center" vertical="center" wrapText="1"/>
    </xf>
    <xf numFmtId="0" fontId="16" fillId="0" borderId="48" xfId="0" applyFont="1" applyBorder="1" applyAlignment="1">
      <alignment horizontal="center" vertical="center"/>
    </xf>
    <xf numFmtId="0" fontId="21" fillId="0" borderId="48" xfId="0" applyFont="1" applyBorder="1" applyAlignment="1">
      <alignment horizontal="justify" vertical="center" wrapText="1"/>
    </xf>
    <xf numFmtId="0" fontId="19" fillId="11" borderId="48" xfId="0" applyFont="1" applyFill="1" applyBorder="1" applyAlignment="1">
      <alignment vertical="center"/>
    </xf>
    <xf numFmtId="44" fontId="19" fillId="11" borderId="48" xfId="12" applyFont="1" applyFill="1" applyBorder="1" applyAlignment="1">
      <alignment vertical="center"/>
    </xf>
    <xf numFmtId="44" fontId="21" fillId="11" borderId="48" xfId="12" applyFont="1" applyFill="1" applyBorder="1" applyAlignment="1">
      <alignment horizontal="center" vertical="center"/>
    </xf>
    <xf numFmtId="44" fontId="21" fillId="11" borderId="48" xfId="2" applyNumberFormat="1" applyFont="1" applyFill="1" applyBorder="1" applyAlignment="1">
      <alignment horizontal="center" vertical="center"/>
    </xf>
    <xf numFmtId="42" fontId="21" fillId="7" borderId="48" xfId="1" applyFont="1" applyFill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21" fillId="0" borderId="47" xfId="0" applyFont="1" applyBorder="1" applyAlignment="1">
      <alignment horizontal="justify" vertical="center" wrapText="1"/>
    </xf>
    <xf numFmtId="0" fontId="22" fillId="2" borderId="35" xfId="0" applyFont="1" applyFill="1" applyBorder="1" applyAlignment="1">
      <alignment horizontal="center" vertical="center" wrapText="1"/>
    </xf>
    <xf numFmtId="44" fontId="21" fillId="11" borderId="48" xfId="12" applyFont="1" applyFill="1" applyBorder="1" applyAlignment="1">
      <alignment vertical="center"/>
    </xf>
    <xf numFmtId="44" fontId="21" fillId="7" borderId="48" xfId="12" applyFont="1" applyFill="1" applyBorder="1" applyAlignment="1">
      <alignment vertical="center"/>
    </xf>
    <xf numFmtId="44" fontId="21" fillId="7" borderId="48" xfId="12" applyFont="1" applyFill="1" applyBorder="1" applyAlignment="1">
      <alignment horizontal="center" vertical="center"/>
    </xf>
    <xf numFmtId="44" fontId="18" fillId="0" borderId="0" xfId="0" applyNumberFormat="1" applyFont="1" applyAlignment="1">
      <alignment vertical="center"/>
    </xf>
    <xf numFmtId="0" fontId="0" fillId="0" borderId="48" xfId="0" applyBorder="1"/>
    <xf numFmtId="44" fontId="0" fillId="0" borderId="0" xfId="12" applyFont="1" applyAlignment="1">
      <alignment vertical="center"/>
    </xf>
    <xf numFmtId="44" fontId="6" fillId="0" borderId="0" xfId="12" applyFont="1" applyAlignment="1">
      <alignment horizontal="center" vertical="center" wrapText="1"/>
    </xf>
    <xf numFmtId="44" fontId="2" fillId="0" borderId="0" xfId="12" applyFont="1" applyAlignment="1">
      <alignment vertical="center"/>
    </xf>
    <xf numFmtId="44" fontId="7" fillId="0" borderId="0" xfId="12" applyFont="1" applyAlignment="1">
      <alignment vertical="center"/>
    </xf>
    <xf numFmtId="44" fontId="7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44" fontId="10" fillId="0" borderId="0" xfId="0" applyNumberFormat="1" applyFont="1" applyAlignment="1">
      <alignment vertical="center"/>
    </xf>
    <xf numFmtId="0" fontId="12" fillId="0" borderId="0" xfId="0" applyFont="1"/>
    <xf numFmtId="44" fontId="12" fillId="0" borderId="0" xfId="0" applyNumberFormat="1" applyFont="1" applyAlignment="1">
      <alignment vertical="center"/>
    </xf>
    <xf numFmtId="0" fontId="34" fillId="0" borderId="0" xfId="0" applyFont="1"/>
    <xf numFmtId="176" fontId="16" fillId="0" borderId="0" xfId="0" applyNumberFormat="1" applyFont="1" applyAlignment="1">
      <alignment vertical="center"/>
    </xf>
    <xf numFmtId="9" fontId="0" fillId="21" borderId="48" xfId="2" applyFont="1" applyFill="1" applyBorder="1" applyAlignment="1">
      <alignment horizontal="center" vertical="center"/>
    </xf>
    <xf numFmtId="0" fontId="0" fillId="22" borderId="48" xfId="0" applyFill="1" applyBorder="1" applyAlignment="1">
      <alignment wrapText="1"/>
    </xf>
    <xf numFmtId="44" fontId="0" fillId="0" borderId="48" xfId="12" applyFont="1" applyBorder="1"/>
    <xf numFmtId="44" fontId="0" fillId="0" borderId="48" xfId="0" applyNumberFormat="1" applyBorder="1"/>
    <xf numFmtId="44" fontId="2" fillId="0" borderId="48" xfId="0" applyNumberFormat="1" applyFont="1" applyBorder="1"/>
    <xf numFmtId="0" fontId="0" fillId="0" borderId="48" xfId="0" applyBorder="1" applyAlignment="1">
      <alignment wrapText="1"/>
    </xf>
    <xf numFmtId="0" fontId="0" fillId="0" borderId="48" xfId="0" applyBorder="1" applyAlignment="1">
      <alignment vertical="center"/>
    </xf>
    <xf numFmtId="0" fontId="0" fillId="12" borderId="48" xfId="0" applyFill="1" applyBorder="1" applyAlignment="1">
      <alignment wrapText="1"/>
    </xf>
    <xf numFmtId="9" fontId="0" fillId="21" borderId="48" xfId="0" applyNumberForma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44" fontId="0" fillId="0" borderId="48" xfId="0" applyNumberFormat="1" applyBorder="1" applyAlignment="1">
      <alignment horizontal="center" vertical="center"/>
    </xf>
    <xf numFmtId="44" fontId="2" fillId="23" borderId="48" xfId="0" applyNumberFormat="1" applyFont="1" applyFill="1" applyBorder="1"/>
    <xf numFmtId="9" fontId="10" fillId="3" borderId="2" xfId="2" applyFont="1" applyFill="1" applyBorder="1" applyAlignment="1">
      <alignment horizontal="center" vertical="center"/>
    </xf>
    <xf numFmtId="165" fontId="10" fillId="0" borderId="16" xfId="2" applyNumberFormat="1" applyFont="1" applyBorder="1" applyAlignment="1">
      <alignment horizontal="center" vertical="center"/>
    </xf>
    <xf numFmtId="43" fontId="27" fillId="0" borderId="47" xfId="29" applyFont="1" applyBorder="1" applyAlignment="1">
      <alignment horizontal="center" vertical="center"/>
    </xf>
    <xf numFmtId="9" fontId="21" fillId="4" borderId="50" xfId="2" applyFont="1" applyFill="1" applyBorder="1" applyAlignment="1">
      <alignment horizontal="center" vertical="center"/>
    </xf>
    <xf numFmtId="9" fontId="21" fillId="4" borderId="18" xfId="2" applyFont="1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4" fillId="0" borderId="0" xfId="0" applyFont="1" applyAlignment="1">
      <alignment horizontal="left" vertical="top"/>
    </xf>
    <xf numFmtId="0" fontId="24" fillId="0" borderId="0" xfId="0" applyFont="1" applyAlignment="1">
      <alignment horizontal="center" vertical="top"/>
    </xf>
    <xf numFmtId="0" fontId="24" fillId="0" borderId="48" xfId="0" applyFont="1" applyBorder="1" applyAlignment="1">
      <alignment horizontal="center" vertical="top"/>
    </xf>
    <xf numFmtId="0" fontId="2" fillId="0" borderId="48" xfId="0" applyFont="1" applyBorder="1" applyAlignment="1">
      <alignment horizontal="center"/>
    </xf>
    <xf numFmtId="0" fontId="24" fillId="0" borderId="48" xfId="0" applyFont="1" applyBorder="1" applyAlignment="1">
      <alignment horizontal="left" vertical="top"/>
    </xf>
    <xf numFmtId="0" fontId="39" fillId="0" borderId="48" xfId="0" applyFont="1" applyBorder="1" applyAlignment="1">
      <alignment horizontal="center" vertical="top"/>
    </xf>
    <xf numFmtId="0" fontId="0" fillId="0" borderId="48" xfId="0" applyBorder="1" applyAlignment="1">
      <alignment horizontal="left" vertical="top"/>
    </xf>
    <xf numFmtId="44" fontId="10" fillId="0" borderId="0" xfId="12" applyFont="1" applyAlignment="1">
      <alignment vertical="center"/>
    </xf>
    <xf numFmtId="186" fontId="12" fillId="0" borderId="0" xfId="0" applyNumberFormat="1" applyFont="1" applyAlignment="1">
      <alignment vertical="center"/>
    </xf>
    <xf numFmtId="44" fontId="16" fillId="0" borderId="0" xfId="0" applyNumberFormat="1" applyFont="1" applyAlignment="1">
      <alignment vertical="center"/>
    </xf>
    <xf numFmtId="10" fontId="21" fillId="4" borderId="16" xfId="2" applyNumberFormat="1" applyFont="1" applyFill="1" applyBorder="1" applyAlignment="1">
      <alignment horizontal="center" vertical="center"/>
    </xf>
    <xf numFmtId="10" fontId="21" fillId="7" borderId="48" xfId="12" applyNumberFormat="1" applyFont="1" applyFill="1" applyBorder="1" applyAlignment="1">
      <alignment vertical="center"/>
    </xf>
    <xf numFmtId="10" fontId="10" fillId="0" borderId="0" xfId="0" applyNumberFormat="1" applyFont="1"/>
    <xf numFmtId="10" fontId="10" fillId="0" borderId="0" xfId="3" applyNumberFormat="1"/>
    <xf numFmtId="10" fontId="6" fillId="0" borderId="0" xfId="0" applyNumberFormat="1" applyFont="1" applyAlignment="1">
      <alignment horizontal="center" vertical="center" wrapText="1"/>
    </xf>
    <xf numFmtId="10" fontId="19" fillId="3" borderId="21" xfId="0" applyNumberFormat="1" applyFont="1" applyFill="1" applyBorder="1" applyAlignment="1">
      <alignment horizontal="center" vertical="center"/>
    </xf>
    <xf numFmtId="10" fontId="16" fillId="0" borderId="0" xfId="0" applyNumberFormat="1" applyFont="1" applyAlignment="1">
      <alignment vertical="center"/>
    </xf>
    <xf numFmtId="176" fontId="21" fillId="0" borderId="56" xfId="1" applyNumberFormat="1" applyFont="1" applyBorder="1" applyAlignment="1">
      <alignment horizontal="center" vertical="center"/>
    </xf>
    <xf numFmtId="176" fontId="21" fillId="0" borderId="47" xfId="1" applyNumberFormat="1" applyFont="1" applyBorder="1" applyAlignment="1">
      <alignment horizontal="center" vertical="center"/>
    </xf>
    <xf numFmtId="176" fontId="21" fillId="0" borderId="57" xfId="0" applyNumberFormat="1" applyFont="1" applyBorder="1" applyAlignment="1">
      <alignment horizontal="center" vertical="center"/>
    </xf>
    <xf numFmtId="176" fontId="21" fillId="0" borderId="8" xfId="1" applyNumberFormat="1" applyFont="1" applyBorder="1" applyAlignment="1">
      <alignment horizontal="center" vertical="center"/>
    </xf>
    <xf numFmtId="176" fontId="21" fillId="0" borderId="48" xfId="1" applyNumberFormat="1" applyFont="1" applyBorder="1" applyAlignment="1">
      <alignment horizontal="center" vertical="center"/>
    </xf>
    <xf numFmtId="176" fontId="21" fillId="0" borderId="54" xfId="0" applyNumberFormat="1" applyFont="1" applyBorder="1" applyAlignment="1">
      <alignment horizontal="center" vertical="center"/>
    </xf>
    <xf numFmtId="176" fontId="21" fillId="0" borderId="8" xfId="1" applyNumberFormat="1" applyFont="1" applyFill="1" applyBorder="1" applyAlignment="1">
      <alignment horizontal="center" vertical="center"/>
    </xf>
    <xf numFmtId="176" fontId="21" fillId="0" borderId="48" xfId="1" applyNumberFormat="1" applyFont="1" applyFill="1" applyBorder="1" applyAlignment="1">
      <alignment horizontal="center" vertical="center"/>
    </xf>
    <xf numFmtId="176" fontId="21" fillId="0" borderId="9" xfId="1" applyNumberFormat="1" applyFont="1" applyBorder="1" applyAlignment="1">
      <alignment horizontal="center" vertical="center"/>
    </xf>
    <xf numFmtId="176" fontId="21" fillId="0" borderId="10" xfId="1" applyNumberFormat="1" applyFont="1" applyBorder="1" applyAlignment="1">
      <alignment horizontal="center" vertical="center"/>
    </xf>
    <xf numFmtId="176" fontId="21" fillId="0" borderId="55" xfId="0" applyNumberFormat="1" applyFont="1" applyBorder="1" applyAlignment="1">
      <alignment horizontal="center" vertical="center"/>
    </xf>
    <xf numFmtId="176" fontId="21" fillId="7" borderId="48" xfId="1" applyNumberFormat="1" applyFont="1" applyFill="1" applyBorder="1" applyAlignment="1">
      <alignment horizontal="center" vertical="center"/>
    </xf>
    <xf numFmtId="176" fontId="24" fillId="0" borderId="48" xfId="0" applyNumberFormat="1" applyFont="1" applyBorder="1" applyAlignment="1">
      <alignment horizontal="center" vertical="top"/>
    </xf>
    <xf numFmtId="176" fontId="0" fillId="0" borderId="0" xfId="0" applyNumberFormat="1" applyAlignment="1">
      <alignment horizontal="left" vertical="top"/>
    </xf>
    <xf numFmtId="176" fontId="0" fillId="0" borderId="48" xfId="0" applyNumberFormat="1" applyBorder="1" applyAlignment="1">
      <alignment horizontal="left" vertical="top"/>
    </xf>
    <xf numFmtId="176" fontId="0" fillId="0" borderId="0" xfId="0" applyNumberFormat="1"/>
    <xf numFmtId="176" fontId="35" fillId="0" borderId="0" xfId="31" applyNumberFormat="1" applyFont="1" applyAlignment="1">
      <alignment horizontal="center" vertical="center"/>
    </xf>
    <xf numFmtId="176" fontId="10" fillId="0" borderId="0" xfId="30" applyNumberFormat="1" applyAlignment="1">
      <alignment vertical="center"/>
    </xf>
    <xf numFmtId="176" fontId="36" fillId="0" borderId="57" xfId="31" applyNumberFormat="1" applyFont="1" applyBorder="1" applyAlignment="1">
      <alignment horizontal="center" vertical="center"/>
    </xf>
    <xf numFmtId="176" fontId="36" fillId="0" borderId="56" xfId="31" applyNumberFormat="1" applyFont="1" applyBorder="1" applyAlignment="1">
      <alignment horizontal="center" vertical="center"/>
    </xf>
    <xf numFmtId="176" fontId="35" fillId="0" borderId="54" xfId="32" applyNumberFormat="1" applyFont="1" applyBorder="1" applyAlignment="1">
      <alignment vertical="center"/>
    </xf>
    <xf numFmtId="176" fontId="35" fillId="0" borderId="8" xfId="32" applyNumberFormat="1" applyFont="1" applyBorder="1" applyAlignment="1">
      <alignment vertical="center"/>
    </xf>
    <xf numFmtId="176" fontId="35" fillId="0" borderId="8" xfId="35" applyNumberFormat="1" applyFont="1" applyBorder="1" applyAlignment="1">
      <alignment vertical="center"/>
    </xf>
    <xf numFmtId="176" fontId="35" fillId="0" borderId="54" xfId="34" applyNumberFormat="1" applyFont="1" applyBorder="1" applyAlignment="1">
      <alignment vertical="center"/>
    </xf>
    <xf numFmtId="176" fontId="35" fillId="0" borderId="8" xfId="31" applyNumberFormat="1" applyFont="1" applyBorder="1" applyAlignment="1">
      <alignment vertical="center"/>
    </xf>
    <xf numFmtId="176" fontId="36" fillId="0" borderId="54" xfId="31" applyNumberFormat="1" applyFont="1" applyBorder="1" applyAlignment="1">
      <alignment horizontal="center" vertical="center"/>
    </xf>
    <xf numFmtId="176" fontId="36" fillId="0" borderId="8" xfId="31" applyNumberFormat="1" applyFont="1" applyBorder="1" applyAlignment="1">
      <alignment horizontal="center" vertical="center"/>
    </xf>
    <xf numFmtId="176" fontId="35" fillId="0" borderId="54" xfId="33" applyNumberFormat="1" applyFont="1" applyBorder="1" applyAlignment="1">
      <alignment vertical="center"/>
    </xf>
    <xf numFmtId="176" fontId="0" fillId="0" borderId="0" xfId="29" applyNumberFormat="1" applyFont="1"/>
    <xf numFmtId="176" fontId="10" fillId="0" borderId="0" xfId="0" applyNumberFormat="1" applyFont="1"/>
    <xf numFmtId="176" fontId="11" fillId="15" borderId="48" xfId="0" applyNumberFormat="1" applyFont="1" applyFill="1" applyBorder="1" applyAlignment="1">
      <alignment horizontal="center" vertical="center"/>
    </xf>
    <xf numFmtId="176" fontId="11" fillId="15" borderId="54" xfId="0" applyNumberFormat="1" applyFont="1" applyFill="1" applyBorder="1" applyAlignment="1">
      <alignment horizontal="center" vertical="center"/>
    </xf>
    <xf numFmtId="176" fontId="25" fillId="0" borderId="48" xfId="0" applyNumberFormat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1" fillId="3" borderId="50" xfId="0" applyNumberFormat="1" applyFont="1" applyFill="1" applyBorder="1" applyAlignment="1">
      <alignment horizontal="right" vertical="center"/>
    </xf>
    <xf numFmtId="176" fontId="11" fillId="3" borderId="54" xfId="0" applyNumberFormat="1" applyFont="1" applyFill="1" applyBorder="1" applyAlignment="1">
      <alignment horizontal="center" vertical="center"/>
    </xf>
    <xf numFmtId="176" fontId="10" fillId="0" borderId="26" xfId="0" applyNumberFormat="1" applyFont="1" applyBorder="1"/>
    <xf numFmtId="176" fontId="25" fillId="0" borderId="0" xfId="0" applyNumberFormat="1" applyFont="1"/>
    <xf numFmtId="176" fontId="10" fillId="0" borderId="1" xfId="3" applyNumberFormat="1" applyBorder="1"/>
    <xf numFmtId="176" fontId="10" fillId="0" borderId="16" xfId="3" applyNumberFormat="1" applyBorder="1" applyAlignment="1">
      <alignment horizontal="center"/>
    </xf>
    <xf numFmtId="176" fontId="11" fillId="5" borderId="2" xfId="3" applyNumberFormat="1" applyFont="1" applyFill="1" applyBorder="1" applyAlignment="1">
      <alignment horizontal="center" vertical="center"/>
    </xf>
    <xf numFmtId="176" fontId="10" fillId="0" borderId="2" xfId="4" applyNumberFormat="1" applyBorder="1" applyAlignment="1">
      <alignment vertical="center"/>
    </xf>
    <xf numFmtId="176" fontId="10" fillId="0" borderId="2" xfId="3" applyNumberFormat="1" applyBorder="1" applyAlignment="1">
      <alignment vertical="center"/>
    </xf>
    <xf numFmtId="176" fontId="10" fillId="0" borderId="2" xfId="3" applyNumberFormat="1" applyBorder="1" applyAlignment="1">
      <alignment horizontal="center" vertical="center"/>
    </xf>
    <xf numFmtId="176" fontId="11" fillId="3" borderId="2" xfId="4" applyNumberFormat="1" applyFont="1" applyFill="1" applyBorder="1" applyAlignment="1">
      <alignment horizontal="center" vertical="center"/>
    </xf>
    <xf numFmtId="176" fontId="10" fillId="3" borderId="2" xfId="3" applyNumberFormat="1" applyFill="1" applyBorder="1" applyAlignment="1">
      <alignment horizontal="center" vertical="center"/>
    </xf>
    <xf numFmtId="176" fontId="11" fillId="4" borderId="2" xfId="7" applyNumberFormat="1" applyFont="1" applyFill="1" applyBorder="1" applyAlignment="1" applyProtection="1">
      <alignment horizontal="center" vertical="center"/>
      <protection hidden="1"/>
    </xf>
    <xf numFmtId="176" fontId="12" fillId="0" borderId="0" xfId="6" applyNumberFormat="1" applyFont="1" applyAlignment="1" applyProtection="1">
      <alignment vertical="top"/>
      <protection hidden="1"/>
    </xf>
    <xf numFmtId="176" fontId="12" fillId="0" borderId="0" xfId="3" applyNumberFormat="1" applyFont="1"/>
    <xf numFmtId="176" fontId="12" fillId="0" borderId="0" xfId="5" applyNumberFormat="1" applyFont="1" applyAlignment="1" applyProtection="1">
      <alignment horizontal="center" vertical="top"/>
      <protection hidden="1"/>
    </xf>
    <xf numFmtId="176" fontId="11" fillId="5" borderId="2" xfId="3" applyNumberFormat="1" applyFont="1" applyFill="1" applyBorder="1" applyAlignment="1">
      <alignment horizontal="center" vertical="center" wrapText="1"/>
    </xf>
    <xf numFmtId="176" fontId="10" fillId="0" borderId="48" xfId="0" applyNumberFormat="1" applyFont="1" applyBorder="1" applyAlignment="1">
      <alignment horizontal="center" vertical="center"/>
    </xf>
    <xf numFmtId="176" fontId="10" fillId="0" borderId="48" xfId="5" applyNumberFormat="1" applyBorder="1" applyAlignment="1">
      <alignment vertical="center" wrapText="1"/>
    </xf>
    <xf numFmtId="176" fontId="10" fillId="0" borderId="48" xfId="2" applyNumberFormat="1" applyFont="1" applyBorder="1" applyAlignment="1">
      <alignment horizontal="center" vertical="center"/>
    </xf>
    <xf numFmtId="176" fontId="10" fillId="0" borderId="48" xfId="3" applyNumberFormat="1" applyBorder="1" applyAlignment="1">
      <alignment vertical="center"/>
    </xf>
    <xf numFmtId="176" fontId="10" fillId="0" borderId="48" xfId="4" applyNumberForma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0" fillId="0" borderId="0" xfId="12" applyNumberFormat="1" applyFont="1" applyAlignment="1">
      <alignment vertical="center"/>
    </xf>
    <xf numFmtId="176" fontId="0" fillId="0" borderId="0" xfId="0" applyNumberFormat="1" applyAlignment="1">
      <alignment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0" borderId="0" xfId="12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5" fillId="0" borderId="2" xfId="0" applyNumberFormat="1" applyFont="1" applyBorder="1" applyAlignment="1">
      <alignment vertical="center"/>
    </xf>
    <xf numFmtId="187" fontId="19" fillId="3" borderId="13" xfId="0" applyNumberFormat="1" applyFont="1" applyFill="1" applyBorder="1" applyAlignment="1">
      <alignment vertical="center"/>
    </xf>
    <xf numFmtId="187" fontId="21" fillId="4" borderId="47" xfId="12" applyNumberFormat="1" applyFont="1" applyFill="1" applyBorder="1" applyAlignment="1">
      <alignment horizontal="center" vertical="center"/>
    </xf>
    <xf numFmtId="187" fontId="21" fillId="4" borderId="48" xfId="2" applyNumberFormat="1" applyFont="1" applyFill="1" applyBorder="1" applyAlignment="1">
      <alignment horizontal="center" vertical="center"/>
    </xf>
    <xf numFmtId="187" fontId="21" fillId="4" borderId="6" xfId="2" applyNumberFormat="1" applyFont="1" applyFill="1" applyBorder="1" applyAlignment="1">
      <alignment horizontal="center" vertical="center"/>
    </xf>
    <xf numFmtId="187" fontId="19" fillId="3" borderId="36" xfId="0" applyNumberFormat="1" applyFont="1" applyFill="1" applyBorder="1" applyAlignment="1">
      <alignment vertical="center"/>
    </xf>
    <xf numFmtId="187" fontId="19" fillId="11" borderId="0" xfId="0" applyNumberFormat="1" applyFont="1" applyFill="1" applyAlignment="1">
      <alignment vertical="center"/>
    </xf>
    <xf numFmtId="187" fontId="16" fillId="0" borderId="0" xfId="0" applyNumberFormat="1" applyFont="1"/>
    <xf numFmtId="187" fontId="19" fillId="3" borderId="6" xfId="0" applyNumberFormat="1" applyFont="1" applyFill="1" applyBorder="1" applyAlignment="1">
      <alignment vertical="center"/>
    </xf>
    <xf numFmtId="187" fontId="19" fillId="3" borderId="53" xfId="0" applyNumberFormat="1" applyFont="1" applyFill="1" applyBorder="1" applyAlignment="1">
      <alignment vertical="center"/>
    </xf>
    <xf numFmtId="187" fontId="19" fillId="3" borderId="21" xfId="1" applyNumberFormat="1" applyFont="1" applyFill="1" applyBorder="1" applyAlignment="1">
      <alignment vertical="center"/>
    </xf>
    <xf numFmtId="187" fontId="21" fillId="0" borderId="48" xfId="1" applyNumberFormat="1" applyFont="1" applyBorder="1" applyAlignment="1">
      <alignment horizontal="center" vertical="center"/>
    </xf>
    <xf numFmtId="187" fontId="21" fillId="7" borderId="48" xfId="12" applyNumberFormat="1" applyFont="1" applyFill="1" applyBorder="1" applyAlignment="1">
      <alignment vertical="center"/>
    </xf>
    <xf numFmtId="187" fontId="21" fillId="7" borderId="48" xfId="12" applyNumberFormat="1" applyFont="1" applyFill="1" applyBorder="1" applyAlignment="1">
      <alignment horizontal="center" vertical="center"/>
    </xf>
    <xf numFmtId="187" fontId="16" fillId="0" borderId="0" xfId="0" applyNumberFormat="1" applyFont="1" applyAlignment="1">
      <alignment vertical="center"/>
    </xf>
    <xf numFmtId="187" fontId="0" fillId="0" borderId="0" xfId="0" applyNumberFormat="1"/>
    <xf numFmtId="187" fontId="35" fillId="0" borderId="8" xfId="32" applyNumberFormat="1" applyFont="1" applyBorder="1" applyAlignment="1">
      <alignment vertical="center"/>
    </xf>
    <xf numFmtId="187" fontId="35" fillId="0" borderId="8" xfId="31" applyNumberFormat="1" applyFont="1" applyBorder="1" applyAlignment="1">
      <alignment vertical="center"/>
    </xf>
    <xf numFmtId="187" fontId="10" fillId="0" borderId="0" xfId="0" applyNumberFormat="1" applyFont="1"/>
    <xf numFmtId="187" fontId="10" fillId="0" borderId="0" xfId="3" applyNumberFormat="1"/>
    <xf numFmtId="187" fontId="5" fillId="0" borderId="0" xfId="22" applyNumberFormat="1" applyFont="1" applyAlignment="1">
      <alignment vertical="center" wrapText="1"/>
    </xf>
    <xf numFmtId="187" fontId="6" fillId="0" borderId="0" xfId="0" applyNumberFormat="1" applyFont="1" applyAlignment="1">
      <alignment horizontal="center" vertical="center" wrapText="1"/>
    </xf>
    <xf numFmtId="187" fontId="5" fillId="0" borderId="0" xfId="0" applyNumberFormat="1" applyFont="1" applyAlignment="1">
      <alignment vertical="center"/>
    </xf>
    <xf numFmtId="187" fontId="2" fillId="0" borderId="0" xfId="0" applyNumberFormat="1" applyFont="1" applyAlignment="1">
      <alignment vertical="center"/>
    </xf>
    <xf numFmtId="187" fontId="0" fillId="0" borderId="0" xfId="0" applyNumberFormat="1" applyAlignment="1">
      <alignment vertical="center"/>
    </xf>
    <xf numFmtId="10" fontId="11" fillId="14" borderId="2" xfId="7" applyNumberFormat="1" applyFont="1" applyFill="1" applyBorder="1" applyAlignment="1" applyProtection="1">
      <alignment horizontal="center" vertical="center"/>
      <protection hidden="1"/>
    </xf>
    <xf numFmtId="10" fontId="12" fillId="0" borderId="0" xfId="5" applyNumberFormat="1" applyFont="1" applyAlignment="1" applyProtection="1">
      <alignment horizontal="center" vertical="top"/>
      <protection hidden="1"/>
    </xf>
    <xf numFmtId="10" fontId="11" fillId="12" borderId="2" xfId="7" applyNumberFormat="1" applyFont="1" applyFill="1" applyBorder="1" applyAlignment="1" applyProtection="1">
      <alignment horizontal="center" vertical="center"/>
      <protection hidden="1"/>
    </xf>
    <xf numFmtId="10" fontId="19" fillId="3" borderId="21" xfId="2" applyNumberFormat="1" applyFont="1" applyFill="1" applyBorder="1" applyAlignment="1">
      <alignment horizontal="center" vertical="center"/>
    </xf>
    <xf numFmtId="0" fontId="42" fillId="0" borderId="0" xfId="36" applyFont="1"/>
    <xf numFmtId="44" fontId="42" fillId="0" borderId="0" xfId="36" applyNumberFormat="1" applyFont="1"/>
    <xf numFmtId="188" fontId="45" fillId="11" borderId="48" xfId="37" applyFont="1" applyFill="1" applyBorder="1" applyAlignment="1">
      <alignment horizontal="center" vertical="center"/>
    </xf>
    <xf numFmtId="0" fontId="46" fillId="6" borderId="48" xfId="36" applyFont="1" applyFill="1" applyBorder="1" applyAlignment="1">
      <alignment horizontal="center" vertical="center" wrapText="1"/>
    </xf>
    <xf numFmtId="0" fontId="46" fillId="6" borderId="48" xfId="36" applyFont="1" applyFill="1" applyBorder="1" applyAlignment="1">
      <alignment vertical="center"/>
    </xf>
    <xf numFmtId="0" fontId="42" fillId="11" borderId="48" xfId="36" applyFont="1" applyFill="1" applyBorder="1"/>
    <xf numFmtId="0" fontId="42" fillId="0" borderId="48" xfId="36" applyFont="1" applyBorder="1"/>
    <xf numFmtId="0" fontId="43" fillId="0" borderId="48" xfId="36" applyFont="1" applyBorder="1"/>
    <xf numFmtId="178" fontId="43" fillId="11" borderId="48" xfId="38" applyFont="1" applyFill="1" applyBorder="1" applyAlignment="1">
      <alignment horizontal="center"/>
    </xf>
    <xf numFmtId="178" fontId="47" fillId="11" borderId="48" xfId="38" applyFont="1" applyFill="1" applyBorder="1" applyAlignment="1">
      <alignment horizontal="center"/>
    </xf>
    <xf numFmtId="0" fontId="43" fillId="11" borderId="48" xfId="36" applyFont="1" applyFill="1" applyBorder="1" applyAlignment="1">
      <alignment horizontal="center"/>
    </xf>
    <xf numFmtId="178" fontId="47" fillId="11" borderId="48" xfId="38" applyFont="1" applyFill="1" applyBorder="1" applyAlignment="1">
      <alignment horizontal="center" vertical="center"/>
    </xf>
    <xf numFmtId="0" fontId="46" fillId="6" borderId="48" xfId="36" applyFont="1" applyFill="1" applyBorder="1" applyAlignment="1">
      <alignment horizontal="center" vertical="center"/>
    </xf>
    <xf numFmtId="0" fontId="42" fillId="11" borderId="48" xfId="36" applyFont="1" applyFill="1" applyBorder="1" applyAlignment="1">
      <alignment horizontal="center"/>
    </xf>
    <xf numFmtId="43" fontId="45" fillId="11" borderId="48" xfId="29" applyFont="1" applyFill="1" applyBorder="1" applyAlignment="1">
      <alignment vertical="center" wrapText="1"/>
    </xf>
    <xf numFmtId="43" fontId="45" fillId="11" borderId="48" xfId="29" applyFont="1" applyFill="1" applyBorder="1" applyAlignment="1">
      <alignment horizontal="right" vertical="center"/>
    </xf>
    <xf numFmtId="0" fontId="44" fillId="0" borderId="48" xfId="36" applyFont="1" applyBorder="1" applyAlignment="1">
      <alignment horizontal="center"/>
    </xf>
    <xf numFmtId="10" fontId="36" fillId="18" borderId="54" xfId="33" applyNumberFormat="1" applyFont="1" applyFill="1" applyBorder="1" applyAlignment="1">
      <alignment vertical="center"/>
    </xf>
    <xf numFmtId="10" fontId="5" fillId="0" borderId="0" xfId="33" applyNumberFormat="1" applyFont="1" applyFill="1"/>
    <xf numFmtId="42" fontId="10" fillId="0" borderId="48" xfId="5" applyNumberFormat="1" applyBorder="1" applyAlignment="1">
      <alignment vertical="center" wrapText="1"/>
    </xf>
    <xf numFmtId="187" fontId="19" fillId="3" borderId="69" xfId="0" applyNumberFormat="1" applyFont="1" applyFill="1" applyBorder="1" applyAlignment="1">
      <alignment vertical="center"/>
    </xf>
    <xf numFmtId="10" fontId="31" fillId="2" borderId="38" xfId="7" applyNumberFormat="1" applyFont="1" applyFill="1" applyBorder="1" applyAlignment="1">
      <alignment vertical="top"/>
    </xf>
    <xf numFmtId="44" fontId="16" fillId="0" borderId="0" xfId="12" applyFont="1" applyAlignment="1">
      <alignment vertical="center"/>
    </xf>
    <xf numFmtId="0" fontId="34" fillId="2" borderId="21" xfId="0" applyFont="1" applyFill="1" applyBorder="1" applyAlignment="1">
      <alignment horizontal="center" vertical="center" wrapText="1"/>
    </xf>
    <xf numFmtId="0" fontId="34" fillId="2" borderId="11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42" fontId="3" fillId="0" borderId="0" xfId="4" applyFont="1" applyBorder="1" applyAlignment="1">
      <alignment horizontal="center" vertical="center"/>
    </xf>
    <xf numFmtId="1" fontId="3" fillId="0" borderId="0" xfId="4" applyNumberFormat="1" applyFont="1" applyBorder="1" applyAlignment="1">
      <alignment horizontal="right" vertical="center"/>
    </xf>
    <xf numFmtId="176" fontId="11" fillId="5" borderId="48" xfId="3" applyNumberFormat="1" applyFont="1" applyFill="1" applyBorder="1" applyAlignment="1">
      <alignment horizontal="center" vertical="center"/>
    </xf>
    <xf numFmtId="176" fontId="10" fillId="0" borderId="48" xfId="4" applyNumberFormat="1" applyBorder="1" applyAlignment="1">
      <alignment vertical="center"/>
    </xf>
    <xf numFmtId="176" fontId="11" fillId="3" borderId="50" xfId="3" applyNumberFormat="1" applyFont="1" applyFill="1" applyBorder="1" applyAlignment="1">
      <alignment horizontal="right" vertical="center"/>
    </xf>
    <xf numFmtId="176" fontId="27" fillId="0" borderId="48" xfId="0" applyNumberFormat="1" applyFont="1" applyBorder="1" applyAlignment="1">
      <alignment vertical="center"/>
    </xf>
    <xf numFmtId="43" fontId="25" fillId="0" borderId="48" xfId="29" applyFont="1" applyBorder="1" applyAlignment="1">
      <alignment horizontal="center" vertical="center"/>
    </xf>
    <xf numFmtId="42" fontId="21" fillId="28" borderId="48" xfId="1" applyFont="1" applyFill="1" applyBorder="1" applyAlignment="1">
      <alignment horizontal="center" vertical="center"/>
    </xf>
    <xf numFmtId="185" fontId="0" fillId="0" borderId="6" xfId="0" applyNumberFormat="1" applyBorder="1" applyAlignment="1">
      <alignment horizontal="center" vertical="center"/>
    </xf>
    <xf numFmtId="185" fontId="0" fillId="0" borderId="31" xfId="0" applyNumberFormat="1" applyBorder="1" applyAlignment="1">
      <alignment horizontal="center" vertical="center"/>
    </xf>
    <xf numFmtId="185" fontId="0" fillId="0" borderId="47" xfId="0" applyNumberFormat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17" fillId="7" borderId="48" xfId="0" applyFont="1" applyFill="1" applyBorder="1" applyAlignment="1">
      <alignment horizontal="center" vertical="center"/>
    </xf>
    <xf numFmtId="0" fontId="18" fillId="7" borderId="48" xfId="0" applyFont="1" applyFill="1" applyBorder="1" applyAlignment="1">
      <alignment horizontal="center" vertical="center"/>
    </xf>
    <xf numFmtId="0" fontId="19" fillId="11" borderId="0" xfId="0" applyFont="1" applyFill="1" applyAlignment="1">
      <alignment horizontal="left" vertical="center"/>
    </xf>
    <xf numFmtId="0" fontId="19" fillId="3" borderId="6" xfId="0" applyFont="1" applyFill="1" applyBorder="1" applyAlignment="1">
      <alignment horizontal="left" vertical="center"/>
    </xf>
    <xf numFmtId="0" fontId="19" fillId="13" borderId="34" xfId="0" applyFont="1" applyFill="1" applyBorder="1" applyAlignment="1">
      <alignment horizontal="center" vertical="center"/>
    </xf>
    <xf numFmtId="0" fontId="19" fillId="13" borderId="35" xfId="0" applyFont="1" applyFill="1" applyBorder="1" applyAlignment="1">
      <alignment horizontal="center" vertical="center"/>
    </xf>
    <xf numFmtId="0" fontId="19" fillId="13" borderId="36" xfId="0" applyFont="1" applyFill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3" borderId="34" xfId="0" applyFont="1" applyFill="1" applyBorder="1" applyAlignment="1">
      <alignment horizontal="center" vertical="center"/>
    </xf>
    <xf numFmtId="0" fontId="19" fillId="3" borderId="35" xfId="0" applyFont="1" applyFill="1" applyBorder="1" applyAlignment="1">
      <alignment horizontal="center" vertical="center"/>
    </xf>
    <xf numFmtId="0" fontId="19" fillId="13" borderId="22" xfId="0" applyFont="1" applyFill="1" applyBorder="1" applyAlignment="1">
      <alignment horizontal="left" vertical="center"/>
    </xf>
    <xf numFmtId="0" fontId="19" fillId="13" borderId="23" xfId="0" applyFont="1" applyFill="1" applyBorder="1" applyAlignment="1">
      <alignment horizontal="left" vertical="center"/>
    </xf>
    <xf numFmtId="0" fontId="19" fillId="13" borderId="68" xfId="0" applyFont="1" applyFill="1" applyBorder="1" applyAlignment="1">
      <alignment horizontal="left" vertical="center"/>
    </xf>
    <xf numFmtId="0" fontId="21" fillId="0" borderId="66" xfId="0" applyFont="1" applyBorder="1" applyAlignment="1">
      <alignment horizontal="left" vertical="center"/>
    </xf>
    <xf numFmtId="0" fontId="21" fillId="0" borderId="65" xfId="0" applyFont="1" applyBorder="1" applyAlignment="1">
      <alignment horizontal="left" vertical="center"/>
    </xf>
    <xf numFmtId="0" fontId="21" fillId="0" borderId="53" xfId="0" applyFont="1" applyBorder="1" applyAlignment="1">
      <alignment horizontal="left" vertical="center"/>
    </xf>
    <xf numFmtId="0" fontId="21" fillId="0" borderId="8" xfId="0" applyFont="1" applyBorder="1" applyAlignment="1">
      <alignment horizontal="left" vertical="center"/>
    </xf>
    <xf numFmtId="0" fontId="21" fillId="0" borderId="48" xfId="0" applyFont="1" applyBorder="1" applyAlignment="1">
      <alignment horizontal="left" vertical="center"/>
    </xf>
    <xf numFmtId="0" fontId="21" fillId="0" borderId="54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1" fillId="0" borderId="55" xfId="0" applyFont="1" applyBorder="1" applyAlignment="1">
      <alignment horizontal="left" vertical="center"/>
    </xf>
    <xf numFmtId="0" fontId="19" fillId="3" borderId="34" xfId="0" applyFont="1" applyFill="1" applyBorder="1" applyAlignment="1">
      <alignment horizontal="left" vertical="center"/>
    </xf>
    <xf numFmtId="0" fontId="19" fillId="3" borderId="35" xfId="0" applyFont="1" applyFill="1" applyBorder="1" applyAlignment="1">
      <alignment horizontal="left" vertical="center"/>
    </xf>
    <xf numFmtId="0" fontId="19" fillId="3" borderId="43" xfId="0" applyFont="1" applyFill="1" applyBorder="1" applyAlignment="1">
      <alignment horizontal="center" vertical="center"/>
    </xf>
    <xf numFmtId="0" fontId="19" fillId="3" borderId="58" xfId="0" applyFont="1" applyFill="1" applyBorder="1" applyAlignment="1">
      <alignment horizontal="center" vertical="center"/>
    </xf>
    <xf numFmtId="0" fontId="19" fillId="3" borderId="63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19" fillId="3" borderId="68" xfId="0" applyFont="1" applyFill="1" applyBorder="1" applyAlignment="1">
      <alignment horizontal="center" vertical="center"/>
    </xf>
    <xf numFmtId="0" fontId="19" fillId="3" borderId="70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5" borderId="17" xfId="0" applyFont="1" applyFill="1" applyBorder="1" applyAlignment="1">
      <alignment horizontal="left" vertical="center" wrapText="1"/>
    </xf>
    <xf numFmtId="0" fontId="3" fillId="5" borderId="14" xfId="0" applyFont="1" applyFill="1" applyBorder="1" applyAlignment="1">
      <alignment horizontal="left" vertical="center" wrapText="1"/>
    </xf>
    <xf numFmtId="0" fontId="3" fillId="5" borderId="20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0" fillId="0" borderId="0" xfId="0" applyAlignment="1" applyProtection="1">
      <alignment horizontal="center"/>
      <protection hidden="1"/>
    </xf>
    <xf numFmtId="0" fontId="2" fillId="0" borderId="1" xfId="0" applyFont="1" applyBorder="1" applyAlignment="1">
      <alignment horizontal="center" vertical="center"/>
    </xf>
    <xf numFmtId="0" fontId="3" fillId="7" borderId="22" xfId="0" applyFont="1" applyFill="1" applyBorder="1" applyAlignment="1">
      <alignment horizontal="center" vertical="center"/>
    </xf>
    <xf numFmtId="0" fontId="3" fillId="7" borderId="23" xfId="0" applyFont="1" applyFill="1" applyBorder="1" applyAlignment="1">
      <alignment horizontal="center" vertical="center"/>
    </xf>
    <xf numFmtId="0" fontId="3" fillId="7" borderId="24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7" borderId="27" xfId="0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horizontal="center" vertical="center"/>
    </xf>
    <xf numFmtId="0" fontId="3" fillId="7" borderId="29" xfId="0" applyFont="1" applyFill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" fillId="5" borderId="30" xfId="0" applyFont="1" applyFill="1" applyBorder="1" applyAlignment="1">
      <alignment horizontal="left" vertical="center" wrapText="1"/>
    </xf>
    <xf numFmtId="0" fontId="3" fillId="5" borderId="23" xfId="0" applyFont="1" applyFill="1" applyBorder="1" applyAlignment="1">
      <alignment horizontal="left" vertical="center" wrapText="1"/>
    </xf>
    <xf numFmtId="0" fontId="2" fillId="0" borderId="51" xfId="0" applyFont="1" applyBorder="1" applyAlignment="1">
      <alignment horizontal="center" vertical="center"/>
    </xf>
    <xf numFmtId="0" fontId="10" fillId="0" borderId="49" xfId="5" applyBorder="1" applyAlignment="1">
      <alignment horizontal="center" vertical="center" wrapText="1"/>
    </xf>
    <xf numFmtId="0" fontId="10" fillId="0" borderId="51" xfId="5" applyBorder="1" applyAlignment="1">
      <alignment horizontal="center" vertical="center" wrapText="1"/>
    </xf>
    <xf numFmtId="0" fontId="10" fillId="0" borderId="50" xfId="5" applyBorder="1" applyAlignment="1">
      <alignment horizontal="center" vertical="center" wrapText="1"/>
    </xf>
    <xf numFmtId="0" fontId="11" fillId="0" borderId="3" xfId="3" applyFont="1" applyBorder="1" applyAlignment="1">
      <alignment horizontal="center" vertical="center"/>
    </xf>
    <xf numFmtId="0" fontId="11" fillId="0" borderId="4" xfId="3" applyFont="1" applyBorder="1" applyAlignment="1">
      <alignment horizontal="center" vertical="center"/>
    </xf>
    <xf numFmtId="0" fontId="11" fillId="0" borderId="51" xfId="3" applyFont="1" applyBorder="1" applyAlignment="1">
      <alignment horizontal="center" vertical="center"/>
    </xf>
    <xf numFmtId="0" fontId="11" fillId="0" borderId="15" xfId="3" applyFont="1" applyBorder="1" applyAlignment="1">
      <alignment horizontal="center" vertical="center"/>
    </xf>
    <xf numFmtId="0" fontId="19" fillId="7" borderId="27" xfId="0" applyFont="1" applyFill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19" fillId="7" borderId="29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" xfId="3" applyFont="1" applyBorder="1" applyAlignment="1">
      <alignment horizontal="left" vertical="center"/>
    </xf>
    <xf numFmtId="42" fontId="3" fillId="0" borderId="2" xfId="4" applyFont="1" applyBorder="1" applyAlignment="1">
      <alignment horizontal="center" vertical="center"/>
    </xf>
    <xf numFmtId="42" fontId="3" fillId="0" borderId="48" xfId="4" applyFont="1" applyBorder="1" applyAlignment="1">
      <alignment horizontal="center" vertical="center"/>
    </xf>
    <xf numFmtId="0" fontId="11" fillId="5" borderId="3" xfId="3" applyFont="1" applyFill="1" applyBorder="1" applyAlignment="1">
      <alignment horizontal="center" vertical="center"/>
    </xf>
    <xf numFmtId="0" fontId="11" fillId="5" borderId="4" xfId="3" applyFont="1" applyFill="1" applyBorder="1" applyAlignment="1">
      <alignment horizontal="center" vertical="center"/>
    </xf>
    <xf numFmtId="0" fontId="11" fillId="5" borderId="51" xfId="3" applyFont="1" applyFill="1" applyBorder="1" applyAlignment="1">
      <alignment horizontal="center" vertical="center"/>
    </xf>
    <xf numFmtId="0" fontId="11" fillId="5" borderId="15" xfId="3" applyFont="1" applyFill="1" applyBorder="1" applyAlignment="1">
      <alignment horizontal="center" vertical="center"/>
    </xf>
    <xf numFmtId="0" fontId="11" fillId="0" borderId="14" xfId="3" applyFont="1" applyBorder="1" applyAlignment="1">
      <alignment horizontal="center" vertical="center"/>
    </xf>
    <xf numFmtId="0" fontId="11" fillId="3" borderId="49" xfId="3" applyFont="1" applyFill="1" applyBorder="1" applyAlignment="1">
      <alignment horizontal="center" vertical="center"/>
    </xf>
    <xf numFmtId="0" fontId="11" fillId="3" borderId="51" xfId="3" applyFont="1" applyFill="1" applyBorder="1" applyAlignment="1">
      <alignment horizontal="center" vertical="center"/>
    </xf>
    <xf numFmtId="0" fontId="11" fillId="3" borderId="50" xfId="3" applyFont="1" applyFill="1" applyBorder="1" applyAlignment="1">
      <alignment horizontal="center" vertical="center"/>
    </xf>
    <xf numFmtId="0" fontId="3" fillId="0" borderId="3" xfId="3" applyFont="1" applyBorder="1" applyAlignment="1">
      <alignment horizontal="left" vertical="center"/>
    </xf>
    <xf numFmtId="0" fontId="3" fillId="0" borderId="4" xfId="3" applyFont="1" applyBorder="1" applyAlignment="1">
      <alignment horizontal="left" vertical="center"/>
    </xf>
    <xf numFmtId="1" fontId="3" fillId="0" borderId="3" xfId="4" applyNumberFormat="1" applyFont="1" applyBorder="1" applyAlignment="1">
      <alignment horizontal="right" vertical="center"/>
    </xf>
    <xf numFmtId="1" fontId="3" fillId="0" borderId="51" xfId="4" applyNumberFormat="1" applyFont="1" applyBorder="1" applyAlignment="1">
      <alignment horizontal="right" vertical="center"/>
    </xf>
    <xf numFmtId="1" fontId="3" fillId="0" borderId="4" xfId="4" applyNumberFormat="1" applyFont="1" applyBorder="1" applyAlignment="1">
      <alignment horizontal="right" vertical="center"/>
    </xf>
    <xf numFmtId="1" fontId="3" fillId="0" borderId="15" xfId="4" applyNumberFormat="1" applyFont="1" applyBorder="1" applyAlignment="1">
      <alignment horizontal="right" vertical="center"/>
    </xf>
    <xf numFmtId="0" fontId="11" fillId="5" borderId="2" xfId="3" applyFont="1" applyFill="1" applyBorder="1" applyAlignment="1">
      <alignment horizontal="center" vertical="center"/>
    </xf>
    <xf numFmtId="0" fontId="11" fillId="5" borderId="48" xfId="3" applyFont="1" applyFill="1" applyBorder="1" applyAlignment="1">
      <alignment horizontal="center" vertical="center"/>
    </xf>
    <xf numFmtId="176" fontId="11" fillId="5" borderId="2" xfId="3" applyNumberFormat="1" applyFont="1" applyFill="1" applyBorder="1" applyAlignment="1">
      <alignment horizontal="center" vertical="center"/>
    </xf>
    <xf numFmtId="0" fontId="11" fillId="5" borderId="17" xfId="3" applyFont="1" applyFill="1" applyBorder="1" applyAlignment="1">
      <alignment horizontal="center" vertical="center"/>
    </xf>
    <xf numFmtId="0" fontId="11" fillId="5" borderId="14" xfId="3" applyFont="1" applyFill="1" applyBorder="1" applyAlignment="1">
      <alignment horizontal="center" vertical="center"/>
    </xf>
    <xf numFmtId="176" fontId="11" fillId="5" borderId="14" xfId="3" applyNumberFormat="1" applyFont="1" applyFill="1" applyBorder="1" applyAlignment="1">
      <alignment horizontal="center" vertical="center"/>
    </xf>
    <xf numFmtId="176" fontId="11" fillId="5" borderId="18" xfId="3" applyNumberFormat="1" applyFont="1" applyFill="1" applyBorder="1" applyAlignment="1">
      <alignment horizontal="center" vertical="center"/>
    </xf>
    <xf numFmtId="0" fontId="11" fillId="5" borderId="20" xfId="3" applyFont="1" applyFill="1" applyBorder="1" applyAlignment="1">
      <alignment horizontal="center" vertical="center"/>
    </xf>
    <xf numFmtId="0" fontId="11" fillId="5" borderId="1" xfId="3" applyFont="1" applyFill="1" applyBorder="1" applyAlignment="1">
      <alignment horizontal="center" vertical="center"/>
    </xf>
    <xf numFmtId="176" fontId="11" fillId="5" borderId="1" xfId="3" applyNumberFormat="1" applyFont="1" applyFill="1" applyBorder="1" applyAlignment="1">
      <alignment horizontal="center" vertical="center"/>
    </xf>
    <xf numFmtId="176" fontId="11" fillId="5" borderId="16" xfId="3" applyNumberFormat="1" applyFont="1" applyFill="1" applyBorder="1" applyAlignment="1">
      <alignment horizontal="center" vertical="center"/>
    </xf>
    <xf numFmtId="0" fontId="11" fillId="5" borderId="49" xfId="3" applyFont="1" applyFill="1" applyBorder="1" applyAlignment="1">
      <alignment horizontal="center" vertical="center"/>
    </xf>
    <xf numFmtId="0" fontId="11" fillId="5" borderId="50" xfId="3" applyFont="1" applyFill="1" applyBorder="1" applyAlignment="1">
      <alignment horizontal="center" vertical="center"/>
    </xf>
    <xf numFmtId="0" fontId="11" fillId="5" borderId="5" xfId="3" applyFont="1" applyFill="1" applyBorder="1" applyAlignment="1">
      <alignment horizontal="center" vertical="center"/>
    </xf>
    <xf numFmtId="0" fontId="11" fillId="5" borderId="0" xfId="3" applyFont="1" applyFill="1" applyAlignment="1">
      <alignment horizontal="center" vertical="center"/>
    </xf>
    <xf numFmtId="0" fontId="11" fillId="5" borderId="19" xfId="3" applyFont="1" applyFill="1" applyBorder="1" applyAlignment="1">
      <alignment horizontal="center" vertical="center"/>
    </xf>
    <xf numFmtId="0" fontId="11" fillId="5" borderId="16" xfId="3" applyFont="1" applyFill="1" applyBorder="1" applyAlignment="1">
      <alignment horizontal="center" vertical="center"/>
    </xf>
    <xf numFmtId="0" fontId="11" fillId="6" borderId="3" xfId="3" applyFont="1" applyFill="1" applyBorder="1" applyAlignment="1">
      <alignment horizontal="center" vertical="center"/>
    </xf>
    <xf numFmtId="0" fontId="11" fillId="6" borderId="4" xfId="3" applyFont="1" applyFill="1" applyBorder="1" applyAlignment="1">
      <alignment horizontal="center" vertical="center"/>
    </xf>
    <xf numFmtId="0" fontId="11" fillId="6" borderId="51" xfId="3" applyFont="1" applyFill="1" applyBorder="1" applyAlignment="1">
      <alignment horizontal="center" vertical="center"/>
    </xf>
    <xf numFmtId="176" fontId="11" fillId="6" borderId="4" xfId="3" applyNumberFormat="1" applyFont="1" applyFill="1" applyBorder="1" applyAlignment="1">
      <alignment horizontal="center" vertical="center"/>
    </xf>
    <xf numFmtId="176" fontId="11" fillId="6" borderId="15" xfId="3" applyNumberFormat="1" applyFont="1" applyFill="1" applyBorder="1" applyAlignment="1">
      <alignment horizontal="center" vertical="center"/>
    </xf>
    <xf numFmtId="0" fontId="11" fillId="6" borderId="15" xfId="3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1" fillId="3" borderId="49" xfId="3" applyFont="1" applyFill="1" applyBorder="1" applyAlignment="1">
      <alignment horizontal="right" vertical="center"/>
    </xf>
    <xf numFmtId="0" fontId="11" fillId="3" borderId="51" xfId="3" applyFont="1" applyFill="1" applyBorder="1" applyAlignment="1">
      <alignment horizontal="right" vertical="center"/>
    </xf>
    <xf numFmtId="0" fontId="11" fillId="3" borderId="50" xfId="3" applyFont="1" applyFill="1" applyBorder="1" applyAlignment="1">
      <alignment horizontal="right" vertical="center"/>
    </xf>
    <xf numFmtId="0" fontId="14" fillId="0" borderId="49" xfId="3" applyFont="1" applyBorder="1" applyAlignment="1">
      <alignment horizontal="center" vertical="center"/>
    </xf>
    <xf numFmtId="0" fontId="14" fillId="0" borderId="51" xfId="3" applyFont="1" applyBorder="1" applyAlignment="1">
      <alignment horizontal="center" vertical="center"/>
    </xf>
    <xf numFmtId="0" fontId="14" fillId="0" borderId="50" xfId="3" applyFont="1" applyBorder="1" applyAlignment="1">
      <alignment horizontal="center" vertical="center"/>
    </xf>
    <xf numFmtId="176" fontId="11" fillId="5" borderId="51" xfId="3" applyNumberFormat="1" applyFont="1" applyFill="1" applyBorder="1" applyAlignment="1">
      <alignment horizontal="center" vertical="center"/>
    </xf>
    <xf numFmtId="10" fontId="11" fillId="0" borderId="14" xfId="3" applyNumberFormat="1" applyFont="1" applyBorder="1" applyAlignment="1">
      <alignment horizontal="center" vertical="center"/>
    </xf>
    <xf numFmtId="1" fontId="10" fillId="0" borderId="49" xfId="21" applyNumberFormat="1" applyFont="1" applyFill="1" applyBorder="1" applyAlignment="1">
      <alignment horizontal="center" vertical="center" wrapText="1"/>
    </xf>
    <xf numFmtId="1" fontId="10" fillId="0" borderId="51" xfId="21" applyNumberFormat="1" applyFont="1" applyFill="1" applyBorder="1" applyAlignment="1">
      <alignment horizontal="center" vertical="center" wrapText="1"/>
    </xf>
    <xf numFmtId="1" fontId="10" fillId="0" borderId="50" xfId="21" applyNumberFormat="1" applyFont="1" applyFill="1" applyBorder="1" applyAlignment="1">
      <alignment horizontal="center" vertical="center" wrapText="1"/>
    </xf>
    <xf numFmtId="176" fontId="11" fillId="5" borderId="48" xfId="3" applyNumberFormat="1" applyFont="1" applyFill="1" applyBorder="1" applyAlignment="1">
      <alignment horizontal="center" vertical="center"/>
    </xf>
    <xf numFmtId="176" fontId="11" fillId="6" borderId="51" xfId="3" applyNumberFormat="1" applyFont="1" applyFill="1" applyBorder="1" applyAlignment="1">
      <alignment horizontal="center" vertical="center"/>
    </xf>
    <xf numFmtId="0" fontId="11" fillId="3" borderId="3" xfId="3" applyFont="1" applyFill="1" applyBorder="1" applyAlignment="1">
      <alignment horizontal="right" vertical="center"/>
    </xf>
    <xf numFmtId="0" fontId="11" fillId="3" borderId="4" xfId="3" applyFont="1" applyFill="1" applyBorder="1" applyAlignment="1">
      <alignment horizontal="right" vertical="center"/>
    </xf>
    <xf numFmtId="176" fontId="11" fillId="3" borderId="15" xfId="3" applyNumberFormat="1" applyFont="1" applyFill="1" applyBorder="1" applyAlignment="1">
      <alignment horizontal="right" vertical="center"/>
    </xf>
    <xf numFmtId="176" fontId="11" fillId="0" borderId="14" xfId="3" applyNumberFormat="1" applyFont="1" applyBorder="1" applyAlignment="1">
      <alignment horizontal="center" vertical="center"/>
    </xf>
    <xf numFmtId="0" fontId="11" fillId="4" borderId="3" xfId="5" applyFont="1" applyFill="1" applyBorder="1" applyAlignment="1" applyProtection="1">
      <alignment horizontal="left" vertical="center"/>
      <protection hidden="1"/>
    </xf>
    <xf numFmtId="0" fontId="11" fillId="4" borderId="4" xfId="5" applyFont="1" applyFill="1" applyBorder="1" applyAlignment="1" applyProtection="1">
      <alignment horizontal="left" vertical="center"/>
      <protection hidden="1"/>
    </xf>
    <xf numFmtId="176" fontId="11" fillId="4" borderId="4" xfId="5" applyNumberFormat="1" applyFont="1" applyFill="1" applyBorder="1" applyAlignment="1" applyProtection="1">
      <alignment horizontal="left" vertical="center"/>
      <protection hidden="1"/>
    </xf>
    <xf numFmtId="176" fontId="11" fillId="4" borderId="51" xfId="5" applyNumberFormat="1" applyFont="1" applyFill="1" applyBorder="1" applyAlignment="1" applyProtection="1">
      <alignment horizontal="left" vertical="center"/>
      <protection hidden="1"/>
    </xf>
    <xf numFmtId="176" fontId="11" fillId="4" borderId="15" xfId="5" applyNumberFormat="1" applyFont="1" applyFill="1" applyBorder="1" applyAlignment="1" applyProtection="1">
      <alignment horizontal="left" vertical="center"/>
      <protection hidden="1"/>
    </xf>
    <xf numFmtId="0" fontId="11" fillId="4" borderId="45" xfId="0" applyFont="1" applyFill="1" applyBorder="1" applyAlignment="1" applyProtection="1">
      <alignment horizontal="left" vertical="center"/>
      <protection hidden="1"/>
    </xf>
    <xf numFmtId="0" fontId="11" fillId="4" borderId="62" xfId="0" applyFont="1" applyFill="1" applyBorder="1" applyAlignment="1" applyProtection="1">
      <alignment horizontal="left" vertical="center"/>
      <protection hidden="1"/>
    </xf>
    <xf numFmtId="0" fontId="11" fillId="4" borderId="38" xfId="0" applyFont="1" applyFill="1" applyBorder="1" applyAlignment="1" applyProtection="1">
      <alignment horizontal="left" vertical="center"/>
      <protection hidden="1"/>
    </xf>
    <xf numFmtId="0" fontId="11" fillId="15" borderId="43" xfId="0" applyFont="1" applyFill="1" applyBorder="1" applyAlignment="1">
      <alignment horizontal="center" vertical="center"/>
    </xf>
    <xf numFmtId="0" fontId="11" fillId="15" borderId="58" xfId="0" applyFont="1" applyFill="1" applyBorder="1" applyAlignment="1">
      <alignment horizontal="center" vertical="center"/>
    </xf>
    <xf numFmtId="176" fontId="11" fillId="15" borderId="58" xfId="0" applyNumberFormat="1" applyFont="1" applyFill="1" applyBorder="1" applyAlignment="1">
      <alignment horizontal="center" vertical="center"/>
    </xf>
    <xf numFmtId="176" fontId="11" fillId="15" borderId="32" xfId="0" applyNumberFormat="1" applyFont="1" applyFill="1" applyBorder="1" applyAlignment="1">
      <alignment horizontal="center" vertical="center"/>
    </xf>
    <xf numFmtId="0" fontId="11" fillId="3" borderId="44" xfId="0" applyFont="1" applyFill="1" applyBorder="1" applyAlignment="1">
      <alignment horizontal="right" vertical="center"/>
    </xf>
    <xf numFmtId="0" fontId="11" fillId="3" borderId="51" xfId="0" applyFont="1" applyFill="1" applyBorder="1" applyAlignment="1">
      <alignment horizontal="right" vertical="center"/>
    </xf>
    <xf numFmtId="176" fontId="11" fillId="3" borderId="50" xfId="0" applyNumberFormat="1" applyFont="1" applyFill="1" applyBorder="1" applyAlignment="1">
      <alignment horizontal="right" vertical="center"/>
    </xf>
    <xf numFmtId="0" fontId="11" fillId="16" borderId="44" xfId="0" applyFont="1" applyFill="1" applyBorder="1" applyAlignment="1">
      <alignment horizontal="center" vertical="center"/>
    </xf>
    <xf numFmtId="0" fontId="11" fillId="16" borderId="51" xfId="0" applyFont="1" applyFill="1" applyBorder="1" applyAlignment="1">
      <alignment horizontal="center" vertical="center"/>
    </xf>
    <xf numFmtId="176" fontId="11" fillId="16" borderId="51" xfId="0" applyNumberFormat="1" applyFont="1" applyFill="1" applyBorder="1" applyAlignment="1">
      <alignment horizontal="center" vertical="center"/>
    </xf>
    <xf numFmtId="176" fontId="11" fillId="16" borderId="33" xfId="0" applyNumberFormat="1" applyFont="1" applyFill="1" applyBorder="1" applyAlignment="1">
      <alignment horizontal="center" vertical="center"/>
    </xf>
    <xf numFmtId="0" fontId="11" fillId="3" borderId="50" xfId="0" applyFont="1" applyFill="1" applyBorder="1" applyAlignment="1">
      <alignment horizontal="right" vertical="center"/>
    </xf>
    <xf numFmtId="0" fontId="11" fillId="0" borderId="44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31" fillId="2" borderId="45" xfId="0" applyFont="1" applyFill="1" applyBorder="1" applyAlignment="1">
      <alignment horizontal="right" vertical="top"/>
    </xf>
    <xf numFmtId="0" fontId="31" fillId="2" borderId="62" xfId="0" applyFont="1" applyFill="1" applyBorder="1" applyAlignment="1">
      <alignment horizontal="right" vertical="top"/>
    </xf>
    <xf numFmtId="0" fontId="14" fillId="2" borderId="22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59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60" xfId="0" applyFont="1" applyFill="1" applyBorder="1" applyAlignment="1">
      <alignment horizontal="center" vertical="center" wrapText="1"/>
    </xf>
    <xf numFmtId="0" fontId="31" fillId="0" borderId="59" xfId="0" applyFont="1" applyBorder="1" applyAlignment="1">
      <alignment horizontal="left" vertical="top"/>
    </xf>
    <xf numFmtId="0" fontId="31" fillId="0" borderId="1" xfId="0" applyFont="1" applyBorder="1" applyAlignment="1">
      <alignment horizontal="left" vertical="top"/>
    </xf>
    <xf numFmtId="0" fontId="0" fillId="0" borderId="2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Alignment="1">
      <alignment horizontal="left"/>
    </xf>
    <xf numFmtId="0" fontId="31" fillId="0" borderId="43" xfId="0" applyFont="1" applyBorder="1" applyAlignment="1">
      <alignment horizontal="left" vertical="top"/>
    </xf>
    <xf numFmtId="0" fontId="31" fillId="0" borderId="58" xfId="0" applyFont="1" applyBorder="1" applyAlignment="1">
      <alignment horizontal="left" vertical="top"/>
    </xf>
    <xf numFmtId="0" fontId="30" fillId="17" borderId="8" xfId="0" applyFont="1" applyFill="1" applyBorder="1" applyAlignment="1">
      <alignment horizontal="center" vertical="center"/>
    </xf>
    <xf numFmtId="0" fontId="30" fillId="17" borderId="48" xfId="0" applyFont="1" applyFill="1" applyBorder="1" applyAlignment="1">
      <alignment horizontal="center" vertical="center"/>
    </xf>
    <xf numFmtId="0" fontId="30" fillId="17" borderId="54" xfId="0" applyFont="1" applyFill="1" applyBorder="1" applyAlignment="1">
      <alignment horizontal="center" vertical="center"/>
    </xf>
    <xf numFmtId="0" fontId="31" fillId="2" borderId="52" xfId="0" applyFont="1" applyFill="1" applyBorder="1" applyAlignment="1">
      <alignment horizontal="left" vertical="top"/>
    </xf>
    <xf numFmtId="0" fontId="31" fillId="2" borderId="14" xfId="0" applyFont="1" applyFill="1" applyBorder="1" applyAlignment="1">
      <alignment horizontal="left" vertical="top"/>
    </xf>
    <xf numFmtId="0" fontId="31" fillId="2" borderId="61" xfId="0" applyFont="1" applyFill="1" applyBorder="1" applyAlignment="1">
      <alignment horizontal="left" vertical="top"/>
    </xf>
    <xf numFmtId="0" fontId="0" fillId="0" borderId="23" xfId="0" applyBorder="1" applyAlignment="1">
      <alignment horizontal="left" wrapText="1"/>
    </xf>
    <xf numFmtId="0" fontId="0" fillId="0" borderId="28" xfId="0" applyBorder="1" applyAlignment="1">
      <alignment horizontal="left"/>
    </xf>
    <xf numFmtId="183" fontId="35" fillId="0" borderId="44" xfId="32" applyFont="1" applyBorder="1" applyAlignment="1">
      <alignment horizontal="center" vertical="center"/>
    </xf>
    <xf numFmtId="183" fontId="35" fillId="0" borderId="33" xfId="32" applyFont="1" applyBorder="1" applyAlignment="1">
      <alignment horizontal="center" vertical="center"/>
    </xf>
    <xf numFmtId="0" fontId="37" fillId="19" borderId="25" xfId="31" applyFont="1" applyFill="1" applyBorder="1" applyAlignment="1">
      <alignment horizontal="center" vertical="center"/>
    </xf>
    <xf numFmtId="0" fontId="37" fillId="19" borderId="0" xfId="31" applyFont="1" applyFill="1" applyAlignment="1">
      <alignment horizontal="center" vertical="center"/>
    </xf>
    <xf numFmtId="187" fontId="35" fillId="0" borderId="44" xfId="32" applyNumberFormat="1" applyFont="1" applyBorder="1" applyAlignment="1">
      <alignment horizontal="center" vertical="center"/>
    </xf>
    <xf numFmtId="10" fontId="35" fillId="0" borderId="33" xfId="32" applyNumberFormat="1" applyFont="1" applyBorder="1" applyAlignment="1">
      <alignment horizontal="center" vertical="center"/>
    </xf>
    <xf numFmtId="176" fontId="35" fillId="0" borderId="33" xfId="32" applyNumberFormat="1" applyFont="1" applyBorder="1" applyAlignment="1">
      <alignment horizontal="center" vertical="center"/>
    </xf>
    <xf numFmtId="176" fontId="35" fillId="0" borderId="44" xfId="32" applyNumberFormat="1" applyFont="1" applyBorder="1" applyAlignment="1">
      <alignment horizontal="center" vertical="center"/>
    </xf>
    <xf numFmtId="0" fontId="36" fillId="19" borderId="11" xfId="31" applyFont="1" applyFill="1" applyBorder="1" applyAlignment="1">
      <alignment horizontal="center" vertical="center" wrapText="1"/>
    </xf>
    <xf numFmtId="0" fontId="36" fillId="19" borderId="13" xfId="31" applyFont="1" applyFill="1" applyBorder="1" applyAlignment="1">
      <alignment horizontal="center" vertical="center" wrapText="1"/>
    </xf>
    <xf numFmtId="0" fontId="36" fillId="20" borderId="11" xfId="31" applyFont="1" applyFill="1" applyBorder="1" applyAlignment="1">
      <alignment horizontal="center" vertical="center" wrapText="1"/>
    </xf>
    <xf numFmtId="0" fontId="36" fillId="20" borderId="13" xfId="31" applyFont="1" applyFill="1" applyBorder="1" applyAlignment="1">
      <alignment horizontal="center" vertical="center" wrapText="1"/>
    </xf>
    <xf numFmtId="0" fontId="36" fillId="19" borderId="34" xfId="31" applyFont="1" applyFill="1" applyBorder="1" applyAlignment="1">
      <alignment horizontal="center" vertical="center" wrapText="1"/>
    </xf>
    <xf numFmtId="0" fontId="36" fillId="19" borderId="36" xfId="31" applyFont="1" applyFill="1" applyBorder="1" applyAlignment="1">
      <alignment horizontal="center" vertical="center" wrapText="1"/>
    </xf>
    <xf numFmtId="176" fontId="36" fillId="19" borderId="13" xfId="31" applyNumberFormat="1" applyFont="1" applyFill="1" applyBorder="1" applyAlignment="1">
      <alignment horizontal="center" vertical="center" wrapText="1"/>
    </xf>
    <xf numFmtId="176" fontId="36" fillId="19" borderId="11" xfId="31" applyNumberFormat="1" applyFont="1" applyFill="1" applyBorder="1" applyAlignment="1">
      <alignment horizontal="center" vertical="center" wrapText="1"/>
    </xf>
    <xf numFmtId="0" fontId="37" fillId="19" borderId="25" xfId="31" applyFont="1" applyFill="1" applyBorder="1" applyAlignment="1">
      <alignment horizontal="center" vertical="center" wrapText="1"/>
    </xf>
    <xf numFmtId="0" fontId="37" fillId="19" borderId="0" xfId="31" applyFont="1" applyFill="1" applyAlignment="1">
      <alignment horizontal="center" vertical="center" wrapText="1"/>
    </xf>
    <xf numFmtId="176" fontId="36" fillId="20" borderId="11" xfId="31" applyNumberFormat="1" applyFont="1" applyFill="1" applyBorder="1" applyAlignment="1">
      <alignment horizontal="center" vertical="center" wrapText="1"/>
    </xf>
    <xf numFmtId="0" fontId="39" fillId="0" borderId="48" xfId="0" applyFont="1" applyBorder="1" applyAlignment="1">
      <alignment horizontal="center" vertical="top"/>
    </xf>
    <xf numFmtId="0" fontId="40" fillId="0" borderId="48" xfId="0" applyFont="1" applyBorder="1" applyAlignment="1">
      <alignment horizontal="center" vertical="center" wrapText="1"/>
    </xf>
    <xf numFmtId="0" fontId="45" fillId="11" borderId="48" xfId="36" applyFont="1" applyFill="1" applyBorder="1" applyAlignment="1">
      <alignment horizontal="left" vertical="center" wrapText="1"/>
    </xf>
    <xf numFmtId="0" fontId="45" fillId="11" borderId="48" xfId="36" applyFont="1" applyFill="1" applyBorder="1" applyAlignment="1">
      <alignment horizontal="center" vertical="center"/>
    </xf>
    <xf numFmtId="188" fontId="43" fillId="24" borderId="48" xfId="37" applyFont="1" applyFill="1" applyBorder="1" applyAlignment="1">
      <alignment horizontal="center" vertical="center"/>
    </xf>
    <xf numFmtId="0" fontId="44" fillId="8" borderId="48" xfId="36" applyFont="1" applyFill="1" applyBorder="1" applyAlignment="1">
      <alignment horizontal="center" vertical="center"/>
    </xf>
    <xf numFmtId="189" fontId="43" fillId="8" borderId="49" xfId="37" applyNumberFormat="1" applyFont="1" applyFill="1" applyBorder="1" applyAlignment="1">
      <alignment horizontal="center" vertical="center"/>
    </xf>
    <xf numFmtId="189" fontId="43" fillId="8" borderId="50" xfId="37" applyNumberFormat="1" applyFont="1" applyFill="1" applyBorder="1" applyAlignment="1">
      <alignment horizontal="center" vertical="center"/>
    </xf>
    <xf numFmtId="0" fontId="45" fillId="11" borderId="48" xfId="36" applyFont="1" applyFill="1" applyBorder="1" applyAlignment="1">
      <alignment horizontal="center" vertical="center" wrapText="1"/>
    </xf>
    <xf numFmtId="188" fontId="45" fillId="11" borderId="48" xfId="37" applyFont="1" applyFill="1" applyBorder="1" applyAlignment="1">
      <alignment horizontal="right" vertical="center"/>
    </xf>
    <xf numFmtId="9" fontId="45" fillId="11" borderId="48" xfId="36" applyNumberFormat="1" applyFont="1" applyFill="1" applyBorder="1" applyAlignment="1">
      <alignment horizontal="center" vertical="center" wrapText="1"/>
    </xf>
    <xf numFmtId="0" fontId="43" fillId="11" borderId="48" xfId="36" applyFont="1" applyFill="1" applyBorder="1" applyAlignment="1">
      <alignment horizontal="center" vertical="center"/>
    </xf>
    <xf numFmtId="188" fontId="43" fillId="11" borderId="48" xfId="37" applyFont="1" applyFill="1" applyBorder="1" applyAlignment="1">
      <alignment horizontal="center" vertical="center"/>
    </xf>
    <xf numFmtId="0" fontId="43" fillId="25" borderId="48" xfId="36" applyFont="1" applyFill="1" applyBorder="1" applyAlignment="1">
      <alignment horizontal="center" vertical="center"/>
    </xf>
    <xf numFmtId="0" fontId="46" fillId="6" borderId="48" xfId="36" applyFont="1" applyFill="1" applyBorder="1" applyAlignment="1">
      <alignment horizontal="center" vertical="center"/>
    </xf>
    <xf numFmtId="0" fontId="46" fillId="6" borderId="48" xfId="36" applyFont="1" applyFill="1" applyBorder="1" applyAlignment="1">
      <alignment horizontal="center" vertical="center" wrapText="1"/>
    </xf>
    <xf numFmtId="0" fontId="43" fillId="24" borderId="48" xfId="36" applyFont="1" applyFill="1" applyBorder="1" applyAlignment="1">
      <alignment horizontal="center"/>
    </xf>
    <xf numFmtId="188" fontId="48" fillId="24" borderId="48" xfId="37" applyFont="1" applyFill="1" applyBorder="1" applyAlignment="1">
      <alignment horizontal="center"/>
    </xf>
    <xf numFmtId="0" fontId="42" fillId="11" borderId="48" xfId="36" applyFont="1" applyFill="1" applyBorder="1" applyAlignment="1">
      <alignment horizontal="center"/>
    </xf>
    <xf numFmtId="0" fontId="46" fillId="6" borderId="49" xfId="36" applyFont="1" applyFill="1" applyBorder="1" applyAlignment="1">
      <alignment horizontal="center" vertical="center"/>
    </xf>
    <xf numFmtId="0" fontId="46" fillId="6" borderId="50" xfId="36" applyFont="1" applyFill="1" applyBorder="1" applyAlignment="1">
      <alignment horizontal="center" vertical="center"/>
    </xf>
    <xf numFmtId="188" fontId="45" fillId="11" borderId="48" xfId="37" applyFont="1" applyFill="1" applyBorder="1" applyAlignment="1">
      <alignment horizontal="center" vertical="center"/>
    </xf>
    <xf numFmtId="0" fontId="48" fillId="11" borderId="48" xfId="36" applyFont="1" applyFill="1" applyBorder="1" applyAlignment="1">
      <alignment horizontal="left" vertical="center" wrapText="1"/>
    </xf>
    <xf numFmtId="188" fontId="45" fillId="11" borderId="48" xfId="37" applyFont="1" applyFill="1" applyBorder="1" applyAlignment="1">
      <alignment horizontal="center" vertical="center" wrapText="1"/>
    </xf>
    <xf numFmtId="0" fontId="45" fillId="11" borderId="49" xfId="36" applyFont="1" applyFill="1" applyBorder="1" applyAlignment="1">
      <alignment vertical="center" wrapText="1"/>
    </xf>
    <xf numFmtId="0" fontId="45" fillId="11" borderId="51" xfId="36" applyFont="1" applyFill="1" applyBorder="1" applyAlignment="1">
      <alignment vertical="center" wrapText="1"/>
    </xf>
    <xf numFmtId="0" fontId="45" fillId="11" borderId="50" xfId="36" applyFont="1" applyFill="1" applyBorder="1" applyAlignment="1">
      <alignment vertical="center" wrapText="1"/>
    </xf>
    <xf numFmtId="0" fontId="44" fillId="27" borderId="11" xfId="36" applyFont="1" applyFill="1" applyBorder="1" applyAlignment="1">
      <alignment horizontal="center" vertical="center" wrapText="1"/>
    </xf>
    <xf numFmtId="0" fontId="44" fillId="27" borderId="12" xfId="36" applyFont="1" applyFill="1" applyBorder="1" applyAlignment="1">
      <alignment horizontal="center" vertical="center" wrapText="1"/>
    </xf>
    <xf numFmtId="0" fontId="44" fillId="27" borderId="13" xfId="36" applyFont="1" applyFill="1" applyBorder="1" applyAlignment="1">
      <alignment horizontal="center" vertical="center" wrapText="1"/>
    </xf>
    <xf numFmtId="0" fontId="44" fillId="26" borderId="48" xfId="36" applyFont="1" applyFill="1" applyBorder="1" applyAlignment="1">
      <alignment horizontal="center"/>
    </xf>
    <xf numFmtId="0" fontId="18" fillId="28" borderId="67" xfId="0" applyFont="1" applyFill="1" applyBorder="1" applyAlignment="1">
      <alignment horizontal="center" vertical="center" wrapText="1"/>
    </xf>
    <xf numFmtId="176" fontId="18" fillId="28" borderId="63" xfId="0" applyNumberFormat="1" applyFont="1" applyFill="1" applyBorder="1" applyAlignment="1">
      <alignment horizontal="center" vertical="center" wrapText="1"/>
    </xf>
    <xf numFmtId="191" fontId="0" fillId="0" borderId="48" xfId="29" applyNumberFormat="1" applyFont="1" applyBorder="1" applyAlignment="1">
      <alignment horizontal="center" vertical="top"/>
    </xf>
    <xf numFmtId="0" fontId="3" fillId="0" borderId="49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</cellXfs>
  <cellStyles count="39">
    <cellStyle name="Millares" xfId="29" builtinId="3"/>
    <cellStyle name="Millares 10 2" xfId="38"/>
    <cellStyle name="Millares 2" xfId="20"/>
    <cellStyle name="Millares 2 2" xfId="26"/>
    <cellStyle name="Millares 2 2 2" xfId="23"/>
    <cellStyle name="Millares 2 2 2 2" xfId="28"/>
    <cellStyle name="Millares 3" xfId="21"/>
    <cellStyle name="Millares 3 2" xfId="27"/>
    <cellStyle name="Millares 3 3 2" xfId="35"/>
    <cellStyle name="Millares 4" xfId="24"/>
    <cellStyle name="Millares 8" xfId="6"/>
    <cellStyle name="Moneda" xfId="12" builtinId="4"/>
    <cellStyle name="Moneda [0]" xfId="1" builtinId="7"/>
    <cellStyle name="Moneda [0] 2" xfId="4"/>
    <cellStyle name="Moneda [0] 2 2" xfId="10"/>
    <cellStyle name="Moneda [0] 3" xfId="9"/>
    <cellStyle name="Moneda [0] 4" xfId="37"/>
    <cellStyle name="Moneda [0] 6" xfId="8"/>
    <cellStyle name="Moneda [0] 6 2" xfId="11"/>
    <cellStyle name="Moneda 2 10 2" xfId="32"/>
    <cellStyle name="Normal" xfId="0" builtinId="0"/>
    <cellStyle name="Normal 10 2" xfId="30"/>
    <cellStyle name="Normal 11 3 3" xfId="16"/>
    <cellStyle name="Normal 12 3 2" xfId="17"/>
    <cellStyle name="Normal 15 3" xfId="31"/>
    <cellStyle name="Normal 17 2" xfId="14"/>
    <cellStyle name="Normal 17 2 2 2" xfId="15"/>
    <cellStyle name="Normal 2" xfId="3"/>
    <cellStyle name="Normal 2 2" xfId="5"/>
    <cellStyle name="Normal 24" xfId="36"/>
    <cellStyle name="Normal 3" xfId="13"/>
    <cellStyle name="Normal 4" xfId="18"/>
    <cellStyle name="Normal 4 2" xfId="25"/>
    <cellStyle name="Normal 6 2" xfId="22"/>
    <cellStyle name="Porcentaje" xfId="2" builtinId="5"/>
    <cellStyle name="Porcentaje 10" xfId="33"/>
    <cellStyle name="Porcentaje 2" xfId="19"/>
    <cellStyle name="Porcentaje 2 3" xfId="7"/>
    <cellStyle name="Porcentaje 7" xfId="34"/>
  </cellStyles>
  <dxfs count="5">
    <dxf>
      <font>
        <b/>
        <i val="0"/>
      </font>
      <fill>
        <patternFill>
          <fgColor theme="1"/>
          <bgColor rgb="FF00B050"/>
        </patternFill>
      </fill>
    </dxf>
    <dxf>
      <font>
        <b/>
        <i val="0"/>
      </font>
      <fill>
        <patternFill>
          <fgColor theme="1"/>
          <bgColor rgb="FF00B050"/>
        </patternFill>
      </fill>
    </dxf>
    <dxf>
      <fill>
        <patternFill>
          <fgColor auto="1"/>
          <bgColor rgb="FF00B050"/>
        </patternFill>
      </fill>
    </dxf>
    <dxf>
      <font>
        <b/>
        <i val="0"/>
      </font>
      <fill>
        <patternFill>
          <fgColor theme="1"/>
          <bgColor rgb="FF00B050"/>
        </patternFill>
      </fill>
    </dxf>
    <dxf>
      <font>
        <b/>
        <i val="0"/>
      </font>
      <fill>
        <patternFill>
          <fgColor theme="1"/>
          <bgColor rgb="FF00B050"/>
        </patternFill>
      </fill>
    </dxf>
  </dxfs>
  <tableStyles count="0" defaultTableStyle="TableStyleMedium2" defaultPivotStyle="PivotStyleLight16"/>
  <colors>
    <mruColors>
      <color rgb="FFFFFF99"/>
      <color rgb="FFFFFF37"/>
      <color rgb="FFFF6600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2.xml"/><Relationship Id="rId117" Type="http://schemas.openxmlformats.org/officeDocument/2006/relationships/externalLink" Target="externalLinks/externalLink103.xml"/><Relationship Id="rId21" Type="http://schemas.openxmlformats.org/officeDocument/2006/relationships/externalLink" Target="externalLinks/externalLink7.xml"/><Relationship Id="rId42" Type="http://schemas.openxmlformats.org/officeDocument/2006/relationships/externalLink" Target="externalLinks/externalLink28.xml"/><Relationship Id="rId47" Type="http://schemas.openxmlformats.org/officeDocument/2006/relationships/externalLink" Target="externalLinks/externalLink33.xml"/><Relationship Id="rId63" Type="http://schemas.openxmlformats.org/officeDocument/2006/relationships/externalLink" Target="externalLinks/externalLink49.xml"/><Relationship Id="rId68" Type="http://schemas.openxmlformats.org/officeDocument/2006/relationships/externalLink" Target="externalLinks/externalLink54.xml"/><Relationship Id="rId84" Type="http://schemas.openxmlformats.org/officeDocument/2006/relationships/externalLink" Target="externalLinks/externalLink70.xml"/><Relationship Id="rId89" Type="http://schemas.openxmlformats.org/officeDocument/2006/relationships/externalLink" Target="externalLinks/externalLink75.xml"/><Relationship Id="rId112" Type="http://schemas.openxmlformats.org/officeDocument/2006/relationships/externalLink" Target="externalLinks/externalLink98.xml"/><Relationship Id="rId133" Type="http://schemas.openxmlformats.org/officeDocument/2006/relationships/externalLink" Target="externalLinks/externalLink119.xml"/><Relationship Id="rId138" Type="http://schemas.openxmlformats.org/officeDocument/2006/relationships/externalLink" Target="externalLinks/externalLink124.xml"/><Relationship Id="rId154" Type="http://schemas.openxmlformats.org/officeDocument/2006/relationships/externalLink" Target="externalLinks/externalLink140.xml"/><Relationship Id="rId159" Type="http://schemas.openxmlformats.org/officeDocument/2006/relationships/externalLink" Target="externalLinks/externalLink145.xml"/><Relationship Id="rId175" Type="http://schemas.openxmlformats.org/officeDocument/2006/relationships/externalLink" Target="externalLinks/externalLink161.xml"/><Relationship Id="rId170" Type="http://schemas.openxmlformats.org/officeDocument/2006/relationships/externalLink" Target="externalLinks/externalLink156.xml"/><Relationship Id="rId16" Type="http://schemas.openxmlformats.org/officeDocument/2006/relationships/externalLink" Target="externalLinks/externalLink2.xml"/><Relationship Id="rId107" Type="http://schemas.openxmlformats.org/officeDocument/2006/relationships/externalLink" Target="externalLinks/externalLink9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8.xml"/><Relationship Id="rId37" Type="http://schemas.openxmlformats.org/officeDocument/2006/relationships/externalLink" Target="externalLinks/externalLink23.xml"/><Relationship Id="rId53" Type="http://schemas.openxmlformats.org/officeDocument/2006/relationships/externalLink" Target="externalLinks/externalLink39.xml"/><Relationship Id="rId58" Type="http://schemas.openxmlformats.org/officeDocument/2006/relationships/externalLink" Target="externalLinks/externalLink44.xml"/><Relationship Id="rId74" Type="http://schemas.openxmlformats.org/officeDocument/2006/relationships/externalLink" Target="externalLinks/externalLink60.xml"/><Relationship Id="rId79" Type="http://schemas.openxmlformats.org/officeDocument/2006/relationships/externalLink" Target="externalLinks/externalLink65.xml"/><Relationship Id="rId102" Type="http://schemas.openxmlformats.org/officeDocument/2006/relationships/externalLink" Target="externalLinks/externalLink88.xml"/><Relationship Id="rId123" Type="http://schemas.openxmlformats.org/officeDocument/2006/relationships/externalLink" Target="externalLinks/externalLink109.xml"/><Relationship Id="rId128" Type="http://schemas.openxmlformats.org/officeDocument/2006/relationships/externalLink" Target="externalLinks/externalLink114.xml"/><Relationship Id="rId144" Type="http://schemas.openxmlformats.org/officeDocument/2006/relationships/externalLink" Target="externalLinks/externalLink130.xml"/><Relationship Id="rId149" Type="http://schemas.openxmlformats.org/officeDocument/2006/relationships/externalLink" Target="externalLinks/externalLink135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6.xml"/><Relationship Id="rId95" Type="http://schemas.openxmlformats.org/officeDocument/2006/relationships/externalLink" Target="externalLinks/externalLink81.xml"/><Relationship Id="rId160" Type="http://schemas.openxmlformats.org/officeDocument/2006/relationships/externalLink" Target="externalLinks/externalLink146.xml"/><Relationship Id="rId165" Type="http://schemas.openxmlformats.org/officeDocument/2006/relationships/externalLink" Target="externalLinks/externalLink151.xml"/><Relationship Id="rId181" Type="http://schemas.openxmlformats.org/officeDocument/2006/relationships/theme" Target="theme/theme1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43" Type="http://schemas.openxmlformats.org/officeDocument/2006/relationships/externalLink" Target="externalLinks/externalLink29.xml"/><Relationship Id="rId48" Type="http://schemas.openxmlformats.org/officeDocument/2006/relationships/externalLink" Target="externalLinks/externalLink34.xml"/><Relationship Id="rId64" Type="http://schemas.openxmlformats.org/officeDocument/2006/relationships/externalLink" Target="externalLinks/externalLink50.xml"/><Relationship Id="rId69" Type="http://schemas.openxmlformats.org/officeDocument/2006/relationships/externalLink" Target="externalLinks/externalLink55.xml"/><Relationship Id="rId113" Type="http://schemas.openxmlformats.org/officeDocument/2006/relationships/externalLink" Target="externalLinks/externalLink99.xml"/><Relationship Id="rId118" Type="http://schemas.openxmlformats.org/officeDocument/2006/relationships/externalLink" Target="externalLinks/externalLink104.xml"/><Relationship Id="rId134" Type="http://schemas.openxmlformats.org/officeDocument/2006/relationships/externalLink" Target="externalLinks/externalLink120.xml"/><Relationship Id="rId139" Type="http://schemas.openxmlformats.org/officeDocument/2006/relationships/externalLink" Target="externalLinks/externalLink125.xml"/><Relationship Id="rId80" Type="http://schemas.openxmlformats.org/officeDocument/2006/relationships/externalLink" Target="externalLinks/externalLink66.xml"/><Relationship Id="rId85" Type="http://schemas.openxmlformats.org/officeDocument/2006/relationships/externalLink" Target="externalLinks/externalLink71.xml"/><Relationship Id="rId150" Type="http://schemas.openxmlformats.org/officeDocument/2006/relationships/externalLink" Target="externalLinks/externalLink136.xml"/><Relationship Id="rId155" Type="http://schemas.openxmlformats.org/officeDocument/2006/relationships/externalLink" Target="externalLinks/externalLink141.xml"/><Relationship Id="rId171" Type="http://schemas.openxmlformats.org/officeDocument/2006/relationships/externalLink" Target="externalLinks/externalLink157.xml"/><Relationship Id="rId176" Type="http://schemas.openxmlformats.org/officeDocument/2006/relationships/externalLink" Target="externalLinks/externalLink162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9.xml"/><Relationship Id="rId38" Type="http://schemas.openxmlformats.org/officeDocument/2006/relationships/externalLink" Target="externalLinks/externalLink24.xml"/><Relationship Id="rId59" Type="http://schemas.openxmlformats.org/officeDocument/2006/relationships/externalLink" Target="externalLinks/externalLink45.xml"/><Relationship Id="rId103" Type="http://schemas.openxmlformats.org/officeDocument/2006/relationships/externalLink" Target="externalLinks/externalLink89.xml"/><Relationship Id="rId108" Type="http://schemas.openxmlformats.org/officeDocument/2006/relationships/externalLink" Target="externalLinks/externalLink94.xml"/><Relationship Id="rId124" Type="http://schemas.openxmlformats.org/officeDocument/2006/relationships/externalLink" Target="externalLinks/externalLink110.xml"/><Relationship Id="rId129" Type="http://schemas.openxmlformats.org/officeDocument/2006/relationships/externalLink" Target="externalLinks/externalLink115.xml"/><Relationship Id="rId54" Type="http://schemas.openxmlformats.org/officeDocument/2006/relationships/externalLink" Target="externalLinks/externalLink40.xml"/><Relationship Id="rId70" Type="http://schemas.openxmlformats.org/officeDocument/2006/relationships/externalLink" Target="externalLinks/externalLink56.xml"/><Relationship Id="rId75" Type="http://schemas.openxmlformats.org/officeDocument/2006/relationships/externalLink" Target="externalLinks/externalLink61.xml"/><Relationship Id="rId91" Type="http://schemas.openxmlformats.org/officeDocument/2006/relationships/externalLink" Target="externalLinks/externalLink77.xml"/><Relationship Id="rId96" Type="http://schemas.openxmlformats.org/officeDocument/2006/relationships/externalLink" Target="externalLinks/externalLink82.xml"/><Relationship Id="rId140" Type="http://schemas.openxmlformats.org/officeDocument/2006/relationships/externalLink" Target="externalLinks/externalLink126.xml"/><Relationship Id="rId145" Type="http://schemas.openxmlformats.org/officeDocument/2006/relationships/externalLink" Target="externalLinks/externalLink131.xml"/><Relationship Id="rId161" Type="http://schemas.openxmlformats.org/officeDocument/2006/relationships/externalLink" Target="externalLinks/externalLink147.xml"/><Relationship Id="rId166" Type="http://schemas.openxmlformats.org/officeDocument/2006/relationships/externalLink" Target="externalLinks/externalLink152.xml"/><Relationship Id="rId18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9.xml"/><Relationship Id="rId28" Type="http://schemas.openxmlformats.org/officeDocument/2006/relationships/externalLink" Target="externalLinks/externalLink14.xml"/><Relationship Id="rId49" Type="http://schemas.openxmlformats.org/officeDocument/2006/relationships/externalLink" Target="externalLinks/externalLink35.xml"/><Relationship Id="rId114" Type="http://schemas.openxmlformats.org/officeDocument/2006/relationships/externalLink" Target="externalLinks/externalLink100.xml"/><Relationship Id="rId119" Type="http://schemas.openxmlformats.org/officeDocument/2006/relationships/externalLink" Target="externalLinks/externalLink105.xml"/><Relationship Id="rId44" Type="http://schemas.openxmlformats.org/officeDocument/2006/relationships/externalLink" Target="externalLinks/externalLink30.xml"/><Relationship Id="rId60" Type="http://schemas.openxmlformats.org/officeDocument/2006/relationships/externalLink" Target="externalLinks/externalLink46.xml"/><Relationship Id="rId65" Type="http://schemas.openxmlformats.org/officeDocument/2006/relationships/externalLink" Target="externalLinks/externalLink51.xml"/><Relationship Id="rId81" Type="http://schemas.openxmlformats.org/officeDocument/2006/relationships/externalLink" Target="externalLinks/externalLink67.xml"/><Relationship Id="rId86" Type="http://schemas.openxmlformats.org/officeDocument/2006/relationships/externalLink" Target="externalLinks/externalLink72.xml"/><Relationship Id="rId130" Type="http://schemas.openxmlformats.org/officeDocument/2006/relationships/externalLink" Target="externalLinks/externalLink116.xml"/><Relationship Id="rId135" Type="http://schemas.openxmlformats.org/officeDocument/2006/relationships/externalLink" Target="externalLinks/externalLink121.xml"/><Relationship Id="rId151" Type="http://schemas.openxmlformats.org/officeDocument/2006/relationships/externalLink" Target="externalLinks/externalLink137.xml"/><Relationship Id="rId156" Type="http://schemas.openxmlformats.org/officeDocument/2006/relationships/externalLink" Target="externalLinks/externalLink142.xml"/><Relationship Id="rId177" Type="http://schemas.openxmlformats.org/officeDocument/2006/relationships/externalLink" Target="externalLinks/externalLink16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8.xml"/><Relationship Id="rId180" Type="http://schemas.openxmlformats.org/officeDocument/2006/relationships/externalLink" Target="externalLinks/externalLink166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9" Type="http://schemas.openxmlformats.org/officeDocument/2006/relationships/externalLink" Target="externalLinks/externalLink25.xml"/><Relationship Id="rId109" Type="http://schemas.openxmlformats.org/officeDocument/2006/relationships/externalLink" Target="externalLinks/externalLink95.xml"/><Relationship Id="rId34" Type="http://schemas.openxmlformats.org/officeDocument/2006/relationships/externalLink" Target="externalLinks/externalLink20.xml"/><Relationship Id="rId50" Type="http://schemas.openxmlformats.org/officeDocument/2006/relationships/externalLink" Target="externalLinks/externalLink36.xml"/><Relationship Id="rId55" Type="http://schemas.openxmlformats.org/officeDocument/2006/relationships/externalLink" Target="externalLinks/externalLink41.xml"/><Relationship Id="rId76" Type="http://schemas.openxmlformats.org/officeDocument/2006/relationships/externalLink" Target="externalLinks/externalLink62.xml"/><Relationship Id="rId97" Type="http://schemas.openxmlformats.org/officeDocument/2006/relationships/externalLink" Target="externalLinks/externalLink83.xml"/><Relationship Id="rId104" Type="http://schemas.openxmlformats.org/officeDocument/2006/relationships/externalLink" Target="externalLinks/externalLink90.xml"/><Relationship Id="rId120" Type="http://schemas.openxmlformats.org/officeDocument/2006/relationships/externalLink" Target="externalLinks/externalLink106.xml"/><Relationship Id="rId125" Type="http://schemas.openxmlformats.org/officeDocument/2006/relationships/externalLink" Target="externalLinks/externalLink111.xml"/><Relationship Id="rId141" Type="http://schemas.openxmlformats.org/officeDocument/2006/relationships/externalLink" Target="externalLinks/externalLink127.xml"/><Relationship Id="rId146" Type="http://schemas.openxmlformats.org/officeDocument/2006/relationships/externalLink" Target="externalLinks/externalLink132.xml"/><Relationship Id="rId167" Type="http://schemas.openxmlformats.org/officeDocument/2006/relationships/externalLink" Target="externalLinks/externalLink153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7.xml"/><Relationship Id="rId92" Type="http://schemas.openxmlformats.org/officeDocument/2006/relationships/externalLink" Target="externalLinks/externalLink78.xml"/><Relationship Id="rId162" Type="http://schemas.openxmlformats.org/officeDocument/2006/relationships/externalLink" Target="externalLinks/externalLink148.xml"/><Relationship Id="rId18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5.xml"/><Relationship Id="rId24" Type="http://schemas.openxmlformats.org/officeDocument/2006/relationships/externalLink" Target="externalLinks/externalLink10.xml"/><Relationship Id="rId40" Type="http://schemas.openxmlformats.org/officeDocument/2006/relationships/externalLink" Target="externalLinks/externalLink26.xml"/><Relationship Id="rId45" Type="http://schemas.openxmlformats.org/officeDocument/2006/relationships/externalLink" Target="externalLinks/externalLink31.xml"/><Relationship Id="rId66" Type="http://schemas.openxmlformats.org/officeDocument/2006/relationships/externalLink" Target="externalLinks/externalLink52.xml"/><Relationship Id="rId87" Type="http://schemas.openxmlformats.org/officeDocument/2006/relationships/externalLink" Target="externalLinks/externalLink73.xml"/><Relationship Id="rId110" Type="http://schemas.openxmlformats.org/officeDocument/2006/relationships/externalLink" Target="externalLinks/externalLink96.xml"/><Relationship Id="rId115" Type="http://schemas.openxmlformats.org/officeDocument/2006/relationships/externalLink" Target="externalLinks/externalLink101.xml"/><Relationship Id="rId131" Type="http://schemas.openxmlformats.org/officeDocument/2006/relationships/externalLink" Target="externalLinks/externalLink117.xml"/><Relationship Id="rId136" Type="http://schemas.openxmlformats.org/officeDocument/2006/relationships/externalLink" Target="externalLinks/externalLink122.xml"/><Relationship Id="rId157" Type="http://schemas.openxmlformats.org/officeDocument/2006/relationships/externalLink" Target="externalLinks/externalLink143.xml"/><Relationship Id="rId178" Type="http://schemas.openxmlformats.org/officeDocument/2006/relationships/externalLink" Target="externalLinks/externalLink164.xml"/><Relationship Id="rId61" Type="http://schemas.openxmlformats.org/officeDocument/2006/relationships/externalLink" Target="externalLinks/externalLink47.xml"/><Relationship Id="rId82" Type="http://schemas.openxmlformats.org/officeDocument/2006/relationships/externalLink" Target="externalLinks/externalLink68.xml"/><Relationship Id="rId152" Type="http://schemas.openxmlformats.org/officeDocument/2006/relationships/externalLink" Target="externalLinks/externalLink138.xml"/><Relationship Id="rId173" Type="http://schemas.openxmlformats.org/officeDocument/2006/relationships/externalLink" Target="externalLinks/externalLink159.xml"/><Relationship Id="rId19" Type="http://schemas.openxmlformats.org/officeDocument/2006/relationships/externalLink" Target="externalLinks/externalLink5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6.xml"/><Relationship Id="rId35" Type="http://schemas.openxmlformats.org/officeDocument/2006/relationships/externalLink" Target="externalLinks/externalLink21.xml"/><Relationship Id="rId56" Type="http://schemas.openxmlformats.org/officeDocument/2006/relationships/externalLink" Target="externalLinks/externalLink42.xml"/><Relationship Id="rId77" Type="http://schemas.openxmlformats.org/officeDocument/2006/relationships/externalLink" Target="externalLinks/externalLink63.xml"/><Relationship Id="rId100" Type="http://schemas.openxmlformats.org/officeDocument/2006/relationships/externalLink" Target="externalLinks/externalLink86.xml"/><Relationship Id="rId105" Type="http://schemas.openxmlformats.org/officeDocument/2006/relationships/externalLink" Target="externalLinks/externalLink91.xml"/><Relationship Id="rId126" Type="http://schemas.openxmlformats.org/officeDocument/2006/relationships/externalLink" Target="externalLinks/externalLink112.xml"/><Relationship Id="rId147" Type="http://schemas.openxmlformats.org/officeDocument/2006/relationships/externalLink" Target="externalLinks/externalLink133.xml"/><Relationship Id="rId168" Type="http://schemas.openxmlformats.org/officeDocument/2006/relationships/externalLink" Target="externalLinks/externalLink154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7.xml"/><Relationship Id="rId72" Type="http://schemas.openxmlformats.org/officeDocument/2006/relationships/externalLink" Target="externalLinks/externalLink58.xml"/><Relationship Id="rId93" Type="http://schemas.openxmlformats.org/officeDocument/2006/relationships/externalLink" Target="externalLinks/externalLink79.xml"/><Relationship Id="rId98" Type="http://schemas.openxmlformats.org/officeDocument/2006/relationships/externalLink" Target="externalLinks/externalLink84.xml"/><Relationship Id="rId121" Type="http://schemas.openxmlformats.org/officeDocument/2006/relationships/externalLink" Target="externalLinks/externalLink107.xml"/><Relationship Id="rId142" Type="http://schemas.openxmlformats.org/officeDocument/2006/relationships/externalLink" Target="externalLinks/externalLink128.xml"/><Relationship Id="rId163" Type="http://schemas.openxmlformats.org/officeDocument/2006/relationships/externalLink" Target="externalLinks/externalLink149.xml"/><Relationship Id="rId184" Type="http://schemas.openxmlformats.org/officeDocument/2006/relationships/calcChain" Target="calcChain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1.xml"/><Relationship Id="rId46" Type="http://schemas.openxmlformats.org/officeDocument/2006/relationships/externalLink" Target="externalLinks/externalLink32.xml"/><Relationship Id="rId67" Type="http://schemas.openxmlformats.org/officeDocument/2006/relationships/externalLink" Target="externalLinks/externalLink53.xml"/><Relationship Id="rId116" Type="http://schemas.openxmlformats.org/officeDocument/2006/relationships/externalLink" Target="externalLinks/externalLink102.xml"/><Relationship Id="rId137" Type="http://schemas.openxmlformats.org/officeDocument/2006/relationships/externalLink" Target="externalLinks/externalLink123.xml"/><Relationship Id="rId158" Type="http://schemas.openxmlformats.org/officeDocument/2006/relationships/externalLink" Target="externalLinks/externalLink144.xml"/><Relationship Id="rId20" Type="http://schemas.openxmlformats.org/officeDocument/2006/relationships/externalLink" Target="externalLinks/externalLink6.xml"/><Relationship Id="rId41" Type="http://schemas.openxmlformats.org/officeDocument/2006/relationships/externalLink" Target="externalLinks/externalLink27.xml"/><Relationship Id="rId62" Type="http://schemas.openxmlformats.org/officeDocument/2006/relationships/externalLink" Target="externalLinks/externalLink48.xml"/><Relationship Id="rId83" Type="http://schemas.openxmlformats.org/officeDocument/2006/relationships/externalLink" Target="externalLinks/externalLink69.xml"/><Relationship Id="rId88" Type="http://schemas.openxmlformats.org/officeDocument/2006/relationships/externalLink" Target="externalLinks/externalLink74.xml"/><Relationship Id="rId111" Type="http://schemas.openxmlformats.org/officeDocument/2006/relationships/externalLink" Target="externalLinks/externalLink97.xml"/><Relationship Id="rId132" Type="http://schemas.openxmlformats.org/officeDocument/2006/relationships/externalLink" Target="externalLinks/externalLink118.xml"/><Relationship Id="rId153" Type="http://schemas.openxmlformats.org/officeDocument/2006/relationships/externalLink" Target="externalLinks/externalLink139.xml"/><Relationship Id="rId174" Type="http://schemas.openxmlformats.org/officeDocument/2006/relationships/externalLink" Target="externalLinks/externalLink160.xml"/><Relationship Id="rId179" Type="http://schemas.openxmlformats.org/officeDocument/2006/relationships/externalLink" Target="externalLinks/externalLink165.xml"/><Relationship Id="rId15" Type="http://schemas.openxmlformats.org/officeDocument/2006/relationships/externalLink" Target="externalLinks/externalLink1.xml"/><Relationship Id="rId36" Type="http://schemas.openxmlformats.org/officeDocument/2006/relationships/externalLink" Target="externalLinks/externalLink22.xml"/><Relationship Id="rId57" Type="http://schemas.openxmlformats.org/officeDocument/2006/relationships/externalLink" Target="externalLinks/externalLink43.xml"/><Relationship Id="rId106" Type="http://schemas.openxmlformats.org/officeDocument/2006/relationships/externalLink" Target="externalLinks/externalLink92.xml"/><Relationship Id="rId127" Type="http://schemas.openxmlformats.org/officeDocument/2006/relationships/externalLink" Target="externalLinks/externalLink11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7.xml"/><Relationship Id="rId52" Type="http://schemas.openxmlformats.org/officeDocument/2006/relationships/externalLink" Target="externalLinks/externalLink38.xml"/><Relationship Id="rId73" Type="http://schemas.openxmlformats.org/officeDocument/2006/relationships/externalLink" Target="externalLinks/externalLink59.xml"/><Relationship Id="rId78" Type="http://schemas.openxmlformats.org/officeDocument/2006/relationships/externalLink" Target="externalLinks/externalLink64.xml"/><Relationship Id="rId94" Type="http://schemas.openxmlformats.org/officeDocument/2006/relationships/externalLink" Target="externalLinks/externalLink80.xml"/><Relationship Id="rId99" Type="http://schemas.openxmlformats.org/officeDocument/2006/relationships/externalLink" Target="externalLinks/externalLink85.xml"/><Relationship Id="rId101" Type="http://schemas.openxmlformats.org/officeDocument/2006/relationships/externalLink" Target="externalLinks/externalLink87.xml"/><Relationship Id="rId122" Type="http://schemas.openxmlformats.org/officeDocument/2006/relationships/externalLink" Target="externalLinks/externalLink108.xml"/><Relationship Id="rId143" Type="http://schemas.openxmlformats.org/officeDocument/2006/relationships/externalLink" Target="externalLinks/externalLink129.xml"/><Relationship Id="rId148" Type="http://schemas.openxmlformats.org/officeDocument/2006/relationships/externalLink" Target="externalLinks/externalLink134.xml"/><Relationship Id="rId164" Type="http://schemas.openxmlformats.org/officeDocument/2006/relationships/externalLink" Target="externalLinks/externalLink150.xml"/><Relationship Id="rId169" Type="http://schemas.openxmlformats.org/officeDocument/2006/relationships/externalLink" Target="externalLinks/externalLink15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236067</xdr:colOff>
      <xdr:row>23</xdr:row>
      <xdr:rowOff>249381</xdr:rowOff>
    </xdr:from>
    <xdr:to>
      <xdr:col>2</xdr:col>
      <xdr:colOff>2867891</xdr:colOff>
      <xdr:row>28</xdr:row>
      <xdr:rowOff>180110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CF7E07-8EA3-49C5-AC10-08B160C85FF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831" y="10349345"/>
          <a:ext cx="2631824" cy="7204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384393</xdr:colOff>
      <xdr:row>401</xdr:row>
      <xdr:rowOff>321</xdr:rowOff>
    </xdr:from>
    <xdr:to>
      <xdr:col>2</xdr:col>
      <xdr:colOff>1467479</xdr:colOff>
      <xdr:row>404</xdr:row>
      <xdr:rowOff>54931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BC0E92-D7C2-477E-973F-4AF567DAF8C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453" y="9433881"/>
          <a:ext cx="1549811" cy="5918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361957</xdr:colOff>
      <xdr:row>50</xdr:row>
      <xdr:rowOff>56624</xdr:rowOff>
    </xdr:from>
    <xdr:to>
      <xdr:col>1</xdr:col>
      <xdr:colOff>1389163</xdr:colOff>
      <xdr:row>52</xdr:row>
      <xdr:rowOff>134093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2E8C95-A239-4A5C-83F5-693506EE4DF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7" y="12180044"/>
          <a:ext cx="1556796" cy="622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384393</xdr:colOff>
      <xdr:row>47</xdr:row>
      <xdr:rowOff>321</xdr:rowOff>
    </xdr:from>
    <xdr:to>
      <xdr:col>1</xdr:col>
      <xdr:colOff>1539254</xdr:colOff>
      <xdr:row>50</xdr:row>
      <xdr:rowOff>93031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F55395-A81E-4B36-8258-8FC67E9D88F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393" y="8887146"/>
          <a:ext cx="1564436" cy="63563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3393</xdr:colOff>
      <xdr:row>18</xdr:row>
      <xdr:rowOff>321</xdr:rowOff>
    </xdr:from>
    <xdr:to>
      <xdr:col>1</xdr:col>
      <xdr:colOff>1541774</xdr:colOff>
      <xdr:row>21</xdr:row>
      <xdr:rowOff>134940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C4F7DFB-8AD9-46E6-9BC7-90F09CCE64B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393" y="4829496"/>
          <a:ext cx="1538381" cy="67754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384393</xdr:colOff>
      <xdr:row>27</xdr:row>
      <xdr:rowOff>321</xdr:rowOff>
    </xdr:from>
    <xdr:to>
      <xdr:col>1</xdr:col>
      <xdr:colOff>1545584</xdr:colOff>
      <xdr:row>30</xdr:row>
      <xdr:rowOff>93029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258B2E-AB6B-4C44-BC61-CD37D067C98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393" y="7681281"/>
          <a:ext cx="1549811" cy="6299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384393</xdr:colOff>
      <xdr:row>111</xdr:row>
      <xdr:rowOff>321</xdr:rowOff>
    </xdr:from>
    <xdr:to>
      <xdr:col>2</xdr:col>
      <xdr:colOff>1503674</xdr:colOff>
      <xdr:row>114</xdr:row>
      <xdr:rowOff>131129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094D8D7-B352-4348-A1A9-2F0DFF33ACC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318" y="21555396"/>
          <a:ext cx="1557431" cy="67373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2770</xdr:colOff>
      <xdr:row>9</xdr:row>
      <xdr:rowOff>13162</xdr:rowOff>
    </xdr:from>
    <xdr:to>
      <xdr:col>2</xdr:col>
      <xdr:colOff>3327861</xdr:colOff>
      <xdr:row>42</xdr:row>
      <xdr:rowOff>24107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21B780-D827-C310-EFB5-0B5DCDED2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2479" y="1994362"/>
          <a:ext cx="4209011" cy="5954545"/>
        </a:xfrm>
        <a:prstGeom prst="rect">
          <a:avLst/>
        </a:prstGeom>
      </xdr:spPr>
    </xdr:pic>
    <xdr:clientData/>
  </xdr:twoCellAnchor>
  <xdr:twoCellAnchor editAs="oneCell">
    <xdr:from>
      <xdr:col>3</xdr:col>
      <xdr:colOff>742207</xdr:colOff>
      <xdr:row>9</xdr:row>
      <xdr:rowOff>110836</xdr:rowOff>
    </xdr:from>
    <xdr:to>
      <xdr:col>12</xdr:col>
      <xdr:colOff>330180</xdr:colOff>
      <xdr:row>39</xdr:row>
      <xdr:rowOff>175676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51A1175-1490-76F7-2447-DABB6D751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53693" y="1917865"/>
          <a:ext cx="7295059" cy="561655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31968</xdr:colOff>
      <xdr:row>28</xdr:row>
      <xdr:rowOff>95571</xdr:rowOff>
    </xdr:from>
    <xdr:to>
      <xdr:col>2</xdr:col>
      <xdr:colOff>796053</xdr:colOff>
      <xdr:row>31</xdr:row>
      <xdr:rowOff>150403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5CA100D-E93E-496A-829D-B697E95831A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43" y="5553396"/>
          <a:ext cx="1555526" cy="59775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180108</xdr:colOff>
      <xdr:row>53</xdr:row>
      <xdr:rowOff>41563</xdr:rowOff>
    </xdr:from>
    <xdr:to>
      <xdr:col>1</xdr:col>
      <xdr:colOff>1427017</xdr:colOff>
      <xdr:row>56</xdr:row>
      <xdr:rowOff>13854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CA100D-E93E-496A-829D-B697E95831A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217" y="11055927"/>
          <a:ext cx="1246909" cy="51261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259720</xdr:colOff>
      <xdr:row>30</xdr:row>
      <xdr:rowOff>70150</xdr:rowOff>
    </xdr:from>
    <xdr:to>
      <xdr:col>2</xdr:col>
      <xdr:colOff>1812893</xdr:colOff>
      <xdr:row>33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E6840E-4E87-45B4-AAE1-0406708AA2F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577" y="10234686"/>
          <a:ext cx="1562698" cy="60231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hormanherrera/Downloads/Proyectos/datos%20felipe/WINDOWS/Escritorio/Juan%20Pablo%20II/WINDOWS/TEMP/Contrato%20SOP%20185-02%20FINAL/2%20YACOPI-GALAPAGOS/2%20%20YAC%20-%20GUAD%20PRESUP%20FINAL/CRONOGR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SOFFICE\Excel\SIACE\EXCEL\PPTO98\JAGUA\JAGUA19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-001\c\WINDOWS\TEMP\MODELO-ACUEDUCTOX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-001\c\WINDOWS\TEMP\MODELOSANMARCOS-V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vier_or_compa\zulma\Fin\Anexos\PRESUPUESTOS-REV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sistente\c\Juan%20Diego\2004-17%20Puente%20El%20salado\Dise&#241;o\Memorias\Memoria%20de%20Conexiones\BARRA%20DE%20OJ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AFEDatabase%20v5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ian%20Carlos/Documents/Puente%20el%20Embrujo/Documents%20and%20Settings/Gerencia%20Financiera/Mis%20documentos/Cuadros%20Sr.%20Oscar/Flujo-07-11%20(Operacion%20Calenturitas)-VALORACIO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upuesto%20Construcci&#243;n%20Puente%20Peatonal%20Manita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C%20VIEJO\D\Richi\Negocios\Cesar%20Villegas\An&#225;lisisAPU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sistente\c\Juan%20Diego\2004-17%20Puente%20El%20salado\Dise&#241;o\Memorias\Memoria%20de%20Conexiones\Memoria%20de%20Conexiones\14-01Placa%20de%20base%20mal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RAUL%20ENDARA/My%20Documents/HLISA/LICITACI/1999/L-003-99/NEGOCIA/UNIT003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AFEDatabase%20v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SING\Carlos%20(C)\00-VALENCIA\Matadero\Definitivo\Lagunas%20Matadero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Memoria%20Roja/Users/Felipe/AppData/Local/Microsoft/Windows/Temporary%20Internet%20Files/Low/Content.IE5/XW5R1VQ0/PRESUPUESTO%20definitivo%20EL%20NOGAL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Kacero/Configuraci&#243;n%20local/Archivos%20temporales%20de%20Internet/OLK61/Capex%20Cash%20Flow%20v3%2013Nov06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ublica\Documents%20and%20Settings\Ingenieria3\Escritorio\copia%20equipo%20pavilion\Mis%20documentos\MONICA\CVS\canal%20La%20granja\PROPUESTA%20ECOGESTAR%20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Propuestas%201112\LP-004-2012-Barcazas\Propuestas\2011\Puerto%20E\Prop-Nando-LP-13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Monteria\Mis%20im&#225;genes\documentos\PLANTA%20PUERTO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.user-PC/Downloads/ACTA%20MODIFICACION_12_dic_2014_v_final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stacion3\d\Documents%20and%20Settings\ENERCOL\Configuraci&#243;n%20local\Temp\QUARK%20UP\101-OFR\Cospique\formularios\ECOPETROL%20FORMULARIO%20DE%20OBRAS%20CIVILE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contratos.gov.co/Mis%20documentos/contratos-en-ejecuci&#243;n/contratos-inv&#237;as-2002/consulv&#237;as-advial/WINDOWS/TEMP/TD_0025.DIR/NOV-%20DIC-2002/INF%20NOV-DIC_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Users\carolina\Desktop\CONTRATOS%20ESCOOBY%202009\LICITACION\LP%20002%202009%20CONSTRUCCION%20DE%20CUATRO%20AULAS%20QUEBRADA%20DE%20YUCA\PRESUPUESTO%20AULA%20CONSTRUCCION%20DE%20CUATRO%20AULAS%20QUEBRADA%20DE%20YUCA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s/Google%20Drive/OBRAS/CONTRATO%20MAURICIO%20ENE%20-%20JUN%202019/PARQUE%20DEL%20AMOR/PRESUPUESTO%20PARQUE%20DEL%20AMOR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contratos.gov.co/INFORMES%20TRIMESTRAL/INFORME%20FINAL/DIC-05-FEB-0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contratos.gov.co/invmeta/INFORMES/infabr9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Advial-Jul-01-jul-03\formatos\FORMATOS%20UTILES\APU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La%20Jagua%202009%20Budget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201409-C0022014-APUSDPS%20(CARUPAPOLIDEP)%20V1%20SEPARADO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unetas%20en%20el%20barrio%20la%20Granja\DNP\LETRINA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Propuestas%201112\LP-004-2012-Barcazas\Documents%20and%20Settings\123\Mis%20documentos\MEMORIA\Memoria%201\Cerete-02\Pliegos\Mis%20documentos\Licitaciones\BOCCI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TD_0025.DIR\NOV-%20DIC-2002\INF%20NOV-DIC_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stacion3\d\Mis%20documentos\CASA%20DE%20LA%20MUJER%20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Documentos\MSOFFICE\Excel\SIACE\EXCEL\PPTO98\JAGUA\JAGUA198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fuentes/AppData/Local/Temp/Rar$DI00.215/Calenturitas%202009%20budget-Meeting%2011-28-08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CSERVER1\TECNICO\PLANMIN\PLANES\PLANSEM\2000\TRIMES02\SEM23-0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campo/Local%20Settings/Temporary%20Internet%20Files/Content.Outlook/VPM0S3T2/Calenturitas/recvd/2007-10-30%20Recvd%20from%20CIP%20as%20the%20latest%20version/2153_Cal_Model%202_ecmod_11_ver21%2023-July-07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LANMIN\PLANES\PLANSEM\2001\Trimes02\Sem17-0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CSERVER1\TECNICO\PLANMIN\PLANES\PLANSEM\2000\TRIMES02\SEM25-0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INF.BIMENSUAL\INFORME%20BIMENSUAL%20JUL-AGO-200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PTilston/Local%20Settings/Temporary%20Internet%20Files/OLK335/ARC_MINE%20PLANNING/BUDGET%202006/BUDGET%20OCT02/Base%20Datos%20C_Andes%20Bug06%20OCT03%20(version%201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dor/Configuraci&#243;n%20local/Archivos%20temporales%20de%20Internet/Content.IE5/EVZQXGNY/SISTEMA%20VIAL%20URBANO%20DEL%20RIO/ENTREGA/MEMORIAS/C&#225;lculored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Alfonso%20Lopez/Mis%20documentos/LA%20JAGUA/TEMPO/Alfonso/BUGJET_2005%20LJ%20REV%20ABRI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gespitia/Configuraci&#243;n%20local/Archivos%20temporales%20de%20Internet/OLK1E/PSM%20AFE%20Cost%20Control%2007-31-06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ERSONAL\Dropbox\PRESP\DPS0202014\ANALISIS%20DE%20PRECIOS%20(Mao)%202014.xlsm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contratos.gov.co/Mis%20documentos/contratos-en-ejecuci&#243;n/contratos-inv&#237;as-2002/consulv&#237;as-advial/Mis%20documentos/Advial-Jul-01-jul-03/formatos/FORMATOS%20UTILES/AP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Administrator/Desktop/2180_CAl%20&amp;%20CDJ%20Equipment/XL/EcMod/Option%2040_EX3600_789_LaJag/2153_Model%20100_LJ%20LOM_Ecmod_ver06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~1/jcampo/LOCALS~1/Temp/Temporary%20Directory%201%20for%202153_Cal_Model%202_ecmod_11_ver20%2023-July-07.zip/2153_Cal_Model%202_ecmod_11_ver20%2023-July-07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rschmidt.CDJPRO/Local%20Settings/Temporary%20Internet%20Files/OLK1B4/CDJ%20Prodeco%20rail%20access%20Feb06%20ver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Documents%20and%20Settings\123\Mis%20documentos\MEMORIA\Cerete\Documents%20and%20Settings\123\Escritorio\ING.%20ELIONETH%20VARGAS\gradas%20san%20bernardo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lchait/My%20Documents/LC_CDrive/columbianupdate/Pincer18062004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-alexander\Documentos\winnt\perfiles\Co80097831\Mis%20documentos\Formatos\Presupuesto%20Da&#241;os%20Interinstitucionales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BWKF/Budget%20and%20Finance/2008%20Budget/Models/20070930%20Prodeco%20Calenturitas%20Valuation%20Model%20v6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CPhillips/Cerrejon/Models/Financial%20Model/Draft%208/Financial%20Model%20No%205%20-%2022MTPA-%20Rev%2008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robles/Etapa%208B/Presup%20Robles%208B%20(sandoval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fuentes\Mis%20documentos\OBRAS%20CIVILES%20PRODECO%202004\mejoramiento%20y%20mantenimiento%20de%20vias\MANTENIMIENTO%20FUERZA%20TOTAL\Arreglo%20via%20LL-LJ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Documents%20and%20Settings\JAIRO%20MARTINEZ\MIS%20DOCUMENTOS%20JAIRO%20M\JAIRO%20MARTINEZ1\JOSO\EDIFICIO%20KALAIR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/Informacion%20Comercial_Sucre/Sincelejo/Cortijo%20-%20Sincelejo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TEMP/BUDGET%20FORM%202002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pcastro\Mis%20documentos\PRESUPUESTO%20CAL%20A&#209;O%202006\enrique\My%20Documents\geologia\costs%20and%20controls\Exploration%20Program%20Costs%20and%20meter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ola\Mis%20documentos\Mis%20documentos\CONSULTORIA\EN%20EJECUCION\CARS\CORANTIOQUIA\PMAA%20PUEBLORRICO%202005\DISE&#209;O\Memorias\Alcantarillado\GUIA%20DISE&#209;O\ALCANTARILLADO%20LIBORINA\HOJA%20ALCANTARILLADO%20LIBORINA%20CON%20ALIVIADEROS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Monteria\Mis%20im&#225;genes\documentos\PAVSAS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trina%20Unitarios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ian%20Carlos/AppData/Local/Microsoft/Windows/Temporary%20Internet%20Files/Content.Outlook/KD237581/Estructura_APU_201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ii700\C\1581\Excel\Misc\equip%20database%20assumptions%20comparison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jcampo/Configuraci&#243;n%20local/Archivos%20temporales%20de%20Internet/OLK43/Capital%20Costs%20-%20154016B%20Mine%20Study%20Option%203A%20-%20DRAFT%20REVISED%20(2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ola\mis%20documentos\Mis%20documentos\PM%20EB&#201;JICO\alternativas\alcantarillado\1B\combinado\alternativa%201B%20alcantarillado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ola\Mis%20documentos\CLAUDIA\DISE&#209;O%20ALCANTARILLADO%20LIBORINA%202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ata/Work/Excel/Coal/Anglo%20View/MS%20Base%20Case%20intercor%2012270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acero/Configuraci&#243;n%20local/Archivos%20temporales%20de%20Internet/OLK61/2008%20Capital%20Budget%20v1%208-14-07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f\C.701%20DISE&#209;OS%20IDU%20GRUPO%20G\09%20Productos%20de%20la%20Consultor&#237;a\701_SIN_ANALISIS_PRECIOS_UNITARIOS%20en%20proceso\APU_GRUPO_G-Base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Mis%20documentos\Datos\K1\03%20Grupo%2005\02%20Dise&#241;os\01%20Ahorcado\02%20Memorias\02%20Hojas\Cantidades%20de%20Obra\02%20VILLAHERMOSA.Chalo\01%20Dis_AC_VH_02111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ersonal\ddalejandro\USUARIOS\PROFESIONAL%201\PTARD%20SONSON\CALCULOS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Informacion%20Comercial_Sucre/Sincelejo/Las%20Delicias%20-%20Sincelejo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DATOS%20(F)\Documents%20and%20Settings\Administrador\Mis%20documentos\Mis%20archivos%20recibidos\APUS%20JUNIO%2015-04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jcampo/Mis%20documentos/FINANCE/Models/Glencore%20Rail/Rail%20Model%20ver11%2024Mar0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pcastro\Mis%20documentos\PRESUPUESTO%20CAL%20A&#209;O%202006\PRESUPUESTO%202006%20VERSION_0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97655D5\PROPUESTA%20ECOGESTAR%20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ian%20Carlos/Documents/Puente%20el%20Embrujo/Apus/Estructura_APU_201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jhonatanmauricio\Downloads\F:\VILLA%20TAKOA\Presupuesto\APUS%20VILLA%20TAKOA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6\L-193-06%20DISE&#209;O%20Y%20FABRICACI&#211;N%20%20AMPLIACI&#211;N%20DE%20PLANTA%20-%20BUENAVENTURA%20INGS\Presupuesto\Rev0\Presupuesto%20L-193-06%20revC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992774a\PRECIOS\DOCUME~1\e0939709\CONFIG~1\Temp\precios200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AppData/Local/Temp/Rar$DI05.444/APU%20-%20Inv..GRUPO%20I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dor\Escritorio\INFORMES\INFORMES%20A%20COMPRAS\INFORME%20PENDIENTES%2020-01-1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Dise&#241;os%20y%20Construcciones\An&#225;lisis%20de%20precios%20unitarios%20de%20Bajo%20Grand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sma\766\Documents%20and%20Settings\edgarg.SM&amp;A\Escritorio\SALARIOS%202008\MATRIZ%20PARA%20EL%20CALCULO%20DEL%20AIU%202008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campo/My%20Documents/FINANCE/Models/Equipment%20Selection/Newco%20scenario%20for%20mining%20equipment%20purchases%20v7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atreesvr\mineconsult\ActiveJobs\2180_CAl%20&amp;%20CDJ%20Equipment\XL\EcMod\Option%2030_EX3600_789\Option%2030_Mixed_EcMod_EX3600_5500_ver0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AppData/Local/Temp/Rar$DIa0.128/AMVB%2009/Inf.%20Accidentalidad/ADMON/GRUPO5/PRESUP~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jmperez\Documents\TECNICA\DEPORTE%20Y%20RECREACION\02%20ESTANDARIZADO%20POLIDEPORTIVO\05%20HOJA%20CALCULO%20ESTANDARIZADO\PRESUPUESTO%20DEL%20POLIDEPORTIVO%20COMPLETO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nrique\My%20Documents\geologia\costs%20and%20controls\Exploration%20Program%20Costs%20and%20meters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campo/Local%20Settings/Temporary%20Internet%20Files/OLK34/Macintosh%20HDUsers/darrenbowden/Data/Work%20OTML/2005_Budget/Model/Planning%20Model%20OTML%20Month%20CY05%20V2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jcampo/Local%20Settings/Temporary%20Internet%20Files/OLK34/2297_Opt46_La%20Jag_MARC_Evaluation%20ver01-ADJUSTED%20SCHED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jcampo/Configuraci&#243;n%20local/Archivos%20temporales%20de%20Internet/OLK43/AFE-MOER%20Register%20(27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ICITACI\BASE\PRESUPUESTO-BASE-2006%20(Guatemala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ICITACI\BASE\PRESUPUESTO-BASE-2005%20(peru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B%20MARCOS\DOCUMENTOS%20EXCEL\My%20Documents\CONTRATOS%20VIGENTES\Malla%20Vial%20Distrital\CALLE%2080B\Mis%20documentos\INF.BIMENSUAL\INFORME%20BIMENSUAL%20JUL-AGO-200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mil\c%20-%20yamil\Documents%20and%20Settings\Yamil%20Sabbagh\Configuraci&#243;n%20local\Temp\Directorio%20temporal%205%20para%20sergio%20bar.zip\WINDOWS\TEMP\VILLA%20SAGRARIO%20NEGRAS%208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Mining/Admin/Template%20Models/Blank%20270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beiro\unidad%20d\Documents%20and%20Settings\SANEAMBIENTE\GENERALES\MVMT\Dise&#241;o_ALL_AR_030328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ino\C\AMV-3005-2005\ADMON%20GRUPO%203%202004%20-2005\PRESUPUESTOS\Analisis%20de%20Precios%20Unitarios%20ASTRID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Kacero/Configuraci&#243;n%20local/Archivos%20temporales%20de%20Internet/OLK61/MIGUE/Flujo%20de%20Caja%20-%20Compras/FLUJO%2022222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peco\mapeco_vol1.mapeco_ltda\USUARIOS\Licita\SUBTEC\CARMEN\TARIFA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cipal\cund%20grupo%201\TECNICO\INFORMES%20TRIMESTRALES\INFORME%20TRIMESTRAL%20OCTUBRE%20DE%202009\Documents%20and%20Settings\Administrador\Escritorio\JULIO%20SEPTIEMBRE\Documents%20and%20Settings\Compaq_Propietari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00-ACTUAL\0-Carrizal%202003\Presupuesto%20y%20A.P.U.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orlando/PROPUESTA%20PUENTE%20BOLIVAR%20MURO%20EN%20CONCRETO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ARMEN\3271%20Palmitas\3271%20G1%20Presupuestos%20de%20Pozos-Palmitas%20Central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figueroa.CYT/Configuraci&#243;n%20local/Archivos%20temporales%20de%20Internet/Content.IE5/KD8PUB8J/ModPptoOperaEquiposVerEyC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peco\mapeco_vol1.mapeco_ltda\USUARIOS\Licita\SUBTEC\Licitaciones\INVIAS\2002\SCV%2001%20a%2060\Informaci&#243;n%20contrato\16\SCV-037-200203142002101159\SCV-037-Base-Girardot-Bogot&#225;-PR52-PR11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CO\Doc.%20ASPIRE\ADMONVIAL%20H-V-05\PRESUPUESTOS\sector%203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PROCESOS%20DE%20CONTRATACION%202008\ACTAS%202008\ACTA%20PARCIAL%20CRISTIAN%20LONDO&#209;O\PARCIAL_N..V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PLANEACION%202014/PAVIMENTOS%20DPS/PAVIMENTO%20SAN%20LUIS%20JULIO2013/PRESUPUESTO%20VIA%20SAN%20LUIS%20JULIO%20-%20modificado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campo/Local%20Settings/Temporary%20Internet%20Files/OLK34/portada%20nuev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lejo\Alejandro\Empresa\Nexos%20Incoel\Bavaria%20Pereira%20Centro%20de%20Distribuci&#243;n\ItemsAlejo\Cotizacion%20Bavaria%20C.Estructurado%20C.Distribucion%20Pereira%20Nuevo%20Formato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arold/Documents/DEVIMED/DEVIMED%202008/REVISION%20NUEVOS%20PRECIOS/Users/Subtecnica.PROCOPAL/Documents/MVM/DEVIMED%20S.A/San%20Vicente/HLOPEZA/GERONA/CANTIDADES%20REPOSICION/SUBCIRCUITO%207/REDES7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Monteria\Mis%20im&#225;genes\MSOFFICE\EXCEL\DEPORTE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oris\Documents\X%20REVISIONES\02%20Formato%2020F-PL07\20F-PL07%20Acta%20Parcial%20de%20Obra%20V.2%202011-01-18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Tilston/Local%20Settings/Temporary%20Internet%20Files/OLK335/ARC_MINE%20PLANNING/BUDGET%202006/BUDGET%20OCT02/Base%20Datos%20C_Andes%20Bug06%20OCT03%20(version%201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as\natalia\PC%20VIEJO\D\Richi\Negocios\Cesar%20Villegas\An&#225;lisisAPU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jgerard/Local%20Settings/Temporary%20Internet%20Files/OLK139/Truck%20&amp;%20Rail%205mtpa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AMV-02-BOL/EST.V&#205;A%20CRITERIO%20TECNICO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SING\Unidad%20C\00-2004\San%20Pedro\Lagunas\Linea%20de%20Impulsion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ino\C\Documents%20and%20Settings\Hector%20Guerrero\Mis%20documentos\Licitaciones%20realizadas\Invias\INTER-Taraza-caucasia\DIFERGO\WINDOWS\TEMP\UNITARIOS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escorcia/Desktop/APU/APU%202011/APU%20CON%20PARTICULARES%20OPA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992774a\PRECIOS\Constancita\HOJA%20DIARIA\HD%202003\Hoja%20Diaria%20Nueva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meneses/Configuraci&#243;n%20local/Archivos%20temporales%20de%20Internet/OLK27/Fuel%20Cupo%20LJP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Corporate/Finance&amp;Admin/Botica/Annual%20Accounts/June%2000/Sponsors%20TB%20(BS)%20June%20200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Corporate/Annual%20Reports/Annual%20Report%202000/MMH%20Consolidated%20TB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Usuarios\Ingeniero\emartinez\medidores%20SANTA%20CECILIA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Monteria\Mis%20im&#225;genes\EXCEL\CONTRATO\ALCASAN1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mac\Library\Mail%20Downloads\C\Users\mac\Library\Mail%20Downloads\I\Documents%20and%20Settings\Administrador\Configuraci&#243;n%20local\Archivos%20temporales%20de%20Internet\OLK1DD\Analisis%20Unitarios%201EL%20PEDREGAL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nts%20and%20Settings/jcampo/Configuraci&#243;n%20local/Archivos%20temporales%20de%20Internet/OLK43/Flujo%20de%20caja2%20(3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Nueva%20carpeta/LOM%20Calagua/FORECAST/Marzo03--06/Documents%20and%20Settings/Alfonso%20Lopez/Mis%20documentos/LA%20JAGUA/TEMPO/Alfonso/BUGJET_2005%20LJ%20REV%20ABRIL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rchivos%20de%20Dise&#241;o%20Acero\19-01Conexion%20corte%20excentrica%20y%20tensi&#243;n%20(I-I)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Monteria\PROP%20PARAISO%20orig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bowden/My%20Documents/Prodeco%20Wk%20File/Budget%20and%20Finance/2008%20Budget/Models/20070920%20Prodeco%20La%20Jagua%20Valuation%20Model%20v4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DECO\CF%20sep17-06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OCUME~1/LDIEPPA/LOCALS~1/Temp/notes5D4CD5/FOrmato%20nec%20entto%202007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acero/Configuraci&#243;n%20local/Archivos%20temporales%20de%20Internet/OLK61/MIGUE/Flujo%20de%20Caja%20-%20Compras/FLUJO%2022222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992774a\PRECIOS\MERYVENT\ZZZ.MERCA.GQ\MERCADEO\POLITICA%20DE%20PRECIOS\PRECIOS%20MARZO%202003\precios2002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unzipped/ULANVA~6/ULAN%20valuation%20(3%20Nov%2000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Corporate%20Finance/Projects/MINARA/Models/2007/MM%20LOM%20v2.56%20(180907)_GIAG%20Aug07%20forecast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Data/capital/ARRIENDO%20PRODECO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CTO%20641%20UT%20MAS\MODIFICACIONES\ACTA%20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Budgets/Budget%202006/Returned%20Spreadsheets/CapitalBudget6MthsToDec05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/MONO/Documentos/Consultorias/Presupuestos%20Basicos/Presupuesto%20Amparo%20-%20Portal/Electricas/APUS%20Y%20PRESUPUESTO%20REDES%20ELECTRICAS%20AMPARO%20GALLO.xlk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ngela%20Losada\Downloads\Agualongo%20Fotovoltaico%20(1)\Agualongo\APU%20-%20Agualongo.xlsx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Corporate/Finance&amp;Admin/Botica/Ex%20Robo/Steve%20Robinson/A%20backup%20disk/Management%20tools/Business%20frameworks/A%20framework%20for%20business%20analysis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ES%20IGLESIA%20JAIRO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tilston/Local%20Settings/Temporary%20Internet%20Files/OLKE6/johnny/2297_Opt46_LaJagFleet_ver01-%20ADJUSTED%20SCHED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arold/Documents/DEVIMED/DEVIMED%202008/REVISION%20NUEVOS%20PRECIOS/Users/Subtecnica.PROCOPAL/Documents/MVM/DEVIMED%20S.A/PAVICOL/MSOFFICE/LICITAR/analisis%20del%20AIU/AIU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mil\c%20-%20yamil\Documents%20and%20Settings\Yamil%20Sabbagh\Configuraci&#243;n%20local\Temp\Directorio%20temporal%205%20para%20sergio%20bar.zip\Mis%20documentos\ACTAS\ACTA%2013\SAN%20BASILIO%20NEGRAS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RESUMEN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risthian/Downloads/PRECIOS%20UNITARIOS%202017%20PUBLICAR.xlsx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AFE/WINNT/Temporary%20Internet%20Files/OLK3/ANO%20TB-BS%20Dec%202000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biental\D\ALO\Palos%20Verdes\CERRO%20MATOSO\Presupuesto\Presupuesto%20Definitivo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16768160492\Jairo%20Q\CERRO%20MATOSO%20SACRIFICIO\Copia%20de%20presupuesto%20final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UNITARIOS%20PARA%20241201%202S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fuentes/Documents/OBRAS%20CIVILES%20PRODECO%202004/TREN/VIA%20MULAS%20PLJ/Version%20140109%20-%20Copy/Resumen%20costos%20acceso%20mulas%20y%20bascula%20para%20mulas%20provenientes%20de%20CDJ%20150109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jmperez\Documents\TECNICA\DEPORTE%20Y%20RECREACION\02%20ESTANDARIZADO%20POLIDEPORTIVO\Presupuesto_750%20_Baja_Suelo%20AB%20actualizado%202015%20con%20ICCP.xlsx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ino\C\Documents%20and%20Settings\Hector%20Guerrero\Mis%20documentos\Licitaciones%20realizadas\Invias\INTER-Taraza-caucasia\DIFERGO\WINDOWS\TEMP\Preobra\ModeloPresupuesto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\Downloads\0%20-%20Contratos\Canales\2%20-%20Precontractual\0-Valencia\Terminal\TERMINAL%20VALENCIA\ASPECTOS%20TECNICOS\AN.PREC.TERM.FICHAS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ian%20Carlos/Documents/Puente%20el%20Embrujo/Documents%20and%20Settings/dbowden/Local%20Settings/Temporary%20Internet%20Files/OLKA0/Flujo-07-11%20(Operacion%20Calenturitas)-VALORACION(2)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contratos.gov.co/Mis%20documentos/contratos-en-ejecuci&#243;n/contratos-inv&#237;as-2002/consulv&#237;as-advial/WINDOWS/TEMP/TD_0025.DIR/NOV-%20DIC-2002/oficina/accidentes%20le%20NOV-02-1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TRIZ%20PARA%20EL%20CALCULO%20DEL%20AIU%202009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igia%20Esther\Aula%20Multiple%20Ayapel\ACTAS\COPIA%201\LIGIA\ALCANT.%20TUCHIN\PROP%20OSWALDO\unitarios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A.MODI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J"/>
      <sheetName val="Gráfico1"/>
      <sheetName val="MD"/>
      <sheetName val="AXD"/>
      <sheetName val="MI"/>
      <sheetName val="JAGUA198"/>
      <sheetName val="Dólar"/>
      <sheetName val="Gastos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BASE DE DATOS"/>
      <sheetName val="DEMANDA"/>
      <sheetName val="TARIFAS"/>
      <sheetName val="CAPACIDADPAGO"/>
      <sheetName val="FACTURACIÓN"/>
      <sheetName val="FINAN.C.D CONEXIÓN"/>
      <sheetName val="SUBSIDIOS"/>
      <sheetName val="GASTOS FINANCIEROS"/>
      <sheetName val="FLUJO DE CAJA"/>
      <sheetName val="DEMANDABASE"/>
      <sheetName val="DEM.ALCANTARILLADO"/>
      <sheetName val="ALCANTARILLADO RAS"/>
      <sheetName val="ALCANTARILLADO AENE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4">
          <cell r="A4" t="str">
            <v>MAJAGUAL</v>
          </cell>
          <cell r="B4">
            <v>3.5058032021544082E-2</v>
          </cell>
        </row>
        <row r="5">
          <cell r="A5" t="str">
            <v>SAN BENITO ABAD</v>
          </cell>
          <cell r="B5">
            <v>1.3187175809739052E-2</v>
          </cell>
        </row>
        <row r="6">
          <cell r="A6" t="str">
            <v>SAN MARCOS</v>
          </cell>
          <cell r="B6">
            <v>2.3191582792298097E-2</v>
          </cell>
        </row>
        <row r="7">
          <cell r="A7" t="str">
            <v>SAN ONOFRE</v>
          </cell>
          <cell r="B7">
            <v>7.9585017057331765E-3</v>
          </cell>
        </row>
        <row r="8">
          <cell r="A8" t="str">
            <v>SAN PEDRO</v>
          </cell>
          <cell r="B8">
            <v>6.0766924441318874E-3</v>
          </cell>
        </row>
        <row r="9">
          <cell r="A9" t="str">
            <v>TOLU</v>
          </cell>
          <cell r="B9">
            <v>2.5717199808861356E-2</v>
          </cell>
        </row>
        <row r="10">
          <cell r="A10" t="str">
            <v>CERRO SAN ANTONIO</v>
          </cell>
          <cell r="B10">
            <v>2.3383323838540897E-2</v>
          </cell>
        </row>
        <row r="11">
          <cell r="A11" t="str">
            <v>EL PIÑON</v>
          </cell>
          <cell r="B11">
            <v>3.5104272156593383E-2</v>
          </cell>
        </row>
        <row r="12">
          <cell r="A12" t="str">
            <v>PEDRAZA</v>
          </cell>
          <cell r="B12">
            <v>2.9999238814196659E-2</v>
          </cell>
        </row>
        <row r="13">
          <cell r="A13" t="str">
            <v>PIVIJAY</v>
          </cell>
          <cell r="B13">
            <v>2.1895232085903864E-2</v>
          </cell>
        </row>
        <row r="14">
          <cell r="A14" t="str">
            <v>SALAMINA</v>
          </cell>
          <cell r="B14">
            <v>1.952264280880333E-2</v>
          </cell>
        </row>
      </sheetData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BS.DATOS"/>
      <sheetName val="DEMANDA"/>
      <sheetName val="ALCANTARILLADO RAS"/>
      <sheetName val="ALCANTARILLADO AENE"/>
      <sheetName val="Recursos Ley 60"/>
      <sheetName val="Subsidio por bienes aportados"/>
      <sheetName val="TARIFAS"/>
      <sheetName val="SUBS_CONTRIB"/>
      <sheetName val="CMI"/>
      <sheetName val="TRANSICIONTARIFA"/>
      <sheetName val="FINAN.C.D CONEXIÓN"/>
      <sheetName val="FACTURACIÓN ESP"/>
      <sheetName val="F.CAJA ESP"/>
      <sheetName val="GTOS.ADMON"/>
      <sheetName val="RESUMEN"/>
      <sheetName val="FyU"/>
      <sheetName val="NEGOCIACIÓN"/>
      <sheetName val="INFORME"/>
      <sheetName val="power"/>
      <sheetName val="OUTPUTS"/>
      <sheetName val="R.EJECUTIVO"/>
      <sheetName val="F. CAJA COSTOS"/>
      <sheetName val="RESUMEN POI "/>
      <sheetName val="CALCULO POI"/>
      <sheetName val="CALCULO COSTOS DE OPERACIÓN"/>
      <sheetName val="INFORMACIÓN REFERENCIA"/>
      <sheetName val="BD COSTOS UNIDAD CONSTRUCTIVA"/>
      <sheetName val="REFERENCIAS"/>
      <sheetName val="DEMANDABASEAND"/>
      <sheetName val="Tablas Documento Financiero"/>
    </sheetNames>
    <sheetDataSet>
      <sheetData sheetId="0">
        <row r="20">
          <cell r="D20">
            <v>0.3</v>
          </cell>
        </row>
      </sheetData>
      <sheetData sheetId="1">
        <row r="5">
          <cell r="D5" t="str">
            <v>Majagual</v>
          </cell>
          <cell r="E5" t="str">
            <v>San Benito Abad</v>
          </cell>
          <cell r="F5" t="str">
            <v>San Marcos</v>
          </cell>
          <cell r="G5" t="str">
            <v>San Onofre</v>
          </cell>
          <cell r="H5" t="str">
            <v>San Pedro</v>
          </cell>
          <cell r="I5" t="str">
            <v>Santiago de Tolú</v>
          </cell>
          <cell r="J5" t="str">
            <v>Cerro de San Antonio</v>
          </cell>
          <cell r="K5" t="str">
            <v>El Piñón</v>
          </cell>
          <cell r="L5" t="str">
            <v>Pedraza</v>
          </cell>
          <cell r="M5" t="str">
            <v>Pivijay</v>
          </cell>
          <cell r="N5" t="str">
            <v>Salamina</v>
          </cell>
          <cell r="S5" t="str">
            <v>Demanda (m3/usuario/mes)</v>
          </cell>
          <cell r="AC5" t="str">
            <v>Demanda (m3/usuario/mes)</v>
          </cell>
        </row>
        <row r="6">
          <cell r="B6" t="str">
            <v>Población</v>
          </cell>
          <cell r="C6" t="str">
            <v>Población Total  (Hab)</v>
          </cell>
          <cell r="D6">
            <v>36401</v>
          </cell>
          <cell r="E6">
            <v>25161</v>
          </cell>
          <cell r="F6">
            <v>50426</v>
          </cell>
          <cell r="G6">
            <v>49331</v>
          </cell>
          <cell r="H6">
            <v>16346</v>
          </cell>
          <cell r="I6">
            <v>38805</v>
          </cell>
          <cell r="J6">
            <v>24279</v>
          </cell>
          <cell r="K6">
            <v>23231</v>
          </cell>
          <cell r="L6">
            <v>17816</v>
          </cell>
          <cell r="M6">
            <v>73213</v>
          </cell>
          <cell r="N6">
            <v>10854</v>
          </cell>
          <cell r="S6">
            <v>19</v>
          </cell>
          <cell r="T6">
            <v>24</v>
          </cell>
          <cell r="U6">
            <v>29</v>
          </cell>
          <cell r="V6">
            <v>34</v>
          </cell>
          <cell r="W6">
            <v>39</v>
          </cell>
          <cell r="X6">
            <v>40</v>
          </cell>
          <cell r="AC6">
            <v>19</v>
          </cell>
          <cell r="AD6">
            <v>24</v>
          </cell>
          <cell r="AE6">
            <v>29</v>
          </cell>
          <cell r="AF6">
            <v>34</v>
          </cell>
          <cell r="AG6">
            <v>39</v>
          </cell>
          <cell r="AH6">
            <v>40</v>
          </cell>
        </row>
        <row r="7">
          <cell r="C7" t="str">
            <v>Población Urbana (Hab)</v>
          </cell>
          <cell r="D7">
            <v>9435</v>
          </cell>
          <cell r="E7">
            <v>11831</v>
          </cell>
          <cell r="F7">
            <v>32749</v>
          </cell>
          <cell r="G7">
            <v>14918.075146410478</v>
          </cell>
          <cell r="H7">
            <v>11208</v>
          </cell>
          <cell r="I7">
            <v>24243</v>
          </cell>
          <cell r="J7">
            <v>6342</v>
          </cell>
          <cell r="K7">
            <v>6349</v>
          </cell>
          <cell r="L7">
            <v>2282</v>
          </cell>
          <cell r="M7">
            <v>18614</v>
          </cell>
          <cell r="N7">
            <v>5639</v>
          </cell>
          <cell r="Q7" t="str">
            <v>Tasa de Crecimeinto Población</v>
          </cell>
          <cell r="R7">
            <v>0.01</v>
          </cell>
          <cell r="S7">
            <v>739.46075405266993</v>
          </cell>
          <cell r="T7">
            <v>554.59556553950233</v>
          </cell>
          <cell r="U7">
            <v>443.67293219569763</v>
          </cell>
          <cell r="V7">
            <v>369.73037702633496</v>
          </cell>
          <cell r="W7">
            <v>316.90923728264119</v>
          </cell>
          <cell r="X7">
            <v>277.30658335951193</v>
          </cell>
          <cell r="AA7" t="str">
            <v>Tasa de Crecimeinto Población</v>
          </cell>
          <cell r="AB7">
            <v>0.01</v>
          </cell>
          <cell r="AC7">
            <v>400.83583206146557</v>
          </cell>
          <cell r="AD7">
            <v>300.63046821266477</v>
          </cell>
          <cell r="AE7">
            <v>240.50724990338429</v>
          </cell>
          <cell r="AF7">
            <v>200.42510436386397</v>
          </cell>
          <cell r="AG7">
            <v>171.78678516919953</v>
          </cell>
          <cell r="AH7">
            <v>150.3080457732012</v>
          </cell>
        </row>
        <row r="8">
          <cell r="C8" t="str">
            <v>% Población Urbana</v>
          </cell>
          <cell r="D8">
            <v>0.25919617592923272</v>
          </cell>
          <cell r="E8">
            <v>0.47021183577759229</v>
          </cell>
          <cell r="F8">
            <v>0.64944671399674769</v>
          </cell>
          <cell r="G8">
            <v>0.30240771819769469</v>
          </cell>
          <cell r="H8">
            <v>0.68567233573963049</v>
          </cell>
          <cell r="I8">
            <v>0.62473908001546197</v>
          </cell>
          <cell r="J8">
            <v>0.26121339429136292</v>
          </cell>
          <cell r="K8">
            <v>0.27329860961646074</v>
          </cell>
          <cell r="L8">
            <v>0.1280871127076785</v>
          </cell>
          <cell r="M8">
            <v>0.25424446478084495</v>
          </cell>
          <cell r="N8">
            <v>0.51953196978072602</v>
          </cell>
          <cell r="R8">
            <v>0.02</v>
          </cell>
          <cell r="S8">
            <v>685.17871640870067</v>
          </cell>
          <cell r="T8">
            <v>513.88403730652544</v>
          </cell>
          <cell r="U8">
            <v>411.11075008112471</v>
          </cell>
          <cell r="V8">
            <v>342.58935820435033</v>
          </cell>
          <cell r="W8">
            <v>293.65807913488396</v>
          </cell>
          <cell r="X8">
            <v>256.94201865326272</v>
          </cell>
          <cell r="AB8">
            <v>0.02</v>
          </cell>
          <cell r="AC8">
            <v>383.67009254418178</v>
          </cell>
          <cell r="AD8">
            <v>287.74897524157075</v>
          </cell>
          <cell r="AE8">
            <v>230.19918019325658</v>
          </cell>
          <cell r="AF8">
            <v>191.84223460522207</v>
          </cell>
          <cell r="AG8">
            <v>164.42593204286007</v>
          </cell>
          <cell r="AH8">
            <v>143.88167595391656</v>
          </cell>
        </row>
        <row r="9">
          <cell r="C9" t="str">
            <v>% Población Rural</v>
          </cell>
          <cell r="D9">
            <v>0.74080382407076728</v>
          </cell>
          <cell r="E9">
            <v>0.52978816422240771</v>
          </cell>
          <cell r="F9">
            <v>0.35055328600325231</v>
          </cell>
          <cell r="G9">
            <v>0.69759228180230526</v>
          </cell>
          <cell r="H9">
            <v>0.31432766426036951</v>
          </cell>
          <cell r="I9">
            <v>0.37526091998453803</v>
          </cell>
          <cell r="J9">
            <v>0.73878660570863708</v>
          </cell>
          <cell r="K9">
            <v>0.72670139038353931</v>
          </cell>
          <cell r="L9">
            <v>0.87191288729232153</v>
          </cell>
          <cell r="M9">
            <v>0.74575553521915505</v>
          </cell>
          <cell r="N9">
            <v>0.48046803021927398</v>
          </cell>
          <cell r="R9">
            <v>0.03</v>
          </cell>
          <cell r="S9">
            <v>631.86474363840796</v>
          </cell>
          <cell r="T9">
            <v>473.89415743392567</v>
          </cell>
          <cell r="U9">
            <v>379.11180571123623</v>
          </cell>
          <cell r="V9">
            <v>315.94117240896469</v>
          </cell>
          <cell r="W9">
            <v>270.79414693659731</v>
          </cell>
          <cell r="X9">
            <v>236.94707871696284</v>
          </cell>
          <cell r="AB9">
            <v>0.03</v>
          </cell>
          <cell r="AC9">
            <v>364.60663308026358</v>
          </cell>
          <cell r="AD9">
            <v>273.45856897676327</v>
          </cell>
          <cell r="AE9">
            <v>218.75535384840069</v>
          </cell>
          <cell r="AF9">
            <v>182.29612820700058</v>
          </cell>
          <cell r="AG9">
            <v>156.25998560582724</v>
          </cell>
          <cell r="AH9">
            <v>136.72209615525043</v>
          </cell>
        </row>
        <row r="10">
          <cell r="C10" t="str">
            <v>Densidad Habitacional (Hab/Vivienda)</v>
          </cell>
          <cell r="D10">
            <v>5.3</v>
          </cell>
          <cell r="E10">
            <v>9.42</v>
          </cell>
          <cell r="F10">
            <v>5.5</v>
          </cell>
          <cell r="G10">
            <v>5.53</v>
          </cell>
          <cell r="H10">
            <v>5.23</v>
          </cell>
          <cell r="I10">
            <v>5.38</v>
          </cell>
          <cell r="J10">
            <v>4.2678331090174968</v>
          </cell>
          <cell r="K10">
            <v>7.7144592952612392</v>
          </cell>
          <cell r="L10">
            <v>5.2946635730858471</v>
          </cell>
          <cell r="M10">
            <v>5.12</v>
          </cell>
          <cell r="N10">
            <v>5.4273339749759382</v>
          </cell>
          <cell r="R10">
            <v>0.04</v>
          </cell>
          <cell r="S10">
            <v>579.78285343461255</v>
          </cell>
          <cell r="T10">
            <v>434.8371400759595</v>
          </cell>
          <cell r="U10">
            <v>347.86971206076754</v>
          </cell>
          <cell r="V10">
            <v>289.89142671730627</v>
          </cell>
          <cell r="W10">
            <v>248.47585130347377</v>
          </cell>
          <cell r="X10">
            <v>217.42737062774043</v>
          </cell>
          <cell r="AB10">
            <v>0.04</v>
          </cell>
          <cell r="AC10">
            <v>343.91861032869622</v>
          </cell>
          <cell r="AD10">
            <v>257.94614607965332</v>
          </cell>
          <cell r="AE10">
            <v>206.34829086396525</v>
          </cell>
          <cell r="AF10">
            <v>171.95930516434811</v>
          </cell>
          <cell r="AG10">
            <v>147.38958252193768</v>
          </cell>
          <cell r="AH10">
            <v>128.97307303982666</v>
          </cell>
        </row>
        <row r="11">
          <cell r="C11" t="str">
            <v>% Crecimeinto Anual de la Población</v>
          </cell>
          <cell r="D11">
            <v>3.5058032021544082E-2</v>
          </cell>
          <cell r="E11">
            <v>1.3187175809739052E-2</v>
          </cell>
          <cell r="F11">
            <v>2.3191582792298097E-2</v>
          </cell>
          <cell r="G11">
            <v>7.9585017057331765E-3</v>
          </cell>
          <cell r="H11">
            <v>6.0766924441318874E-3</v>
          </cell>
          <cell r="I11">
            <v>2.5717199808861356E-2</v>
          </cell>
          <cell r="J11">
            <v>2.3383323838540897E-2</v>
          </cell>
          <cell r="K11">
            <v>3.5104272156593383E-2</v>
          </cell>
          <cell r="L11">
            <v>2.9999238814196659E-2</v>
          </cell>
          <cell r="M11">
            <v>2.1895232085903864E-2</v>
          </cell>
          <cell r="N11">
            <v>1.952264280880333E-2</v>
          </cell>
          <cell r="R11">
            <v>0.05</v>
          </cell>
          <cell r="S11">
            <v>529.23226584917836</v>
          </cell>
          <cell r="T11">
            <v>396.92419938688369</v>
          </cell>
          <cell r="U11">
            <v>317.54287974541126</v>
          </cell>
          <cell r="V11">
            <v>264.61613292458918</v>
          </cell>
          <cell r="W11">
            <v>226.80879931264175</v>
          </cell>
          <cell r="X11">
            <v>198.47090028320255</v>
          </cell>
          <cell r="AB11">
            <v>0.05</v>
          </cell>
          <cell r="AC11">
            <v>321.95106427977692</v>
          </cell>
          <cell r="AD11">
            <v>241.47048654296387</v>
          </cell>
          <cell r="AE11">
            <v>193.17926456762359</v>
          </cell>
          <cell r="AF11">
            <v>160.97553213988846</v>
          </cell>
          <cell r="AG11">
            <v>137.98724278634003</v>
          </cell>
          <cell r="AH11">
            <v>120.73524327148193</v>
          </cell>
        </row>
        <row r="12">
          <cell r="C12" t="str">
            <v>No. Hectareas de la Cabecera Municiapal</v>
          </cell>
          <cell r="D12">
            <v>70.468199999999996</v>
          </cell>
          <cell r="E12">
            <v>225</v>
          </cell>
          <cell r="F12">
            <v>526</v>
          </cell>
          <cell r="G12">
            <v>178</v>
          </cell>
          <cell r="H12">
            <v>127.03319999999999</v>
          </cell>
          <cell r="I12">
            <v>234.27850000000001</v>
          </cell>
          <cell r="J12">
            <v>35.854999999999997</v>
          </cell>
          <cell r="K12">
            <v>71.010000000000005</v>
          </cell>
          <cell r="L12">
            <v>32.606699999999996</v>
          </cell>
          <cell r="M12">
            <v>259</v>
          </cell>
          <cell r="N12">
            <v>80</v>
          </cell>
          <cell r="R12">
            <v>0.06</v>
          </cell>
          <cell r="S12">
            <v>480.49459975444722</v>
          </cell>
          <cell r="T12">
            <v>360.38415070047643</v>
          </cell>
          <cell r="U12">
            <v>288.30732056038119</v>
          </cell>
          <cell r="V12">
            <v>240.25610046698429</v>
          </cell>
          <cell r="W12">
            <v>205.93380040027225</v>
          </cell>
          <cell r="X12">
            <v>180.18327476047753</v>
          </cell>
          <cell r="AB12">
            <v>0.06</v>
          </cell>
          <cell r="AC12">
            <v>299.60972490803567</v>
          </cell>
          <cell r="AD12">
            <v>224.31912369194245</v>
          </cell>
          <cell r="AE12">
            <v>179.449548287049</v>
          </cell>
          <cell r="AF12">
            <v>149.54608246129496</v>
          </cell>
          <cell r="AG12">
            <v>128.18235639539569</v>
          </cell>
          <cell r="AH12">
            <v>112.15237351284004</v>
          </cell>
        </row>
        <row r="13">
          <cell r="B13" t="str">
            <v>Acueducto</v>
          </cell>
          <cell r="C13" t="str">
            <v>No. Usuarios Actuales Acueducto Res</v>
          </cell>
          <cell r="D13">
            <v>1240</v>
          </cell>
          <cell r="E13">
            <v>803</v>
          </cell>
          <cell r="F13">
            <v>3645</v>
          </cell>
          <cell r="G13">
            <v>2374</v>
          </cell>
          <cell r="H13">
            <v>1998</v>
          </cell>
          <cell r="I13">
            <v>2950</v>
          </cell>
          <cell r="J13">
            <v>624</v>
          </cell>
          <cell r="K13">
            <v>823</v>
          </cell>
          <cell r="L13">
            <v>397</v>
          </cell>
          <cell r="M13">
            <v>2730</v>
          </cell>
          <cell r="N13">
            <v>1009</v>
          </cell>
          <cell r="R13">
            <v>7.0000000000000007E-2</v>
          </cell>
          <cell r="S13">
            <v>433.869075202283</v>
          </cell>
          <cell r="T13">
            <v>325.39300581195158</v>
          </cell>
          <cell r="U13">
            <v>260.32144512136978</v>
          </cell>
          <cell r="V13">
            <v>217.37456708917625</v>
          </cell>
          <cell r="W13">
            <v>185.9388604639723</v>
          </cell>
          <cell r="X13">
            <v>162.70530349573647</v>
          </cell>
          <cell r="AB13">
            <v>7.0000000000000007E-2</v>
          </cell>
          <cell r="AC13">
            <v>275.71570557995722</v>
          </cell>
          <cell r="AD13">
            <v>206.79396751809909</v>
          </cell>
          <cell r="AE13">
            <v>165.4322986812268</v>
          </cell>
          <cell r="AF13">
            <v>137.85785278997861</v>
          </cell>
          <cell r="AG13">
            <v>118.1618200105156</v>
          </cell>
          <cell r="AH13">
            <v>103.39698375904955</v>
          </cell>
        </row>
        <row r="14">
          <cell r="C14" t="str">
            <v>No. Usuarios Actuales Acued. Ind y Comer</v>
          </cell>
          <cell r="D14">
            <v>10</v>
          </cell>
          <cell r="E14">
            <v>0</v>
          </cell>
          <cell r="F14">
            <v>55</v>
          </cell>
          <cell r="G14">
            <v>1</v>
          </cell>
          <cell r="H14">
            <v>2</v>
          </cell>
          <cell r="I14">
            <v>61</v>
          </cell>
          <cell r="J14">
            <v>0</v>
          </cell>
          <cell r="K14">
            <v>0</v>
          </cell>
          <cell r="L14">
            <v>0</v>
          </cell>
          <cell r="M14">
            <v>26</v>
          </cell>
          <cell r="N14">
            <v>12</v>
          </cell>
          <cell r="R14">
            <v>0.08</v>
          </cell>
          <cell r="S14">
            <v>389.5669063469424</v>
          </cell>
          <cell r="T14">
            <v>292.17958005508711</v>
          </cell>
          <cell r="U14">
            <v>233.74366404406973</v>
          </cell>
          <cell r="V14">
            <v>194.79225376323188</v>
          </cell>
          <cell r="W14">
            <v>166.96478893991303</v>
          </cell>
          <cell r="X14">
            <v>146.08979002754356</v>
          </cell>
          <cell r="AB14">
            <v>0.08</v>
          </cell>
          <cell r="AC14">
            <v>252.22423290722543</v>
          </cell>
          <cell r="AD14">
            <v>189.16817468041907</v>
          </cell>
          <cell r="AE14">
            <v>151.34316574409269</v>
          </cell>
          <cell r="AF14">
            <v>126.11211645361271</v>
          </cell>
          <cell r="AG14">
            <v>108.09815362684837</v>
          </cell>
          <cell r="AH14">
            <v>94.584087340209535</v>
          </cell>
        </row>
        <row r="15">
          <cell r="C15" t="str">
            <v>No. Usuarios Actuales Acued. Oficiales</v>
          </cell>
          <cell r="D15">
            <v>0</v>
          </cell>
          <cell r="E15">
            <v>0</v>
          </cell>
          <cell r="F15">
            <v>0</v>
          </cell>
          <cell r="G15">
            <v>37</v>
          </cell>
          <cell r="H15">
            <v>0</v>
          </cell>
          <cell r="I15">
            <v>5</v>
          </cell>
          <cell r="J15">
            <v>0</v>
          </cell>
          <cell r="K15">
            <v>0</v>
          </cell>
          <cell r="L15">
            <v>16</v>
          </cell>
          <cell r="M15">
            <v>7</v>
          </cell>
          <cell r="N15">
            <v>28</v>
          </cell>
          <cell r="R15">
            <v>0.09</v>
          </cell>
          <cell r="S15">
            <v>347.83450970172481</v>
          </cell>
          <cell r="T15">
            <v>260.88468286605428</v>
          </cell>
          <cell r="U15">
            <v>208.6971855851306</v>
          </cell>
          <cell r="V15">
            <v>173.91725485086241</v>
          </cell>
          <cell r="W15">
            <v>149.08199054618001</v>
          </cell>
          <cell r="X15">
            <v>130.44234143302714</v>
          </cell>
          <cell r="AB15">
            <v>0.09</v>
          </cell>
          <cell r="AC15">
            <v>229.00591689347888</v>
          </cell>
          <cell r="AD15">
            <v>171.75803183667477</v>
          </cell>
          <cell r="AE15">
            <v>137.41217613584476</v>
          </cell>
          <cell r="AF15">
            <v>114.51014677987065</v>
          </cell>
          <cell r="AG15">
            <v>98.149500573280207</v>
          </cell>
          <cell r="AH15">
            <v>85.871827585206191</v>
          </cell>
        </row>
        <row r="16">
          <cell r="B16" t="str">
            <v>Alcantarillado</v>
          </cell>
          <cell r="C16" t="str">
            <v>No. Usuarios Actuales Alcantarillado Res</v>
          </cell>
          <cell r="D16">
            <v>0</v>
          </cell>
          <cell r="E16">
            <v>0</v>
          </cell>
          <cell r="F16">
            <v>0</v>
          </cell>
          <cell r="G16">
            <v>883</v>
          </cell>
          <cell r="H16">
            <v>1798</v>
          </cell>
          <cell r="I16">
            <v>1364</v>
          </cell>
          <cell r="J16">
            <v>0</v>
          </cell>
          <cell r="K16">
            <v>82</v>
          </cell>
          <cell r="L16">
            <v>123</v>
          </cell>
          <cell r="M16">
            <v>678</v>
          </cell>
          <cell r="N16">
            <v>0</v>
          </cell>
          <cell r="R16">
            <v>0.1</v>
          </cell>
          <cell r="S16">
            <v>308.84789706184421</v>
          </cell>
          <cell r="T16">
            <v>231.63152250150279</v>
          </cell>
          <cell r="U16">
            <v>185.30521800120223</v>
          </cell>
          <cell r="V16">
            <v>154.41514794116142</v>
          </cell>
          <cell r="W16">
            <v>132.36087000085874</v>
          </cell>
          <cell r="X16">
            <v>115.81576125075139</v>
          </cell>
          <cell r="AB16">
            <v>0.1</v>
          </cell>
          <cell r="AC16">
            <v>206.40579752901476</v>
          </cell>
          <cell r="AD16">
            <v>154.7935656470643</v>
          </cell>
          <cell r="AE16">
            <v>123.84060318415639</v>
          </cell>
          <cell r="AF16">
            <v>103.1957104313762</v>
          </cell>
          <cell r="AG16">
            <v>88.459627512434906</v>
          </cell>
          <cell r="AH16">
            <v>77.403971156663346</v>
          </cell>
        </row>
        <row r="17">
          <cell r="C17" t="str">
            <v>No. Usuarios Actuales Alcanta. Ind y Comer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2</v>
          </cell>
          <cell r="I17">
            <v>65</v>
          </cell>
          <cell r="J17">
            <v>0</v>
          </cell>
          <cell r="K17">
            <v>0</v>
          </cell>
          <cell r="L17">
            <v>0</v>
          </cell>
          <cell r="M17">
            <v>25</v>
          </cell>
          <cell r="N17">
            <v>0</v>
          </cell>
          <cell r="R17">
            <v>0.1</v>
          </cell>
          <cell r="S17">
            <v>272.71267550442889</v>
          </cell>
          <cell r="T17">
            <v>204.525706038561</v>
          </cell>
          <cell r="U17">
            <v>163.62056483084879</v>
          </cell>
          <cell r="V17">
            <v>136.35633775221444</v>
          </cell>
          <cell r="W17">
            <v>116.87183202203487</v>
          </cell>
          <cell r="X17">
            <v>102.2628530192805</v>
          </cell>
          <cell r="AB17">
            <v>0.1</v>
          </cell>
          <cell r="AC17">
            <v>184.69703147281834</v>
          </cell>
          <cell r="AD17">
            <v>138.51917943804816</v>
          </cell>
          <cell r="AE17">
            <v>110.81534355043853</v>
          </cell>
          <cell r="AF17">
            <v>92.341327403277987</v>
          </cell>
          <cell r="AG17">
            <v>79.157924440673924</v>
          </cell>
          <cell r="AH17">
            <v>69.266778052155274</v>
          </cell>
        </row>
        <row r="18">
          <cell r="C18" t="str">
            <v>No. Usuarios Actuales Alcanta. Oficiales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4</v>
          </cell>
          <cell r="J18">
            <v>0</v>
          </cell>
          <cell r="K18">
            <v>0</v>
          </cell>
          <cell r="L18">
            <v>0</v>
          </cell>
          <cell r="M18">
            <v>15</v>
          </cell>
          <cell r="N18">
            <v>0</v>
          </cell>
        </row>
        <row r="19">
          <cell r="C19" t="str">
            <v>% Cobertura Alcantarillado sin Utilizar</v>
          </cell>
          <cell r="D19">
            <v>0.4</v>
          </cell>
          <cell r="E19">
            <v>0</v>
          </cell>
          <cell r="F19">
            <v>0.28000000000000003</v>
          </cell>
          <cell r="G19">
            <v>0.10373394656083706</v>
          </cell>
          <cell r="H19">
            <v>0</v>
          </cell>
          <cell r="I19">
            <v>0.36730148908963417</v>
          </cell>
          <cell r="J19">
            <v>0.04</v>
          </cell>
          <cell r="K19">
            <v>0.90036452004860268</v>
          </cell>
          <cell r="L19">
            <v>0</v>
          </cell>
          <cell r="M19">
            <v>0</v>
          </cell>
          <cell r="N19">
            <v>0.2</v>
          </cell>
        </row>
        <row r="20">
          <cell r="C20" t="str">
            <v>% Cobertura Alcantarillado Utilizado</v>
          </cell>
          <cell r="D20">
            <v>0</v>
          </cell>
          <cell r="E20">
            <v>0</v>
          </cell>
          <cell r="F20">
            <v>0</v>
          </cell>
          <cell r="G20">
            <v>0.32732037827111526</v>
          </cell>
          <cell r="H20">
            <v>0.83900249821556028</v>
          </cell>
          <cell r="I20">
            <v>0.30269851091036587</v>
          </cell>
          <cell r="J20">
            <v>0</v>
          </cell>
          <cell r="K20">
            <v>9.9635479951397321E-2</v>
          </cell>
          <cell r="L20">
            <v>0.28538283062645009</v>
          </cell>
          <cell r="M20">
            <v>0.18649188782636725</v>
          </cell>
          <cell r="N20">
            <v>0</v>
          </cell>
        </row>
        <row r="21">
          <cell r="B21" t="str">
            <v>Estratificación Acueducto</v>
          </cell>
          <cell r="C21" t="str">
            <v>% Usuarios Residenciales Estrato 1</v>
          </cell>
          <cell r="D21">
            <v>0.70564516129032262</v>
          </cell>
          <cell r="E21">
            <v>1</v>
          </cell>
          <cell r="F21">
            <v>0.16543209876543211</v>
          </cell>
          <cell r="G21">
            <v>0.31994261119081779</v>
          </cell>
          <cell r="H21">
            <v>0.13054830287206268</v>
          </cell>
          <cell r="I21">
            <v>0.4965</v>
          </cell>
          <cell r="J21">
            <v>0.72275641025641024</v>
          </cell>
          <cell r="K21">
            <v>0.77035236938031593</v>
          </cell>
          <cell r="L21">
            <v>0.8488664987405542</v>
          </cell>
          <cell r="M21">
            <v>0.4249084249084249</v>
          </cell>
          <cell r="N21">
            <v>0.6382556987115956</v>
          </cell>
        </row>
        <row r="22">
          <cell r="C22" t="str">
            <v>% Usuarios Residenciales Estrato 2</v>
          </cell>
          <cell r="D22">
            <v>0.27338709677419354</v>
          </cell>
          <cell r="E22">
            <v>0</v>
          </cell>
          <cell r="F22">
            <v>0.55308641975308637</v>
          </cell>
          <cell r="G22">
            <v>0.43280726924916307</v>
          </cell>
          <cell r="H22">
            <v>0.26109660574412535</v>
          </cell>
          <cell r="I22">
            <v>0.40089999999999998</v>
          </cell>
          <cell r="J22">
            <v>0.13461538461538461</v>
          </cell>
          <cell r="K22">
            <v>0.22964763061968407</v>
          </cell>
          <cell r="L22">
            <v>0.15113350125944586</v>
          </cell>
          <cell r="M22">
            <v>0.37875457875457874</v>
          </cell>
          <cell r="N22">
            <v>0.21704658077304262</v>
          </cell>
        </row>
        <row r="23">
          <cell r="C23" t="str">
            <v>% Usuarios Residenciales Estrato 3</v>
          </cell>
          <cell r="D23">
            <v>2.0967741935483872E-2</v>
          </cell>
          <cell r="E23">
            <v>0</v>
          </cell>
          <cell r="F23">
            <v>0.27818930041152262</v>
          </cell>
          <cell r="G23">
            <v>0.24055475848876134</v>
          </cell>
          <cell r="H23">
            <v>0.47867711053089645</v>
          </cell>
          <cell r="I23">
            <v>0.1026</v>
          </cell>
          <cell r="J23">
            <v>0.14262820512820512</v>
          </cell>
          <cell r="K23">
            <v>0</v>
          </cell>
          <cell r="L23">
            <v>0</v>
          </cell>
          <cell r="M23">
            <v>8.9010989010989014E-2</v>
          </cell>
          <cell r="N23">
            <v>0.14469772051536176</v>
          </cell>
        </row>
        <row r="24">
          <cell r="C24" t="str">
            <v>% Usuarios Residenciales Estrato 4</v>
          </cell>
          <cell r="D24">
            <v>0</v>
          </cell>
          <cell r="E24">
            <v>0</v>
          </cell>
          <cell r="F24">
            <v>3.2921810699588477E-3</v>
          </cell>
          <cell r="G24">
            <v>6.6953610712577718E-3</v>
          </cell>
          <cell r="H24">
            <v>0.10008703220191471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4.3223443223443223E-2</v>
          </cell>
          <cell r="N24">
            <v>0</v>
          </cell>
        </row>
        <row r="25">
          <cell r="C25" t="str">
            <v>% Usuarios Residenciales Estrato 5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2.1758050478677109E-2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4.2490842490842493E-2</v>
          </cell>
          <cell r="N25">
            <v>0</v>
          </cell>
        </row>
        <row r="26">
          <cell r="C26" t="str">
            <v>% Usuarios Residenciales Estrato 6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7.832898172323759E-3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2.1611721611721611E-2</v>
          </cell>
          <cell r="N26">
            <v>0</v>
          </cell>
        </row>
        <row r="27">
          <cell r="C27" t="str">
            <v>% Usuarios Comercial</v>
          </cell>
          <cell r="D27">
            <v>1</v>
          </cell>
          <cell r="E27">
            <v>0</v>
          </cell>
          <cell r="F27">
            <v>1</v>
          </cell>
          <cell r="G27">
            <v>0.9928057553956835</v>
          </cell>
          <cell r="H27">
            <v>0</v>
          </cell>
          <cell r="I27">
            <v>0.96721311475409832</v>
          </cell>
          <cell r="J27">
            <v>0</v>
          </cell>
          <cell r="K27">
            <v>0</v>
          </cell>
          <cell r="L27">
            <v>0</v>
          </cell>
          <cell r="M27">
            <v>0.96153846153846156</v>
          </cell>
          <cell r="N27">
            <v>1</v>
          </cell>
        </row>
        <row r="28">
          <cell r="C28" t="str">
            <v>% Usuarios Industrial</v>
          </cell>
          <cell r="D28">
            <v>0</v>
          </cell>
          <cell r="E28">
            <v>0</v>
          </cell>
          <cell r="F28">
            <v>0</v>
          </cell>
          <cell r="G28">
            <v>7.1942446043165471E-3</v>
          </cell>
          <cell r="H28">
            <v>1</v>
          </cell>
          <cell r="I28">
            <v>3.2786885245901641E-2</v>
          </cell>
          <cell r="J28">
            <v>0</v>
          </cell>
          <cell r="K28">
            <v>0</v>
          </cell>
          <cell r="L28">
            <v>0</v>
          </cell>
          <cell r="M28">
            <v>3.8461538461538464E-2</v>
          </cell>
          <cell r="N28">
            <v>0</v>
          </cell>
        </row>
        <row r="29">
          <cell r="C29" t="str">
            <v>% Usuarios Oficial</v>
          </cell>
          <cell r="D29">
            <v>1</v>
          </cell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</row>
        <row r="30">
          <cell r="C30" t="str">
            <v>Aportes de Ley 60 2001</v>
          </cell>
          <cell r="D30">
            <v>64075926.073080555</v>
          </cell>
          <cell r="E30">
            <v>618565134.63223171</v>
          </cell>
          <cell r="F30">
            <v>693088426.99943268</v>
          </cell>
          <cell r="G30">
            <v>551668143.00469208</v>
          </cell>
          <cell r="I30">
            <v>445773257.25818819</v>
          </cell>
          <cell r="J30">
            <v>135615990.78165489</v>
          </cell>
          <cell r="K30">
            <v>61597522.911755398</v>
          </cell>
          <cell r="L30">
            <v>-51472750.112334497</v>
          </cell>
          <cell r="M30">
            <v>282218458.44130492</v>
          </cell>
          <cell r="N30">
            <v>211096242.22037861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0">
          <cell r="D20">
            <v>0.3</v>
          </cell>
        </row>
        <row r="566">
          <cell r="C566">
            <v>57.749365320726945</v>
          </cell>
        </row>
        <row r="567">
          <cell r="C567">
            <v>29.860134874485667</v>
          </cell>
        </row>
        <row r="569">
          <cell r="C569">
            <v>70773035.963527918</v>
          </cell>
        </row>
        <row r="570">
          <cell r="C570">
            <v>21.951999999999998</v>
          </cell>
        </row>
        <row r="579">
          <cell r="C579">
            <v>72.496967251908004</v>
          </cell>
        </row>
        <row r="580">
          <cell r="C580">
            <v>73.094977715127456</v>
          </cell>
        </row>
        <row r="582">
          <cell r="C582">
            <v>70773035.963527918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5">
          <cell r="D5" t="str">
            <v>Majagual</v>
          </cell>
        </row>
        <row r="6">
          <cell r="A6" t="str">
            <v>AÑO</v>
          </cell>
          <cell r="B6" t="str">
            <v>CAPTACIÓN</v>
          </cell>
          <cell r="C6" t="str">
            <v>SISTEMA DE BOMBEO</v>
          </cell>
          <cell r="D6" t="str">
            <v>CONDUCCIÓN</v>
          </cell>
          <cell r="E6" t="str">
            <v>PLANTAS DE TRATAMIENTO</v>
          </cell>
          <cell r="F6" t="str">
            <v>TANQUES DE ALMACENAMIENTO</v>
          </cell>
          <cell r="G6" t="str">
            <v>REDES DE DISTRIBUCIÓN</v>
          </cell>
          <cell r="H6" t="str">
            <v>MACROMEDIDORES</v>
          </cell>
          <cell r="I6" t="str">
            <v>REBOMBEO</v>
          </cell>
          <cell r="J6" t="str">
            <v>MICROMEDIDORES</v>
          </cell>
          <cell r="K6" t="str">
            <v>CONEXIONES DOMICILIARIAS</v>
          </cell>
          <cell r="L6" t="str">
            <v>TOTAL INVERSIONES</v>
          </cell>
          <cell r="M6" t="str">
            <v>PLAN MAESTRO</v>
          </cell>
        </row>
        <row r="7">
          <cell r="A7">
            <v>2002</v>
          </cell>
          <cell r="B7">
            <v>0</v>
          </cell>
          <cell r="C7">
            <v>0</v>
          </cell>
          <cell r="D7">
            <v>0</v>
          </cell>
          <cell r="E7">
            <v>579793319.41592968</v>
          </cell>
          <cell r="F7">
            <v>544652770.77265608</v>
          </cell>
          <cell r="G7">
            <v>194739589.4258838</v>
          </cell>
          <cell r="H7">
            <v>2862451.5218726629</v>
          </cell>
          <cell r="I7">
            <v>0</v>
          </cell>
          <cell r="J7">
            <v>52683248.494305864</v>
          </cell>
          <cell r="K7">
            <v>9744559.7377987653</v>
          </cell>
          <cell r="L7">
            <v>1374731379.6306481</v>
          </cell>
          <cell r="M7">
            <v>34285616.323411927</v>
          </cell>
        </row>
        <row r="8">
          <cell r="A8">
            <v>2003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253764860.01139691</v>
          </cell>
          <cell r="H8">
            <v>0</v>
          </cell>
          <cell r="I8">
            <v>0</v>
          </cell>
          <cell r="J8">
            <v>99289508.813348457</v>
          </cell>
          <cell r="K8">
            <v>12698120.834214531</v>
          </cell>
          <cell r="L8">
            <v>353054368.82474536</v>
          </cell>
          <cell r="M8">
            <v>0</v>
          </cell>
        </row>
        <row r="9">
          <cell r="A9">
            <v>2004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263640891.30757424</v>
          </cell>
          <cell r="H9">
            <v>0</v>
          </cell>
          <cell r="I9">
            <v>0</v>
          </cell>
          <cell r="J9">
            <v>112508784.24384534</v>
          </cell>
          <cell r="K9">
            <v>13192306.824960893</v>
          </cell>
          <cell r="L9">
            <v>376149675.55141962</v>
          </cell>
          <cell r="M9">
            <v>0</v>
          </cell>
        </row>
        <row r="10">
          <cell r="A10">
            <v>2005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273838516.89245498</v>
          </cell>
          <cell r="H10">
            <v>0</v>
          </cell>
          <cell r="I10">
            <v>0</v>
          </cell>
          <cell r="J10">
            <v>20375986.83457889</v>
          </cell>
          <cell r="K10">
            <v>13702585.048246328</v>
          </cell>
          <cell r="L10">
            <v>294214503.72703385</v>
          </cell>
          <cell r="M10">
            <v>0</v>
          </cell>
        </row>
        <row r="11">
          <cell r="A11">
            <v>2006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284367341.50856912</v>
          </cell>
          <cell r="H11">
            <v>0</v>
          </cell>
          <cell r="I11">
            <v>0</v>
          </cell>
          <cell r="J11">
            <v>21158121.125403978</v>
          </cell>
          <cell r="K11">
            <v>14229436.115063323</v>
          </cell>
          <cell r="L11">
            <v>305525462.63397312</v>
          </cell>
          <cell r="M11">
            <v>0</v>
          </cell>
        </row>
        <row r="12">
          <cell r="A12">
            <v>2007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295237242.42747223</v>
          </cell>
          <cell r="H12">
            <v>0</v>
          </cell>
          <cell r="I12">
            <v>0</v>
          </cell>
          <cell r="J12">
            <v>21965582.033647735</v>
          </cell>
          <cell r="K12">
            <v>14773354.273463869</v>
          </cell>
          <cell r="L12">
            <v>317202824.46111995</v>
          </cell>
          <cell r="M12">
            <v>0</v>
          </cell>
        </row>
        <row r="13">
          <cell r="A13">
            <v>2008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306458376.92460847</v>
          </cell>
          <cell r="H13">
            <v>0</v>
          </cell>
          <cell r="I13">
            <v>0</v>
          </cell>
          <cell r="J13">
            <v>22799123.697129454</v>
          </cell>
          <cell r="K13">
            <v>15334847.782593578</v>
          </cell>
          <cell r="L13">
            <v>329257500.6217379</v>
          </cell>
          <cell r="M13">
            <v>0</v>
          </cell>
        </row>
        <row r="14">
          <cell r="A14">
            <v>2009</v>
          </cell>
          <cell r="B14">
            <v>0</v>
          </cell>
          <cell r="C14">
            <v>37448446.473629147</v>
          </cell>
          <cell r="D14">
            <v>89929989.244894713</v>
          </cell>
          <cell r="E14">
            <v>0</v>
          </cell>
          <cell r="F14">
            <v>0</v>
          </cell>
          <cell r="G14">
            <v>318041189.95428866</v>
          </cell>
          <cell r="H14">
            <v>0</v>
          </cell>
          <cell r="I14">
            <v>0</v>
          </cell>
          <cell r="J14">
            <v>23659521.611855961</v>
          </cell>
          <cell r="K14">
            <v>15914439.296739342</v>
          </cell>
          <cell r="L14">
            <v>469079147.28466851</v>
          </cell>
          <cell r="M14">
            <v>0</v>
          </cell>
        </row>
        <row r="15">
          <cell r="A15">
            <v>2010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329996422.03005475</v>
          </cell>
          <cell r="H15">
            <v>0</v>
          </cell>
          <cell r="I15">
            <v>0</v>
          </cell>
          <cell r="J15">
            <v>24547573.217076443</v>
          </cell>
          <cell r="K15">
            <v>16512666.259654293</v>
          </cell>
          <cell r="L15">
            <v>354543995.24713117</v>
          </cell>
          <cell r="M15">
            <v>0</v>
          </cell>
        </row>
        <row r="16">
          <cell r="A16">
            <v>2011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342335117.31584942</v>
          </cell>
          <cell r="H16">
            <v>0</v>
          </cell>
          <cell r="I16">
            <v>0</v>
          </cell>
          <cell r="J16">
            <v>25464098.495988328</v>
          </cell>
          <cell r="K16">
            <v>17130081.309431229</v>
          </cell>
          <cell r="L16">
            <v>367799215.81183773</v>
          </cell>
          <cell r="M16">
            <v>0</v>
          </cell>
        </row>
        <row r="17">
          <cell r="A17">
            <v>2012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639706556.95857036</v>
          </cell>
          <cell r="G17">
            <v>155671752.17141658</v>
          </cell>
          <cell r="H17">
            <v>0</v>
          </cell>
          <cell r="I17">
            <v>0</v>
          </cell>
          <cell r="J17">
            <v>11606404.032292649</v>
          </cell>
          <cell r="K17">
            <v>7789647.1538958075</v>
          </cell>
          <cell r="L17">
            <v>806984713.16227961</v>
          </cell>
          <cell r="M17">
            <v>0</v>
          </cell>
        </row>
        <row r="18">
          <cell r="A18">
            <v>2013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147162209.52804664</v>
          </cell>
          <cell r="H18">
            <v>0</v>
          </cell>
          <cell r="I18">
            <v>0</v>
          </cell>
          <cell r="J18">
            <v>10975133.156661978</v>
          </cell>
          <cell r="K18">
            <v>7363838.7865570029</v>
          </cell>
          <cell r="L18">
            <v>158137342.68470863</v>
          </cell>
          <cell r="M18">
            <v>0</v>
          </cell>
        </row>
        <row r="19">
          <cell r="A19">
            <v>2014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150575134.09421355</v>
          </cell>
          <cell r="H19">
            <v>0</v>
          </cell>
          <cell r="I19">
            <v>0</v>
          </cell>
          <cell r="J19">
            <v>11229009.823271371</v>
          </cell>
          <cell r="K19">
            <v>7534617.8634445593</v>
          </cell>
          <cell r="L19">
            <v>161804143.91748491</v>
          </cell>
          <cell r="M19">
            <v>0</v>
          </cell>
        </row>
        <row r="20">
          <cell r="A20">
            <v>2015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154067209.78302148</v>
          </cell>
          <cell r="H20">
            <v>0</v>
          </cell>
          <cell r="I20">
            <v>0</v>
          </cell>
          <cell r="J20">
            <v>11488767.751186971</v>
          </cell>
          <cell r="K20">
            <v>7709357.5774329929</v>
          </cell>
          <cell r="L20">
            <v>165555977.53420845</v>
          </cell>
          <cell r="M20">
            <v>0</v>
          </cell>
        </row>
        <row r="21">
          <cell r="A21">
            <v>2016</v>
          </cell>
          <cell r="B21">
            <v>0</v>
          </cell>
          <cell r="C21">
            <v>37448446.473629147</v>
          </cell>
          <cell r="D21">
            <v>89929989.244894713</v>
          </cell>
          <cell r="E21">
            <v>0</v>
          </cell>
          <cell r="F21">
            <v>0</v>
          </cell>
          <cell r="G21">
            <v>157640272.23428363</v>
          </cell>
          <cell r="H21">
            <v>0</v>
          </cell>
          <cell r="I21">
            <v>0</v>
          </cell>
          <cell r="J21">
            <v>11754543.27076317</v>
          </cell>
          <cell r="K21">
            <v>7888149.7819655035</v>
          </cell>
          <cell r="L21">
            <v>296773251.22357064</v>
          </cell>
          <cell r="M21">
            <v>0</v>
          </cell>
        </row>
        <row r="22">
          <cell r="A22">
            <v>2017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161296199.65920395</v>
          </cell>
          <cell r="H22">
            <v>0</v>
          </cell>
          <cell r="I22">
            <v>0</v>
          </cell>
          <cell r="J22">
            <v>12026475.873416493</v>
          </cell>
          <cell r="K22">
            <v>8071088.4607119309</v>
          </cell>
          <cell r="L22">
            <v>173322675.53262043</v>
          </cell>
          <cell r="M22">
            <v>0</v>
          </cell>
        </row>
        <row r="23">
          <cell r="A23">
            <v>2018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165036913.82768443</v>
          </cell>
          <cell r="H23">
            <v>0</v>
          </cell>
          <cell r="I23">
            <v>0</v>
          </cell>
          <cell r="J23">
            <v>12304708.284930276</v>
          </cell>
          <cell r="K23">
            <v>8258269.7769725425</v>
          </cell>
          <cell r="L23">
            <v>177341622.11261472</v>
          </cell>
          <cell r="M23">
            <v>0</v>
          </cell>
        </row>
        <row r="24">
          <cell r="A24">
            <v>2019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168864381.07850495</v>
          </cell>
          <cell r="H24">
            <v>0</v>
          </cell>
          <cell r="I24">
            <v>0</v>
          </cell>
          <cell r="J24">
            <v>12589386.540457308</v>
          </cell>
          <cell r="K24">
            <v>8449792.1242263559</v>
          </cell>
          <cell r="L24">
            <v>181453767.61896226</v>
          </cell>
          <cell r="M24">
            <v>0</v>
          </cell>
        </row>
        <row r="25">
          <cell r="A25">
            <v>2020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172780613.35295445</v>
          </cell>
          <cell r="H25">
            <v>0</v>
          </cell>
          <cell r="I25">
            <v>0</v>
          </cell>
          <cell r="J25">
            <v>12880660.061262133</v>
          </cell>
          <cell r="K25">
            <v>8645756.1778529175</v>
          </cell>
          <cell r="L25">
            <v>185661273.41421658</v>
          </cell>
          <cell r="M25">
            <v>0</v>
          </cell>
        </row>
        <row r="26">
          <cell r="A26">
            <v>2021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176787669.25243634</v>
          </cell>
          <cell r="H26">
            <v>0</v>
          </cell>
          <cell r="I26">
            <v>0</v>
          </cell>
          <cell r="J26">
            <v>13178681.733245976</v>
          </cell>
          <cell r="K26">
            <v>8846264.9480537586</v>
          </cell>
          <cell r="L26">
            <v>189966350.98568231</v>
          </cell>
          <cell r="M26">
            <v>0</v>
          </cell>
        </row>
        <row r="27">
          <cell r="A27">
            <v>2022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180887655.12055999</v>
          </cell>
          <cell r="H27">
            <v>0</v>
          </cell>
          <cell r="I27">
            <v>0</v>
          </cell>
          <cell r="J27">
            <v>13483607.987286668</v>
          </cell>
          <cell r="K27">
            <v>9051423.8339990694</v>
          </cell>
          <cell r="L27">
            <v>194371263.10784665</v>
          </cell>
          <cell r="M27">
            <v>0</v>
          </cell>
        </row>
        <row r="28">
          <cell r="A28">
            <v>2023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185082726.1503956</v>
          </cell>
          <cell r="H28">
            <v>0</v>
          </cell>
          <cell r="I28">
            <v>0</v>
          </cell>
          <cell r="J28">
            <v>13795598.881449115</v>
          </cell>
          <cell r="K28">
            <v>9261340.6792335622</v>
          </cell>
          <cell r="L28">
            <v>198878325.03184471</v>
          </cell>
          <cell r="M28">
            <v>0</v>
          </cell>
        </row>
        <row r="29">
          <cell r="A29">
            <v>2024</v>
          </cell>
          <cell r="B29">
            <v>0</v>
          </cell>
          <cell r="C29">
            <v>37448446.473629147</v>
          </cell>
          <cell r="D29">
            <v>89929989.244894713</v>
          </cell>
          <cell r="E29">
            <v>0</v>
          </cell>
          <cell r="F29">
            <v>0</v>
          </cell>
          <cell r="G29">
            <v>189375087.51733559</v>
          </cell>
          <cell r="H29">
            <v>0</v>
          </cell>
          <cell r="I29">
            <v>0</v>
          </cell>
          <cell r="J29">
            <v>14114818.1850955</v>
          </cell>
          <cell r="K29">
            <v>9476125.8283636291</v>
          </cell>
          <cell r="L29">
            <v>330868341.42095494</v>
          </cell>
          <cell r="M29">
            <v>0</v>
          </cell>
        </row>
        <row r="30">
          <cell r="A30">
            <v>2025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193766995.53829184</v>
          </cell>
          <cell r="H30">
            <v>0</v>
          </cell>
          <cell r="I30">
            <v>0</v>
          </cell>
          <cell r="J30">
            <v>14441433.464951623</v>
          </cell>
          <cell r="K30">
            <v>9695892.1850623209</v>
          </cell>
          <cell r="L30">
            <v>208208429.00324348</v>
          </cell>
          <cell r="M30">
            <v>0</v>
          </cell>
        </row>
        <row r="31">
          <cell r="A31">
            <v>2026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198260758.85773322</v>
          </cell>
          <cell r="H31">
            <v>0</v>
          </cell>
          <cell r="I31">
            <v>0</v>
          </cell>
          <cell r="J31">
            <v>14775616.173164962</v>
          </cell>
          <cell r="K31">
            <v>9920755.2714174017</v>
          </cell>
          <cell r="L31">
            <v>213036375.03089818</v>
          </cell>
          <cell r="M31">
            <v>0</v>
          </cell>
        </row>
        <row r="32">
          <cell r="A32">
            <v>2027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202858739.66124597</v>
          </cell>
          <cell r="H32">
            <v>0</v>
          </cell>
          <cell r="I32">
            <v>0</v>
          </cell>
          <cell r="J32">
            <v>15117541.737407228</v>
          </cell>
          <cell r="K32">
            <v>10150833.288656594</v>
          </cell>
          <cell r="L32">
            <v>217976281.39865321</v>
          </cell>
          <cell r="M32">
            <v>0</v>
          </cell>
        </row>
        <row r="33">
          <cell r="A33">
            <v>2028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207563354.91724136</v>
          </cell>
          <cell r="H33">
            <v>0</v>
          </cell>
          <cell r="I33">
            <v>0</v>
          </cell>
          <cell r="J33">
            <v>15467389.65306602</v>
          </cell>
          <cell r="K33">
            <v>10386247.179281309</v>
          </cell>
          <cell r="L33">
            <v>223030744.57030737</v>
          </cell>
          <cell r="M33">
            <v>0</v>
          </cell>
        </row>
        <row r="34">
          <cell r="A34">
            <v>2029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212377077.64745229</v>
          </cell>
          <cell r="H34">
            <v>0</v>
          </cell>
          <cell r="I34">
            <v>0</v>
          </cell>
          <cell r="J34">
            <v>15825343.577573985</v>
          </cell>
          <cell r="K34">
            <v>10627120.690640913</v>
          </cell>
          <cell r="L34">
            <v>228202421.22502628</v>
          </cell>
          <cell r="M34">
            <v>0</v>
          </cell>
        </row>
        <row r="35">
          <cell r="A35">
            <v>2030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217302438.22689909</v>
          </cell>
          <cell r="H35">
            <v>0</v>
          </cell>
          <cell r="I35">
            <v>0</v>
          </cell>
          <cell r="J35">
            <v>16191591.426925844</v>
          </cell>
          <cell r="K35">
            <v>10873580.439981634</v>
          </cell>
          <cell r="L35">
            <v>233494029.65382493</v>
          </cell>
          <cell r="M35">
            <v>0</v>
          </cell>
        </row>
        <row r="36">
          <cell r="A36">
            <v>2031</v>
          </cell>
          <cell r="B36">
            <v>0</v>
          </cell>
          <cell r="C36">
            <v>37448446.473629147</v>
          </cell>
          <cell r="D36">
            <v>89929989.244894713</v>
          </cell>
          <cell r="E36">
            <v>0</v>
          </cell>
          <cell r="F36">
            <v>0</v>
          </cell>
          <cell r="G36">
            <v>222342025.714008</v>
          </cell>
          <cell r="H36">
            <v>0</v>
          </cell>
          <cell r="I36">
            <v>0</v>
          </cell>
          <cell r="J36">
            <v>16566325.474434016</v>
          </cell>
          <cell r="K36">
            <v>11125755.981004259</v>
          </cell>
          <cell r="L36">
            <v>366286786.90696585</v>
          </cell>
          <cell r="M36">
            <v>0</v>
          </cell>
        </row>
        <row r="37">
          <cell r="A37">
            <v>2032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227498489.21156061</v>
          </cell>
          <cell r="H37">
            <v>0</v>
          </cell>
          <cell r="I37">
            <v>0</v>
          </cell>
          <cell r="J37">
            <v>16949742.451773927</v>
          </cell>
          <cell r="K37">
            <v>11383779.87196457</v>
          </cell>
          <cell r="L37">
            <v>244448231.66333455</v>
          </cell>
          <cell r="M37">
            <v>0</v>
          </cell>
        </row>
        <row r="38">
          <cell r="A38">
            <v>2033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232774539.25923344</v>
          </cell>
          <cell r="H38">
            <v>0</v>
          </cell>
          <cell r="I38">
            <v>0</v>
          </cell>
          <cell r="J38">
            <v>17342043.652373176</v>
          </cell>
          <cell r="K38">
            <v>11647787.745354544</v>
          </cell>
          <cell r="L38">
            <v>250116582.91160661</v>
          </cell>
          <cell r="M38">
            <v>0</v>
          </cell>
        </row>
        <row r="39">
          <cell r="A39">
            <v>2034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238172949.25839967</v>
          </cell>
          <cell r="H39">
            <v>0</v>
          </cell>
          <cell r="I39">
            <v>0</v>
          </cell>
          <cell r="J39">
            <v>17743435.037197597</v>
          </cell>
          <cell r="K39">
            <v>11917918.379197881</v>
          </cell>
          <cell r="L39">
            <v>255916384.29559726</v>
          </cell>
          <cell r="M39">
            <v>0</v>
          </cell>
        </row>
        <row r="40">
          <cell r="A40">
            <v>2035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243696556.93001473</v>
          </cell>
          <cell r="H40">
            <v>0</v>
          </cell>
          <cell r="I40">
            <v>0</v>
          </cell>
          <cell r="J40">
            <v>18154127.34299247</v>
          </cell>
          <cell r="K40">
            <v>12194313.770001054</v>
          </cell>
          <cell r="L40">
            <v>261850684.27300721</v>
          </cell>
          <cell r="M40">
            <v>0</v>
          </cell>
        </row>
        <row r="41">
          <cell r="A41" t="str">
            <v xml:space="preserve">     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 t="e">
            <v>#N/A</v>
          </cell>
          <cell r="K41">
            <v>0</v>
          </cell>
          <cell r="L41" t="e">
            <v>#N/A</v>
          </cell>
          <cell r="M41">
            <v>0</v>
          </cell>
        </row>
        <row r="46">
          <cell r="A46" t="str">
            <v>AÑO</v>
          </cell>
          <cell r="B46" t="str">
            <v>CAPTACIÓN</v>
          </cell>
          <cell r="C46" t="str">
            <v>SISTEMA DE BOMBEO</v>
          </cell>
          <cell r="D46" t="str">
            <v>CONDUCCIÓN</v>
          </cell>
          <cell r="E46" t="str">
            <v>PLANTAS DE TRATAMIENTO</v>
          </cell>
          <cell r="F46" t="str">
            <v>TANQUES DE ALMACENAMIENTO</v>
          </cell>
          <cell r="G46" t="str">
            <v>REDES DE DISTRIBUCIÓN</v>
          </cell>
          <cell r="H46" t="str">
            <v>MACROMEDIDORES</v>
          </cell>
          <cell r="I46" t="str">
            <v>REPOSICIÓN DE REDES</v>
          </cell>
          <cell r="J46" t="str">
            <v>MICROMEDIDORES</v>
          </cell>
          <cell r="K46" t="str">
            <v>TOTAL OPTIMIZACIÓN</v>
          </cell>
          <cell r="L46" t="str">
            <v>SECTORIZACIÓN</v>
          </cell>
        </row>
        <row r="47">
          <cell r="A47">
            <v>2002</v>
          </cell>
          <cell r="B47">
            <v>0</v>
          </cell>
          <cell r="C47">
            <v>37448446.473629147</v>
          </cell>
          <cell r="E47">
            <v>0</v>
          </cell>
          <cell r="F47">
            <v>0</v>
          </cell>
          <cell r="G47">
            <v>44762250</v>
          </cell>
          <cell r="H47">
            <v>1717470.9131235979</v>
          </cell>
          <cell r="I47">
            <v>0</v>
          </cell>
          <cell r="J47">
            <v>8000000</v>
          </cell>
          <cell r="K47">
            <v>91928167.38675274</v>
          </cell>
          <cell r="L47">
            <v>108624515.21872663</v>
          </cell>
        </row>
        <row r="48">
          <cell r="A48">
            <v>2003</v>
          </cell>
          <cell r="B48">
            <v>0</v>
          </cell>
          <cell r="C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</row>
        <row r="49">
          <cell r="A49">
            <v>2004</v>
          </cell>
          <cell r="B49">
            <v>0</v>
          </cell>
          <cell r="C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290717675.45407385</v>
          </cell>
          <cell r="J49">
            <v>0</v>
          </cell>
          <cell r="K49">
            <v>290717675.45407385</v>
          </cell>
          <cell r="L49">
            <v>0</v>
          </cell>
        </row>
        <row r="50">
          <cell r="A50">
            <v>2005</v>
          </cell>
          <cell r="B50">
            <v>0</v>
          </cell>
          <cell r="C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290717675.45407385</v>
          </cell>
          <cell r="J50">
            <v>0</v>
          </cell>
          <cell r="K50">
            <v>290717675.45407385</v>
          </cell>
          <cell r="L50">
            <v>0</v>
          </cell>
        </row>
        <row r="51">
          <cell r="A51">
            <v>2006</v>
          </cell>
          <cell r="B51">
            <v>0</v>
          </cell>
          <cell r="C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290717675.45407385</v>
          </cell>
          <cell r="J51">
            <v>0</v>
          </cell>
          <cell r="K51">
            <v>290717675.45407385</v>
          </cell>
          <cell r="L51">
            <v>0</v>
          </cell>
        </row>
        <row r="52">
          <cell r="A52">
            <v>2007</v>
          </cell>
          <cell r="B52">
            <v>0</v>
          </cell>
          <cell r="C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A53">
            <v>2008</v>
          </cell>
          <cell r="B53">
            <v>0</v>
          </cell>
          <cell r="C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A54">
            <v>2009</v>
          </cell>
          <cell r="B54">
            <v>0</v>
          </cell>
          <cell r="C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A55">
            <v>2010</v>
          </cell>
          <cell r="B55">
            <v>0</v>
          </cell>
          <cell r="C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A56">
            <v>2011</v>
          </cell>
          <cell r="B56">
            <v>0</v>
          </cell>
          <cell r="C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</row>
        <row r="57">
          <cell r="A57">
            <v>2012</v>
          </cell>
          <cell r="B57">
            <v>0</v>
          </cell>
          <cell r="C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A58">
            <v>2013</v>
          </cell>
          <cell r="B58">
            <v>0</v>
          </cell>
          <cell r="C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</row>
        <row r="59">
          <cell r="A59">
            <v>2014</v>
          </cell>
          <cell r="B59">
            <v>0</v>
          </cell>
          <cell r="C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A60">
            <v>2015</v>
          </cell>
          <cell r="B60">
            <v>0</v>
          </cell>
          <cell r="C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</row>
        <row r="61">
          <cell r="A61">
            <v>2016</v>
          </cell>
          <cell r="B61">
            <v>0</v>
          </cell>
          <cell r="C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A62">
            <v>2017</v>
          </cell>
          <cell r="B62">
            <v>0</v>
          </cell>
          <cell r="C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</row>
        <row r="63">
          <cell r="A63">
            <v>2018</v>
          </cell>
          <cell r="B63">
            <v>0</v>
          </cell>
          <cell r="C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</row>
        <row r="64">
          <cell r="A64">
            <v>2019</v>
          </cell>
          <cell r="B64">
            <v>0</v>
          </cell>
          <cell r="C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</row>
        <row r="65">
          <cell r="A65">
            <v>2020</v>
          </cell>
          <cell r="B65">
            <v>0</v>
          </cell>
          <cell r="C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A66">
            <v>2021</v>
          </cell>
          <cell r="B66">
            <v>0</v>
          </cell>
          <cell r="C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</row>
        <row r="67">
          <cell r="A67">
            <v>2022</v>
          </cell>
          <cell r="B67">
            <v>0</v>
          </cell>
          <cell r="C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</row>
        <row r="68">
          <cell r="A68">
            <v>2023</v>
          </cell>
          <cell r="B68">
            <v>0</v>
          </cell>
          <cell r="C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</row>
        <row r="69">
          <cell r="A69">
            <v>2024</v>
          </cell>
          <cell r="B69">
            <v>0</v>
          </cell>
          <cell r="C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</row>
        <row r="70">
          <cell r="A70">
            <v>2025</v>
          </cell>
          <cell r="B70">
            <v>0</v>
          </cell>
          <cell r="C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</row>
        <row r="71">
          <cell r="A71">
            <v>2026</v>
          </cell>
          <cell r="B71">
            <v>0</v>
          </cell>
          <cell r="C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</row>
        <row r="72">
          <cell r="A72">
            <v>2027</v>
          </cell>
          <cell r="B72">
            <v>0</v>
          </cell>
          <cell r="C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A73">
            <v>2028</v>
          </cell>
          <cell r="B73">
            <v>0</v>
          </cell>
          <cell r="C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</row>
        <row r="74">
          <cell r="A74">
            <v>2029</v>
          </cell>
          <cell r="B74">
            <v>0</v>
          </cell>
          <cell r="C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A75">
            <v>2030</v>
          </cell>
          <cell r="B75">
            <v>0</v>
          </cell>
          <cell r="C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</row>
        <row r="76">
          <cell r="A76">
            <v>2031</v>
          </cell>
          <cell r="B76">
            <v>0</v>
          </cell>
          <cell r="C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</row>
        <row r="77">
          <cell r="A77">
            <v>2032</v>
          </cell>
          <cell r="B77">
            <v>0</v>
          </cell>
          <cell r="C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</row>
        <row r="78">
          <cell r="A78">
            <v>2033</v>
          </cell>
          <cell r="B78">
            <v>0</v>
          </cell>
          <cell r="C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A79">
            <v>2034</v>
          </cell>
          <cell r="B79">
            <v>0</v>
          </cell>
          <cell r="C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</row>
        <row r="80">
          <cell r="A80">
            <v>2035</v>
          </cell>
          <cell r="B80">
            <v>0</v>
          </cell>
          <cell r="C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A81" t="str">
            <v xml:space="preserve">     </v>
          </cell>
          <cell r="B81">
            <v>0</v>
          </cell>
          <cell r="C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</row>
        <row r="118">
          <cell r="B118" t="str">
            <v>Año</v>
          </cell>
          <cell r="C118" t="str">
            <v>Caudal Máximo Diario (lps)</v>
          </cell>
          <cell r="D118" t="str">
            <v>Excedente o (deficit) (lps)</v>
          </cell>
          <cell r="E118" t="str">
            <v>Caudal dado por rehabilitaciones (lps)</v>
          </cell>
          <cell r="F118" t="str">
            <v>Caudal dado por Inversiones expansión (lps)</v>
          </cell>
          <cell r="G118" t="str">
            <v>Caudales instalado (actual + ampliación + rehabilitación) (lps)</v>
          </cell>
          <cell r="H118" t="str">
            <v>Costo Pozos/barcazas Rehabilitación ($)</v>
          </cell>
          <cell r="I118" t="str">
            <v>Costo Pozos/barcazas   en ampliación ($)</v>
          </cell>
          <cell r="K118" t="str">
            <v>Potencia Requerida rehabilitación (kW)</v>
          </cell>
          <cell r="L118" t="str">
            <v>Potencia Requerida inversión (kW)</v>
          </cell>
          <cell r="M118" t="str">
            <v>Costo sistema de bombeo rehabilitación ($)</v>
          </cell>
          <cell r="N118" t="str">
            <v>Costo sistema de bombeo en ampliación ($)</v>
          </cell>
          <cell r="O118" t="str">
            <v>Potencia Requerida rebombeo (kW)</v>
          </cell>
          <cell r="P118" t="str">
            <v>Costo rebombeo (kW)</v>
          </cell>
          <cell r="Q118" t="str">
            <v>Diametro Tramo  (m)</v>
          </cell>
          <cell r="R118" t="str">
            <v>Diametro Tramo  (")</v>
          </cell>
          <cell r="S118" t="str">
            <v>Diametro diseño (")</v>
          </cell>
          <cell r="T118" t="str">
            <v>Costo  inversión en ampliación ($)</v>
          </cell>
          <cell r="U118" t="str">
            <v>Costo  inversión en ampliación Magdalena ($)</v>
          </cell>
          <cell r="V118" t="str">
            <v>Volumen actual (m3)</v>
          </cell>
          <cell r="W118" t="str">
            <v>Capacidad de regulación (m3)</v>
          </cell>
          <cell r="X118" t="str">
            <v>Volumen adicional contra incendios (m3)</v>
          </cell>
          <cell r="Y118" t="str">
            <v xml:space="preserve">Población </v>
          </cell>
          <cell r="Z118" t="str">
            <v>Volumen de almacenamiento requerido (m3)</v>
          </cell>
          <cell r="AB118" t="str">
            <v>Consumo medio diario (lps)</v>
          </cell>
          <cell r="AC118" t="str">
            <v>Consumo medio diario (m3)</v>
          </cell>
          <cell r="AD118" t="str">
            <v>Volumen de almacenamiento requerido (m3)</v>
          </cell>
          <cell r="AF118" t="str">
            <v>Consumo medio diario * factor de almacenamiento (m3)</v>
          </cell>
          <cell r="AG118" t="str">
            <v>Volumen de almacenamiento requerido (m3)</v>
          </cell>
          <cell r="AI118" t="str">
            <v>Volumen de almacenamiento requerido (m3)</v>
          </cell>
          <cell r="AJ118" t="str">
            <v>Deficit con obras (m3)</v>
          </cell>
          <cell r="AK118" t="str">
            <v xml:space="preserve">Capacidad Tanque a construir (m3) </v>
          </cell>
          <cell r="AL118" t="str">
            <v>Costo de inversión ($)</v>
          </cell>
          <cell r="AM118" t="str">
            <v>Deficit con obras (m3)</v>
          </cell>
          <cell r="AN118" t="str">
            <v xml:space="preserve">Capacidad Tanque a construir (m3) </v>
          </cell>
          <cell r="AO118" t="str">
            <v>Costo de inversión Ampliación ($)</v>
          </cell>
          <cell r="AP118" t="str">
            <v>Año de referencia</v>
          </cell>
          <cell r="AQ118" t="str">
            <v>Costo de rehabilitación del tanque actual ($)</v>
          </cell>
          <cell r="AR118" t="str">
            <v>Exceso o (Deficit) de capacidad (lps)</v>
          </cell>
          <cell r="AS118" t="str">
            <v>Capacidad  de tratamiento a instalar (lps)</v>
          </cell>
          <cell r="AT118" t="str">
            <v>Costo planta de tratamiento Ampliación</v>
          </cell>
          <cell r="AU118" t="str">
            <v>Sistema de desinfección</v>
          </cell>
          <cell r="AV118" t="str">
            <v xml:space="preserve">Catastro de redes </v>
          </cell>
          <cell r="AW118" t="str">
            <v>Estudio de Capacidad hidráulica de redes</v>
          </cell>
          <cell r="AX118" t="str">
            <v>Plan de operación y definición de obras y Revisión Plan maestro</v>
          </cell>
          <cell r="AY118" t="str">
            <v>Exceso o deficit de capacidad PTAP</v>
          </cell>
          <cell r="AZ118" t="str">
            <v>Vida útil residual</v>
          </cell>
          <cell r="BA118" t="str">
            <v>Costo de reposición</v>
          </cell>
          <cell r="BB118" t="str">
            <v>Vida útil residual</v>
          </cell>
          <cell r="BC118" t="str">
            <v>Costo de reposición</v>
          </cell>
          <cell r="BD118" t="str">
            <v>Vida útil residual</v>
          </cell>
          <cell r="BE118" t="str">
            <v>Costo de reposición</v>
          </cell>
          <cell r="BF118" t="str">
            <v>Total reposición de redes ($)</v>
          </cell>
          <cell r="BG118" t="str">
            <v>Usuarios potenciales acueducto</v>
          </cell>
          <cell r="BH118" t="str">
            <v>Numero de usuarios real (solo usuarios residenciales)</v>
          </cell>
          <cell r="BI118" t="str">
            <v>Numero de usuarios a conectar</v>
          </cell>
          <cell r="BJ118" t="str">
            <v>Longitud Total conexiones (ML)</v>
          </cell>
          <cell r="BK118" t="str">
            <v>Costo Ampliación de redes ($)</v>
          </cell>
          <cell r="BL118" t="str">
            <v>Costo Ampliación de conexiones domiciliarias ($)</v>
          </cell>
          <cell r="BM118" t="str">
            <v xml:space="preserve">Numero de Macromedidores rehabilitación </v>
          </cell>
          <cell r="BN118" t="str">
            <v>Numero de Macromedidores ampliación</v>
          </cell>
          <cell r="BO118" t="str">
            <v>Costo Macromedidores rehabilitación ($)</v>
          </cell>
          <cell r="BP118" t="str">
            <v>Costo Macromedidores Ampliacion  ($)</v>
          </cell>
          <cell r="BR118" t="str">
            <v>Numero de micromedidores (Residencial +Ind&amp;Com y oficial)</v>
          </cell>
          <cell r="BS118" t="str">
            <v xml:space="preserve">Numero de Micromedidores rehabilitación </v>
          </cell>
          <cell r="BT118" t="str">
            <v>Numero de Micromedidores instalación</v>
          </cell>
          <cell r="BU118" t="str">
            <v>Numero de Micromedidores Ampliación</v>
          </cell>
          <cell r="BV118" t="str">
            <v>Costo Micromedidores rehabilitación + instalación ($)</v>
          </cell>
          <cell r="BW118" t="str">
            <v>Costo Micromedidores Ampliacion  ($)</v>
          </cell>
          <cell r="BZ118" t="str">
            <v>Total Usuarios Estratos 3, 4, 5, 6, Com&amp;Ind, Oficial</v>
          </cell>
          <cell r="CA118" t="str">
            <v>Micromedidores instalados Estrato 3, 4, 5, 6, Com&amp;Ind</v>
          </cell>
          <cell r="CB118" t="str">
            <v>Total Usuarios Estrato 2</v>
          </cell>
          <cell r="CC118" t="str">
            <v>Micromedidores instalados Estrato 2</v>
          </cell>
          <cell r="CD118" t="str">
            <v>Total Usuarios Estrato 1</v>
          </cell>
          <cell r="CE118" t="str">
            <v>Micromedidores instalados Estrato 1</v>
          </cell>
          <cell r="CF118" t="str">
            <v>Cronograma de instalación de micromedidores</v>
          </cell>
          <cell r="CH118" t="str">
            <v>Vida util remanente 4"</v>
          </cell>
          <cell r="CI118" t="str">
            <v>Años a reponer 4"</v>
          </cell>
          <cell r="CJ118" t="str">
            <v>Vida util remanente 6"</v>
          </cell>
          <cell r="CK118" t="str">
            <v>Años a reponer 6"</v>
          </cell>
          <cell r="CL118" t="str">
            <v>Vida util remanente 8"</v>
          </cell>
          <cell r="CM118" t="str">
            <v>Años a reponer 8"</v>
          </cell>
          <cell r="CO118" t="str">
            <v>Numero de mallas</v>
          </cell>
          <cell r="CP118" t="str">
            <v>Total válvulas</v>
          </cell>
          <cell r="CQ118" t="str">
            <v>Numero de macromedidores</v>
          </cell>
          <cell r="CR118" t="str">
            <v>Costo Válvulas</v>
          </cell>
          <cell r="CS118" t="str">
            <v>Costo Macromedidores</v>
          </cell>
          <cell r="CT118" t="str">
            <v xml:space="preserve">Costo Total </v>
          </cell>
          <cell r="CV118" t="str">
            <v>Plan Maestro Acu.</v>
          </cell>
        </row>
        <row r="120">
          <cell r="B120">
            <v>2002</v>
          </cell>
          <cell r="C120">
            <v>69.107463830723162</v>
          </cell>
          <cell r="D120">
            <v>-6.1074638307231623</v>
          </cell>
          <cell r="E120">
            <v>20</v>
          </cell>
          <cell r="F120">
            <v>0</v>
          </cell>
          <cell r="G120">
            <v>83</v>
          </cell>
          <cell r="H120">
            <v>0</v>
          </cell>
          <cell r="I120">
            <v>0</v>
          </cell>
          <cell r="K120">
            <v>22.236000000000001</v>
          </cell>
          <cell r="L120">
            <v>0</v>
          </cell>
          <cell r="M120">
            <v>37448446.473629147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5970.8848749744811</v>
          </cell>
          <cell r="W120">
            <v>895.63273124617217</v>
          </cell>
          <cell r="X120">
            <v>216</v>
          </cell>
          <cell r="Y120">
            <v>33508.501144864975</v>
          </cell>
          <cell r="Z120">
            <v>1111.6327312461722</v>
          </cell>
          <cell r="AB120">
            <v>63.629999999999988</v>
          </cell>
          <cell r="AC120">
            <v>5497.6319999999996</v>
          </cell>
          <cell r="AD120">
            <v>2199.0527999999999</v>
          </cell>
          <cell r="AF120">
            <v>1374.4079999999999</v>
          </cell>
          <cell r="AG120">
            <v>1590.4079999999999</v>
          </cell>
          <cell r="AI120">
            <v>1111.6327312461722</v>
          </cell>
          <cell r="AJ120">
            <v>-611.63273124617217</v>
          </cell>
          <cell r="AK120">
            <v>200</v>
          </cell>
          <cell r="AL120">
            <v>237895411.12702984</v>
          </cell>
          <cell r="AM120">
            <v>-611.63273124617217</v>
          </cell>
          <cell r="AN120">
            <v>907.73227221709681</v>
          </cell>
          <cell r="AO120">
            <v>544652770.77265608</v>
          </cell>
          <cell r="AP120">
            <v>2011</v>
          </cell>
          <cell r="AQ120">
            <v>0</v>
          </cell>
          <cell r="AR120">
            <v>-69.107463830723162</v>
          </cell>
          <cell r="AS120">
            <v>149</v>
          </cell>
          <cell r="AT120">
            <v>579793319.41592968</v>
          </cell>
          <cell r="AU120">
            <v>7000000</v>
          </cell>
          <cell r="AV120">
            <v>14762250.000000002</v>
          </cell>
          <cell r="AW120">
            <v>20000000</v>
          </cell>
          <cell r="AX120">
            <v>10000000</v>
          </cell>
          <cell r="AZ120">
            <v>-2</v>
          </cell>
          <cell r="BA120">
            <v>0</v>
          </cell>
          <cell r="BB120">
            <v>-7</v>
          </cell>
          <cell r="BC120">
            <v>0</v>
          </cell>
          <cell r="BD120">
            <v>19</v>
          </cell>
          <cell r="BE120">
            <v>0</v>
          </cell>
          <cell r="BF120">
            <v>0</v>
          </cell>
          <cell r="BG120">
            <v>6092.4547536118134</v>
          </cell>
          <cell r="BH120">
            <v>3916.5457719510837</v>
          </cell>
          <cell r="BI120">
            <v>216.54577195108368</v>
          </cell>
          <cell r="BJ120">
            <v>3248.1865792662552</v>
          </cell>
          <cell r="BK120">
            <v>194739589.4258838</v>
          </cell>
          <cell r="BL120">
            <v>9744559.7377987653</v>
          </cell>
          <cell r="BM120">
            <v>6</v>
          </cell>
          <cell r="BN120">
            <v>1</v>
          </cell>
          <cell r="BO120">
            <v>1717470.9131235979</v>
          </cell>
          <cell r="BP120">
            <v>2862451.5218726629</v>
          </cell>
          <cell r="BR120">
            <v>3972.6512719510838</v>
          </cell>
          <cell r="BS120">
            <v>0</v>
          </cell>
          <cell r="BT120">
            <v>500</v>
          </cell>
          <cell r="BU120">
            <v>658.54060617882328</v>
          </cell>
          <cell r="BV120">
            <v>8000000</v>
          </cell>
          <cell r="BW120">
            <v>52683248.494305864</v>
          </cell>
          <cell r="BZ120">
            <v>1158.5406061788233</v>
          </cell>
          <cell r="CA120">
            <v>1158.5406061788233</v>
          </cell>
          <cell r="CB120">
            <v>2166.1882788075127</v>
          </cell>
          <cell r="CC120">
            <v>0</v>
          </cell>
          <cell r="CD120">
            <v>647.92238696474726</v>
          </cell>
          <cell r="CE120">
            <v>0</v>
          </cell>
          <cell r="CF120">
            <v>1158.5406061788233</v>
          </cell>
          <cell r="CH120">
            <v>1</v>
          </cell>
          <cell r="CI120">
            <v>1</v>
          </cell>
          <cell r="CJ120">
            <v>1</v>
          </cell>
          <cell r="CK120">
            <v>1</v>
          </cell>
          <cell r="CL120">
            <v>0</v>
          </cell>
          <cell r="CM120">
            <v>0</v>
          </cell>
          <cell r="CO120">
            <v>10</v>
          </cell>
          <cell r="CP120">
            <v>40</v>
          </cell>
          <cell r="CQ120">
            <v>10</v>
          </cell>
          <cell r="CR120">
            <v>80000000</v>
          </cell>
          <cell r="CS120">
            <v>28624515.218726628</v>
          </cell>
          <cell r="CT120">
            <v>108624515.21872663</v>
          </cell>
          <cell r="CV120">
            <v>34285616.323411927</v>
          </cell>
        </row>
        <row r="121">
          <cell r="B121">
            <v>2003</v>
          </cell>
          <cell r="C121">
            <v>68.887483711549137</v>
          </cell>
          <cell r="D121">
            <v>14.112516288450863</v>
          </cell>
          <cell r="E121">
            <v>0</v>
          </cell>
          <cell r="F121">
            <v>0</v>
          </cell>
          <cell r="G121">
            <v>83</v>
          </cell>
          <cell r="H121">
            <v>0</v>
          </cell>
          <cell r="I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5951.8785926778455</v>
          </cell>
          <cell r="W121">
            <v>892.7817889016768</v>
          </cell>
          <cell r="X121">
            <v>216</v>
          </cell>
          <cell r="Y121">
            <v>34285.61632341193</v>
          </cell>
          <cell r="Z121">
            <v>1108.7817889016769</v>
          </cell>
          <cell r="AB121">
            <v>57.5895531922693</v>
          </cell>
          <cell r="AC121">
            <v>4975.737395812067</v>
          </cell>
          <cell r="AD121">
            <v>1990.2949583248269</v>
          </cell>
          <cell r="AF121">
            <v>1243.9343489530168</v>
          </cell>
          <cell r="AG121">
            <v>1459.9343489530168</v>
          </cell>
          <cell r="AI121">
            <v>1108.7817889016769</v>
          </cell>
          <cell r="AJ121">
            <v>-408.78178890167692</v>
          </cell>
          <cell r="AK121">
            <v>200</v>
          </cell>
          <cell r="AL121">
            <v>237895411.12702984</v>
          </cell>
          <cell r="AM121">
            <v>298.95048331541989</v>
          </cell>
          <cell r="AN121">
            <v>0</v>
          </cell>
          <cell r="AO121">
            <v>0</v>
          </cell>
          <cell r="AP121">
            <v>2012</v>
          </cell>
          <cell r="AQ121">
            <v>0</v>
          </cell>
          <cell r="AR121">
            <v>-68.887483711549137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80.112516288450863</v>
          </cell>
          <cell r="AZ121">
            <v>-3</v>
          </cell>
          <cell r="BA121">
            <v>0</v>
          </cell>
          <cell r="BB121">
            <v>-8</v>
          </cell>
          <cell r="BC121">
            <v>0</v>
          </cell>
          <cell r="BD121">
            <v>18</v>
          </cell>
          <cell r="BE121">
            <v>0</v>
          </cell>
          <cell r="BF121">
            <v>0</v>
          </cell>
          <cell r="BG121">
            <v>6233.7484224385325</v>
          </cell>
          <cell r="BH121">
            <v>4198.7262349336288</v>
          </cell>
          <cell r="BI121">
            <v>282.18046298254512</v>
          </cell>
          <cell r="BJ121">
            <v>4232.7069447381764</v>
          </cell>
          <cell r="BK121">
            <v>253764860.01139691</v>
          </cell>
          <cell r="BL121">
            <v>12698120.834214531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R121">
            <v>3096.8521837548051</v>
          </cell>
          <cell r="BS121">
            <v>0</v>
          </cell>
          <cell r="BT121">
            <v>0</v>
          </cell>
          <cell r="BU121">
            <v>1241.1188601668557</v>
          </cell>
          <cell r="BV121">
            <v>0</v>
          </cell>
          <cell r="BW121">
            <v>99289508.813348457</v>
          </cell>
          <cell r="BZ121">
            <v>1238.5302359442805</v>
          </cell>
          <cell r="CA121">
            <v>79.989629765457266</v>
          </cell>
          <cell r="CB121">
            <v>2322.2584608027969</v>
          </cell>
          <cell r="CC121">
            <v>1161.1292304013984</v>
          </cell>
          <cell r="CD121">
            <v>694.60409318655093</v>
          </cell>
          <cell r="CE121">
            <v>0</v>
          </cell>
          <cell r="CF121">
            <v>1241.1188601668557</v>
          </cell>
          <cell r="CH121">
            <v>2</v>
          </cell>
          <cell r="CI121">
            <v>1</v>
          </cell>
          <cell r="CJ121">
            <v>2</v>
          </cell>
          <cell r="CK121">
            <v>1</v>
          </cell>
          <cell r="CL121">
            <v>0</v>
          </cell>
          <cell r="CM121">
            <v>0</v>
          </cell>
          <cell r="CV121">
            <v>0</v>
          </cell>
        </row>
        <row r="122">
          <cell r="B122">
            <v>2004</v>
          </cell>
          <cell r="C122">
            <v>68.864716073313076</v>
          </cell>
          <cell r="D122">
            <v>14.135283926686924</v>
          </cell>
          <cell r="E122">
            <v>0</v>
          </cell>
          <cell r="F122">
            <v>0</v>
          </cell>
          <cell r="G122">
            <v>83</v>
          </cell>
          <cell r="H122">
            <v>0</v>
          </cell>
          <cell r="I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5949.9114687342508</v>
          </cell>
          <cell r="W122">
            <v>892.48672031013757</v>
          </cell>
          <cell r="X122">
            <v>216</v>
          </cell>
          <cell r="Y122">
            <v>35080.754032961304</v>
          </cell>
          <cell r="Z122">
            <v>1108.4867203101376</v>
          </cell>
          <cell r="AB122">
            <v>57.406236426290953</v>
          </cell>
          <cell r="AC122">
            <v>4959.8988272315382</v>
          </cell>
          <cell r="AD122">
            <v>1983.9595308926155</v>
          </cell>
          <cell r="AF122">
            <v>1239.9747068078846</v>
          </cell>
          <cell r="AG122">
            <v>1455.9747068078846</v>
          </cell>
          <cell r="AI122">
            <v>1108.4867203101376</v>
          </cell>
          <cell r="AJ122">
            <v>-208.48672031013757</v>
          </cell>
          <cell r="AK122">
            <v>200</v>
          </cell>
          <cell r="AL122">
            <v>237895411.12702984</v>
          </cell>
          <cell r="AM122">
            <v>299.24555190695924</v>
          </cell>
          <cell r="AN122">
            <v>0</v>
          </cell>
          <cell r="AO122">
            <v>0</v>
          </cell>
          <cell r="AP122">
            <v>2013</v>
          </cell>
          <cell r="AQ122">
            <v>0</v>
          </cell>
          <cell r="AR122">
            <v>-68.864716073313076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80.135283926686924</v>
          </cell>
          <cell r="AZ122">
            <v>-4</v>
          </cell>
          <cell r="BA122">
            <v>213833529.9823052</v>
          </cell>
          <cell r="BB122">
            <v>-9</v>
          </cell>
          <cell r="BC122">
            <v>76884145.471768647</v>
          </cell>
          <cell r="BD122">
            <v>17</v>
          </cell>
          <cell r="BE122">
            <v>0</v>
          </cell>
          <cell r="BF122">
            <v>290717675.45407385</v>
          </cell>
          <cell r="BG122">
            <v>6378.3189150838734</v>
          </cell>
          <cell r="BH122">
            <v>4491.8886088216486</v>
          </cell>
          <cell r="BI122">
            <v>293.16237388801983</v>
          </cell>
          <cell r="BJ122">
            <v>4397.4356083202974</v>
          </cell>
          <cell r="BK122">
            <v>263640891.30757424</v>
          </cell>
          <cell r="BL122">
            <v>13192306.824960893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R122">
            <v>2149.4623630259684</v>
          </cell>
          <cell r="BS122">
            <v>0</v>
          </cell>
          <cell r="BT122">
            <v>0</v>
          </cell>
          <cell r="BU122">
            <v>1406.3598030480669</v>
          </cell>
          <cell r="BV122">
            <v>0</v>
          </cell>
          <cell r="BW122">
            <v>112508784.24384534</v>
          </cell>
          <cell r="BZ122">
            <v>1321.6166808109085</v>
          </cell>
          <cell r="CA122">
            <v>83.086444866627971</v>
          </cell>
          <cell r="CB122">
            <v>2484.4025885828373</v>
          </cell>
          <cell r="CC122">
            <v>1323.2733581814389</v>
          </cell>
          <cell r="CD122">
            <v>743.10255997790239</v>
          </cell>
          <cell r="CE122">
            <v>0</v>
          </cell>
          <cell r="CF122">
            <v>1406.3598030480669</v>
          </cell>
          <cell r="CH122">
            <v>3</v>
          </cell>
          <cell r="CI122">
            <v>1</v>
          </cell>
          <cell r="CJ122">
            <v>3</v>
          </cell>
          <cell r="CK122">
            <v>1</v>
          </cell>
          <cell r="CL122">
            <v>0</v>
          </cell>
          <cell r="CM122">
            <v>0</v>
          </cell>
          <cell r="CV122">
            <v>0</v>
          </cell>
        </row>
        <row r="123">
          <cell r="B123">
            <v>2005</v>
          </cell>
          <cell r="C123">
            <v>69.007897489608339</v>
          </cell>
          <cell r="D123">
            <v>13.992102510391661</v>
          </cell>
          <cell r="E123">
            <v>0</v>
          </cell>
          <cell r="F123">
            <v>0</v>
          </cell>
          <cell r="G123">
            <v>83</v>
          </cell>
          <cell r="H123">
            <v>0</v>
          </cell>
          <cell r="I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5962.2823431021607</v>
          </cell>
          <cell r="W123">
            <v>894.3423514653241</v>
          </cell>
          <cell r="X123">
            <v>216</v>
          </cell>
          <cell r="Y123">
            <v>35894.332244532976</v>
          </cell>
          <cell r="Z123">
            <v>1110.3423514653241</v>
          </cell>
          <cell r="AB123">
            <v>57.387263394427563</v>
          </cell>
          <cell r="AC123">
            <v>4958.2595572785422</v>
          </cell>
          <cell r="AD123">
            <v>1983.303822911417</v>
          </cell>
          <cell r="AF123">
            <v>1239.5648893196355</v>
          </cell>
          <cell r="AG123">
            <v>1455.5648893196355</v>
          </cell>
          <cell r="AI123">
            <v>1110.3423514653241</v>
          </cell>
          <cell r="AJ123">
            <v>-10.3423514653241</v>
          </cell>
          <cell r="AK123">
            <v>200</v>
          </cell>
          <cell r="AL123">
            <v>237895411.12702984</v>
          </cell>
          <cell r="AM123">
            <v>297.38992075177271</v>
          </cell>
          <cell r="AN123">
            <v>0</v>
          </cell>
          <cell r="AO123">
            <v>0</v>
          </cell>
          <cell r="AP123">
            <v>2014</v>
          </cell>
          <cell r="AQ123">
            <v>0</v>
          </cell>
          <cell r="AR123">
            <v>-69.007897489608339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79.992102510391661</v>
          </cell>
          <cell r="AZ123">
            <v>-5</v>
          </cell>
          <cell r="BA123">
            <v>213833529.9823052</v>
          </cell>
          <cell r="BB123">
            <v>-10</v>
          </cell>
          <cell r="BC123">
            <v>76884145.471768647</v>
          </cell>
          <cell r="BD123">
            <v>16</v>
          </cell>
          <cell r="BE123">
            <v>0</v>
          </cell>
          <cell r="BF123">
            <v>290717675.45407385</v>
          </cell>
          <cell r="BG123">
            <v>6526.2422262787231</v>
          </cell>
          <cell r="BH123">
            <v>4796.3904987826782</v>
          </cell>
          <cell r="BI123">
            <v>304.50188996102952</v>
          </cell>
          <cell r="BJ123">
            <v>4567.5283494154428</v>
          </cell>
          <cell r="BK123">
            <v>273838516.89245498</v>
          </cell>
          <cell r="BL123">
            <v>13702585.048246328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R123">
            <v>1048.1767821444319</v>
          </cell>
          <cell r="BS123">
            <v>0</v>
          </cell>
          <cell r="BT123">
            <v>0</v>
          </cell>
          <cell r="BU123">
            <v>254.69983543223611</v>
          </cell>
          <cell r="BV123">
            <v>0</v>
          </cell>
          <cell r="BW123">
            <v>20375986.83457889</v>
          </cell>
          <cell r="BZ123">
            <v>1407.9006561165502</v>
          </cell>
          <cell r="CA123">
            <v>86.283975305641661</v>
          </cell>
          <cell r="CB123">
            <v>2652.8184487094318</v>
          </cell>
          <cell r="CC123">
            <v>168.41586012659445</v>
          </cell>
          <cell r="CD123">
            <v>793.4769467121962</v>
          </cell>
          <cell r="CE123">
            <v>0</v>
          </cell>
          <cell r="CF123">
            <v>254.69983543223611</v>
          </cell>
          <cell r="CH123">
            <v>4</v>
          </cell>
          <cell r="CI123">
            <v>0</v>
          </cell>
          <cell r="CJ123">
            <v>4</v>
          </cell>
          <cell r="CK123">
            <v>0</v>
          </cell>
          <cell r="CL123">
            <v>0</v>
          </cell>
          <cell r="CM123">
            <v>0</v>
          </cell>
          <cell r="CV123">
            <v>0</v>
          </cell>
        </row>
        <row r="124">
          <cell r="B124">
            <v>2006</v>
          </cell>
          <cell r="C124">
            <v>72.442847813283038</v>
          </cell>
          <cell r="D124">
            <v>10.557152186716962</v>
          </cell>
          <cell r="E124">
            <v>0</v>
          </cell>
          <cell r="F124">
            <v>0</v>
          </cell>
          <cell r="G124">
            <v>83</v>
          </cell>
          <cell r="H124">
            <v>0</v>
          </cell>
          <cell r="I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6259.0620510676545</v>
          </cell>
          <cell r="W124">
            <v>938.85930766014815</v>
          </cell>
          <cell r="X124">
            <v>216</v>
          </cell>
          <cell r="Y124">
            <v>36726.778622556318</v>
          </cell>
          <cell r="Z124">
            <v>1154.8593076601483</v>
          </cell>
          <cell r="AB124">
            <v>57.506581241340285</v>
          </cell>
          <cell r="AC124">
            <v>4968.5686192518006</v>
          </cell>
          <cell r="AD124">
            <v>1987.4274477007202</v>
          </cell>
          <cell r="AF124">
            <v>1242.1421548129501</v>
          </cell>
          <cell r="AG124">
            <v>1458.1421548129501</v>
          </cell>
          <cell r="AI124">
            <v>1154.8593076601483</v>
          </cell>
          <cell r="AJ124">
            <v>145.14069233985174</v>
          </cell>
          <cell r="AK124">
            <v>0</v>
          </cell>
          <cell r="AL124">
            <v>0</v>
          </cell>
          <cell r="AM124">
            <v>252.87296455694855</v>
          </cell>
          <cell r="AN124">
            <v>0</v>
          </cell>
          <cell r="AO124">
            <v>0</v>
          </cell>
          <cell r="AP124">
            <v>2015</v>
          </cell>
          <cell r="AQ124">
            <v>0</v>
          </cell>
          <cell r="AR124">
            <v>-72.442847813283038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76.557152186716962</v>
          </cell>
          <cell r="AZ124">
            <v>-6</v>
          </cell>
          <cell r="BA124">
            <v>213833529.9823052</v>
          </cell>
          <cell r="BB124">
            <v>-11</v>
          </cell>
          <cell r="BC124">
            <v>76884145.471768647</v>
          </cell>
          <cell r="BD124">
            <v>15</v>
          </cell>
          <cell r="BE124">
            <v>0</v>
          </cell>
          <cell r="BF124">
            <v>290717675.45407385</v>
          </cell>
          <cell r="BG124">
            <v>6677.5961131920576</v>
          </cell>
          <cell r="BH124">
            <v>5112.6001902285298</v>
          </cell>
          <cell r="BI124">
            <v>316.2096914458516</v>
          </cell>
          <cell r="BJ124">
            <v>4743.1453716877741</v>
          </cell>
          <cell r="BK124">
            <v>284367341.50856912</v>
          </cell>
          <cell r="BL124">
            <v>14229436.115063323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R124">
            <v>1110.2646936856027</v>
          </cell>
          <cell r="BS124">
            <v>0</v>
          </cell>
          <cell r="BT124">
            <v>0</v>
          </cell>
          <cell r="BU124">
            <v>264.47651406754972</v>
          </cell>
          <cell r="BV124">
            <v>0</v>
          </cell>
          <cell r="BW124">
            <v>21158121.125403978</v>
          </cell>
          <cell r="BZ124">
            <v>1497.4858840510858</v>
          </cell>
          <cell r="CA124">
            <v>89.585227934535624</v>
          </cell>
          <cell r="CB124">
            <v>2827.7097348424459</v>
          </cell>
          <cell r="CC124">
            <v>174.89128613301409</v>
          </cell>
          <cell r="CD124">
            <v>845.78817961805316</v>
          </cell>
          <cell r="CE124">
            <v>0</v>
          </cell>
          <cell r="CF124">
            <v>264.47651406754972</v>
          </cell>
          <cell r="CH124">
            <v>5</v>
          </cell>
          <cell r="CI124">
            <v>0</v>
          </cell>
          <cell r="CJ124">
            <v>5</v>
          </cell>
          <cell r="CK124">
            <v>0</v>
          </cell>
          <cell r="CL124">
            <v>0</v>
          </cell>
          <cell r="CM124">
            <v>0</v>
          </cell>
          <cell r="CV124">
            <v>0</v>
          </cell>
        </row>
        <row r="125">
          <cell r="B125">
            <v>2007</v>
          </cell>
          <cell r="C125">
            <v>75.943973485070103</v>
          </cell>
          <cell r="D125">
            <v>7.0560265149298971</v>
          </cell>
          <cell r="E125">
            <v>0</v>
          </cell>
          <cell r="F125">
            <v>0</v>
          </cell>
          <cell r="G125">
            <v>83</v>
          </cell>
          <cell r="H125">
            <v>0</v>
          </cell>
          <cell r="I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6561.5593091100573</v>
          </cell>
          <cell r="W125">
            <v>984.23389636650859</v>
          </cell>
          <cell r="X125">
            <v>216</v>
          </cell>
          <cell r="Y125">
            <v>37578.530749675738</v>
          </cell>
          <cell r="Z125">
            <v>1200.2338963665086</v>
          </cell>
          <cell r="AB125">
            <v>60.369039844402536</v>
          </cell>
          <cell r="AC125">
            <v>5215.8850425563787</v>
          </cell>
          <cell r="AD125">
            <v>2086.3540170225515</v>
          </cell>
          <cell r="AF125">
            <v>1303.9712606390947</v>
          </cell>
          <cell r="AG125">
            <v>1519.9712606390947</v>
          </cell>
          <cell r="AI125">
            <v>1200.2338963665086</v>
          </cell>
          <cell r="AJ125">
            <v>99.766103633491412</v>
          </cell>
          <cell r="AK125">
            <v>0</v>
          </cell>
          <cell r="AL125">
            <v>0</v>
          </cell>
          <cell r="AM125">
            <v>207.49837585058822</v>
          </cell>
          <cell r="AN125">
            <v>0</v>
          </cell>
          <cell r="AO125">
            <v>0</v>
          </cell>
          <cell r="AP125">
            <v>2016</v>
          </cell>
          <cell r="AQ125">
            <v>0</v>
          </cell>
          <cell r="AR125">
            <v>-75.943973485070103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73.056026514929897</v>
          </cell>
          <cell r="AZ125">
            <v>-7</v>
          </cell>
          <cell r="BA125">
            <v>0</v>
          </cell>
          <cell r="BB125">
            <v>-12</v>
          </cell>
          <cell r="BC125">
            <v>0</v>
          </cell>
          <cell r="BD125">
            <v>14</v>
          </cell>
          <cell r="BE125">
            <v>0</v>
          </cell>
          <cell r="BF125">
            <v>0</v>
          </cell>
          <cell r="BG125">
            <v>6832.4601363046795</v>
          </cell>
          <cell r="BH125">
            <v>5440.8969518610602</v>
          </cell>
          <cell r="BI125">
            <v>328.29676163253043</v>
          </cell>
          <cell r="BJ125">
            <v>4924.4514244879565</v>
          </cell>
          <cell r="BK125">
            <v>295237242.42747223</v>
          </cell>
          <cell r="BL125">
            <v>14773354.273463869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R125">
            <v>1174.6687773334143</v>
          </cell>
          <cell r="BS125">
            <v>0</v>
          </cell>
          <cell r="BT125">
            <v>0</v>
          </cell>
          <cell r="BU125">
            <v>274.56977542059667</v>
          </cell>
          <cell r="BV125">
            <v>0</v>
          </cell>
          <cell r="BW125">
            <v>21965582.033647735</v>
          </cell>
          <cell r="BZ125">
            <v>1590.4791789638136</v>
          </cell>
          <cell r="CA125">
            <v>92.993294912727833</v>
          </cell>
          <cell r="CB125">
            <v>3009.2862153503147</v>
          </cell>
          <cell r="CC125">
            <v>181.57648050786884</v>
          </cell>
          <cell r="CD125">
            <v>900.09900191281736</v>
          </cell>
          <cell r="CE125">
            <v>0</v>
          </cell>
          <cell r="CF125">
            <v>274.56977542059667</v>
          </cell>
          <cell r="CH125">
            <v>6</v>
          </cell>
          <cell r="CI125">
            <v>0</v>
          </cell>
          <cell r="CJ125">
            <v>6</v>
          </cell>
          <cell r="CK125">
            <v>0</v>
          </cell>
          <cell r="CL125">
            <v>0</v>
          </cell>
          <cell r="CM125">
            <v>0</v>
          </cell>
          <cell r="CV125">
            <v>0</v>
          </cell>
        </row>
        <row r="126">
          <cell r="B126">
            <v>2008</v>
          </cell>
          <cell r="C126">
            <v>79.513726313999229</v>
          </cell>
          <cell r="D126">
            <v>3.4862736860007715</v>
          </cell>
          <cell r="E126">
            <v>0</v>
          </cell>
          <cell r="F126">
            <v>0</v>
          </cell>
          <cell r="G126">
            <v>83</v>
          </cell>
          <cell r="H126">
            <v>0</v>
          </cell>
          <cell r="I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6869.9859535295336</v>
          </cell>
          <cell r="W126">
            <v>1030.4978930294301</v>
          </cell>
          <cell r="X126">
            <v>216</v>
          </cell>
          <cell r="Y126">
            <v>38450.036356769764</v>
          </cell>
          <cell r="Z126">
            <v>1246.4978930294301</v>
          </cell>
          <cell r="AB126">
            <v>63.286644570891752</v>
          </cell>
          <cell r="AC126">
            <v>5467.966090925047</v>
          </cell>
          <cell r="AD126">
            <v>2187.1864363700188</v>
          </cell>
          <cell r="AF126">
            <v>1366.9915227312617</v>
          </cell>
          <cell r="AG126">
            <v>1582.9915227312617</v>
          </cell>
          <cell r="AI126">
            <v>1246.4978930294301</v>
          </cell>
          <cell r="AJ126">
            <v>53.502106970569912</v>
          </cell>
          <cell r="AK126">
            <v>0</v>
          </cell>
          <cell r="AL126">
            <v>0</v>
          </cell>
          <cell r="AM126">
            <v>161.23437918766672</v>
          </cell>
          <cell r="AN126">
            <v>0</v>
          </cell>
          <cell r="AO126">
            <v>0</v>
          </cell>
          <cell r="AP126">
            <v>2017</v>
          </cell>
          <cell r="AQ126">
            <v>0</v>
          </cell>
          <cell r="AR126">
            <v>-79.513726313999229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69.486273686000771</v>
          </cell>
          <cell r="AZ126">
            <v>-8</v>
          </cell>
          <cell r="BA126">
            <v>0</v>
          </cell>
          <cell r="BB126">
            <v>-13</v>
          </cell>
          <cell r="BC126">
            <v>0</v>
          </cell>
          <cell r="BD126">
            <v>13</v>
          </cell>
          <cell r="BE126">
            <v>0</v>
          </cell>
          <cell r="BF126">
            <v>0</v>
          </cell>
          <cell r="BG126">
            <v>6990.915701230866</v>
          </cell>
          <cell r="BH126">
            <v>5781.6713470298064</v>
          </cell>
          <cell r="BI126">
            <v>340.7743951687462</v>
          </cell>
          <cell r="BJ126">
            <v>5111.6159275311929</v>
          </cell>
          <cell r="BK126">
            <v>306458376.92460847</v>
          </cell>
          <cell r="BL126">
            <v>15334847.782593578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R126">
            <v>1241.4630715252224</v>
          </cell>
          <cell r="BS126">
            <v>0</v>
          </cell>
          <cell r="BT126">
            <v>0</v>
          </cell>
          <cell r="BU126">
            <v>284.98904621411816</v>
          </cell>
          <cell r="BV126">
            <v>0</v>
          </cell>
          <cell r="BW126">
            <v>22799123.697129454</v>
          </cell>
          <cell r="BZ126">
            <v>1686.9905350105269</v>
          </cell>
          <cell r="CA126">
            <v>96.511356046713217</v>
          </cell>
          <cell r="CB126">
            <v>3197.7639055177196</v>
          </cell>
          <cell r="CC126">
            <v>188.47769016740494</v>
          </cell>
          <cell r="CD126">
            <v>956.47402531110379</v>
          </cell>
          <cell r="CE126">
            <v>0</v>
          </cell>
          <cell r="CF126">
            <v>284.98904621411816</v>
          </cell>
          <cell r="CH126">
            <v>7</v>
          </cell>
          <cell r="CI126">
            <v>0</v>
          </cell>
          <cell r="CJ126">
            <v>7</v>
          </cell>
          <cell r="CK126">
            <v>0</v>
          </cell>
          <cell r="CL126">
            <v>0</v>
          </cell>
          <cell r="CM126">
            <v>0</v>
          </cell>
          <cell r="CV126">
            <v>0</v>
          </cell>
        </row>
        <row r="127">
          <cell r="B127">
            <v>2009</v>
          </cell>
          <cell r="C127">
            <v>83.154573391844508</v>
          </cell>
          <cell r="D127">
            <v>-0.15457339184450802</v>
          </cell>
          <cell r="E127">
            <v>0</v>
          </cell>
          <cell r="F127">
            <v>20</v>
          </cell>
          <cell r="G127">
            <v>103</v>
          </cell>
          <cell r="H127">
            <v>0</v>
          </cell>
          <cell r="I127">
            <v>0</v>
          </cell>
          <cell r="K127">
            <v>0</v>
          </cell>
          <cell r="L127">
            <v>22.236000000000001</v>
          </cell>
          <cell r="M127">
            <v>0</v>
          </cell>
          <cell r="N127">
            <v>37448446.473629147</v>
          </cell>
          <cell r="O127">
            <v>0</v>
          </cell>
          <cell r="P127">
            <v>0</v>
          </cell>
          <cell r="Q127">
            <v>8.0696245624964302E-2</v>
          </cell>
          <cell r="R127">
            <v>3.1770111902548446</v>
          </cell>
          <cell r="S127">
            <v>4</v>
          </cell>
          <cell r="T127">
            <v>89929989.244894713</v>
          </cell>
          <cell r="U127">
            <v>89929989.244894713</v>
          </cell>
          <cell r="V127">
            <v>7184.5551410553653</v>
          </cell>
          <cell r="W127">
            <v>1077.6832711583047</v>
          </cell>
          <cell r="X127">
            <v>216</v>
          </cell>
          <cell r="Y127">
            <v>39341.753558304663</v>
          </cell>
          <cell r="Z127">
            <v>1293.6832711583047</v>
          </cell>
          <cell r="AB127">
            <v>66.261438594999362</v>
          </cell>
          <cell r="AC127">
            <v>5724.9882946079451</v>
          </cell>
          <cell r="AD127">
            <v>2289.9953178431783</v>
          </cell>
          <cell r="AF127">
            <v>1431.2470736519863</v>
          </cell>
          <cell r="AG127">
            <v>1647.2470736519863</v>
          </cell>
          <cell r="AI127">
            <v>1293.6832711583047</v>
          </cell>
          <cell r="AJ127">
            <v>6.3167288416952942</v>
          </cell>
          <cell r="AK127">
            <v>0</v>
          </cell>
          <cell r="AL127">
            <v>0</v>
          </cell>
          <cell r="AM127">
            <v>114.0490010587921</v>
          </cell>
          <cell r="AN127">
            <v>0</v>
          </cell>
          <cell r="AO127">
            <v>0</v>
          </cell>
          <cell r="AP127">
            <v>2018</v>
          </cell>
          <cell r="AQ127">
            <v>0</v>
          </cell>
          <cell r="AR127">
            <v>-83.154573391844508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65.845426608155492</v>
          </cell>
          <cell r="AZ127">
            <v>-9</v>
          </cell>
          <cell r="BA127">
            <v>0</v>
          </cell>
          <cell r="BB127">
            <v>-14</v>
          </cell>
          <cell r="BC127">
            <v>0</v>
          </cell>
          <cell r="BD127">
            <v>12</v>
          </cell>
          <cell r="BE127">
            <v>0</v>
          </cell>
          <cell r="BF127">
            <v>0</v>
          </cell>
          <cell r="BG127">
            <v>7153.046101509939</v>
          </cell>
          <cell r="BH127">
            <v>6135.325553624014</v>
          </cell>
          <cell r="BI127">
            <v>353.65420659420761</v>
          </cell>
          <cell r="BJ127">
            <v>5304.8130989131141</v>
          </cell>
          <cell r="BK127">
            <v>318041189.95428866</v>
          </cell>
          <cell r="BL127">
            <v>15914439.296739342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R127">
            <v>1310.7238030934068</v>
          </cell>
          <cell r="BS127">
            <v>0</v>
          </cell>
          <cell r="BT127">
            <v>0</v>
          </cell>
          <cell r="BU127">
            <v>295.74402014819952</v>
          </cell>
          <cell r="BV127">
            <v>0</v>
          </cell>
          <cell r="BW127">
            <v>23659521.611855961</v>
          </cell>
          <cell r="BZ127">
            <v>1787.1332162029175</v>
          </cell>
          <cell r="CA127">
            <v>100.14268119239068</v>
          </cell>
          <cell r="CB127">
            <v>3393.3652444735285</v>
          </cell>
          <cell r="CC127">
            <v>195.60133895580884</v>
          </cell>
          <cell r="CD127">
            <v>1014.9797829452073</v>
          </cell>
          <cell r="CE127">
            <v>0</v>
          </cell>
          <cell r="CF127">
            <v>295.74402014819952</v>
          </cell>
          <cell r="CH127">
            <v>8</v>
          </cell>
          <cell r="CI127">
            <v>0</v>
          </cell>
          <cell r="CJ127">
            <v>8</v>
          </cell>
          <cell r="CK127">
            <v>0</v>
          </cell>
          <cell r="CL127">
            <v>0</v>
          </cell>
          <cell r="CM127">
            <v>0</v>
          </cell>
          <cell r="CV127">
            <v>0</v>
          </cell>
        </row>
        <row r="128">
          <cell r="B128">
            <v>2010</v>
          </cell>
          <cell r="C128">
            <v>86.86900039225813</v>
          </cell>
          <cell r="D128">
            <v>16.13099960774187</v>
          </cell>
          <cell r="E128">
            <v>0</v>
          </cell>
          <cell r="F128">
            <v>0</v>
          </cell>
          <cell r="G128">
            <v>103</v>
          </cell>
          <cell r="H128">
            <v>0</v>
          </cell>
          <cell r="I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7505.4816338911023</v>
          </cell>
          <cell r="W128">
            <v>1125.8222450836654</v>
          </cell>
          <cell r="X128">
            <v>216</v>
          </cell>
          <cell r="Y128">
            <v>40254.151093146276</v>
          </cell>
          <cell r="Z128">
            <v>1341.8222450836654</v>
          </cell>
          <cell r="AB128">
            <v>69.295477826537095</v>
          </cell>
          <cell r="AC128">
            <v>5987.129284212805</v>
          </cell>
          <cell r="AD128">
            <v>2394.8517136851219</v>
          </cell>
          <cell r="AF128">
            <v>1496.7823210532013</v>
          </cell>
          <cell r="AG128">
            <v>1712.7823210532013</v>
          </cell>
          <cell r="AI128">
            <v>1341.8222450836654</v>
          </cell>
          <cell r="AJ128">
            <v>-41.822245083665393</v>
          </cell>
          <cell r="AK128">
            <v>200</v>
          </cell>
          <cell r="AL128">
            <v>237895411.12702984</v>
          </cell>
          <cell r="AM128">
            <v>65.910027133431413</v>
          </cell>
          <cell r="AN128">
            <v>0</v>
          </cell>
          <cell r="AO128">
            <v>0</v>
          </cell>
          <cell r="AP128">
            <v>2019</v>
          </cell>
          <cell r="AQ128">
            <v>0</v>
          </cell>
          <cell r="AR128">
            <v>-86.86900039225813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62.13099960774187</v>
          </cell>
          <cell r="AZ128">
            <v>-10</v>
          </cell>
          <cell r="BA128">
            <v>0</v>
          </cell>
          <cell r="BB128">
            <v>-15</v>
          </cell>
          <cell r="BC128">
            <v>0</v>
          </cell>
          <cell r="BD128">
            <v>11</v>
          </cell>
          <cell r="BE128">
            <v>0</v>
          </cell>
          <cell r="BF128">
            <v>0</v>
          </cell>
          <cell r="BG128">
            <v>7318.9365623902322</v>
          </cell>
          <cell r="BH128">
            <v>6502.2736927274427</v>
          </cell>
          <cell r="BI128">
            <v>366.94813910342873</v>
          </cell>
          <cell r="BJ128">
            <v>5504.2220865514309</v>
          </cell>
          <cell r="BK128">
            <v>329996422.03005475</v>
          </cell>
          <cell r="BL128">
            <v>16512666.259654293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R128">
            <v>1382.5294489486123</v>
          </cell>
          <cell r="BS128">
            <v>0</v>
          </cell>
          <cell r="BT128">
            <v>0</v>
          </cell>
          <cell r="BU128">
            <v>306.84466521345553</v>
          </cell>
          <cell r="BV128">
            <v>0</v>
          </cell>
          <cell r="BW128">
            <v>24547573.217076443</v>
          </cell>
          <cell r="BZ128">
            <v>1891.0238489246001</v>
          </cell>
          <cell r="CA128">
            <v>103.89063272168255</v>
          </cell>
          <cell r="CB128">
            <v>3596.3192769653015</v>
          </cell>
          <cell r="CC128">
            <v>202.95403249177298</v>
          </cell>
          <cell r="CD128">
            <v>1075.6847837351572</v>
          </cell>
          <cell r="CE128">
            <v>0</v>
          </cell>
          <cell r="CF128">
            <v>306.84466521345553</v>
          </cell>
          <cell r="CH128">
            <v>9</v>
          </cell>
          <cell r="CI128">
            <v>0</v>
          </cell>
          <cell r="CJ128">
            <v>9</v>
          </cell>
          <cell r="CK128">
            <v>0</v>
          </cell>
          <cell r="CL128">
            <v>0</v>
          </cell>
          <cell r="CM128">
            <v>0</v>
          </cell>
          <cell r="CV128">
            <v>0</v>
          </cell>
        </row>
        <row r="129">
          <cell r="B129">
            <v>2011</v>
          </cell>
          <cell r="C129">
            <v>91.954650634035232</v>
          </cell>
          <cell r="D129">
            <v>11.045349365964768</v>
          </cell>
          <cell r="E129">
            <v>0</v>
          </cell>
          <cell r="F129">
            <v>0</v>
          </cell>
          <cell r="G129">
            <v>103</v>
          </cell>
          <cell r="H129">
            <v>0</v>
          </cell>
          <cell r="I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7944.8818147806451</v>
          </cell>
          <cell r="W129">
            <v>1191.7322722170968</v>
          </cell>
          <cell r="X129">
            <v>216</v>
          </cell>
          <cell r="Y129">
            <v>41187.70857095666</v>
          </cell>
          <cell r="Z129">
            <v>1407.7322722170968</v>
          </cell>
          <cell r="AB129">
            <v>72.390833660215108</v>
          </cell>
          <cell r="AC129">
            <v>6254.5680282425856</v>
          </cell>
          <cell r="AD129">
            <v>2501.8272112970344</v>
          </cell>
          <cell r="AF129">
            <v>1563.6420070606464</v>
          </cell>
          <cell r="AG129">
            <v>1779.6420070606464</v>
          </cell>
          <cell r="AI129">
            <v>1407.7322722170968</v>
          </cell>
          <cell r="AJ129">
            <v>92.267727782903194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2020</v>
          </cell>
          <cell r="AQ129">
            <v>0</v>
          </cell>
          <cell r="AR129">
            <v>-91.954650634035232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57.045349365964768</v>
          </cell>
          <cell r="AZ129">
            <v>-11</v>
          </cell>
          <cell r="BA129">
            <v>0</v>
          </cell>
          <cell r="BB129">
            <v>-16</v>
          </cell>
          <cell r="BC129">
            <v>0</v>
          </cell>
          <cell r="BD129">
            <v>10</v>
          </cell>
          <cell r="BE129">
            <v>0</v>
          </cell>
          <cell r="BF129">
            <v>0</v>
          </cell>
          <cell r="BG129">
            <v>7488.6742856284836</v>
          </cell>
          <cell r="BH129">
            <v>6882.9421662703589</v>
          </cell>
          <cell r="BI129">
            <v>380.66847354291622</v>
          </cell>
          <cell r="BJ129">
            <v>5710.0271031437433</v>
          </cell>
          <cell r="BK129">
            <v>342335117.31584942</v>
          </cell>
          <cell r="BL129">
            <v>17130081.309431229</v>
          </cell>
          <cell r="BM129">
            <v>0</v>
          </cell>
          <cell r="BN129">
            <v>0</v>
          </cell>
          <cell r="BO129">
            <v>0</v>
          </cell>
          <cell r="BP129">
            <v>0</v>
          </cell>
          <cell r="BR129">
            <v>1456.9607994470498</v>
          </cell>
          <cell r="BS129">
            <v>0</v>
          </cell>
          <cell r="BT129">
            <v>0</v>
          </cell>
          <cell r="BU129">
            <v>318.3012311998541</v>
          </cell>
          <cell r="BV129">
            <v>0</v>
          </cell>
          <cell r="BW129">
            <v>25464098.495988328</v>
          </cell>
          <cell r="BZ129">
            <v>1998.7825169797304</v>
          </cell>
          <cell r="CA129">
            <v>107.75866805513033</v>
          </cell>
          <cell r="CB129">
            <v>3806.8618401100252</v>
          </cell>
          <cell r="CC129">
            <v>210.54256314472377</v>
          </cell>
          <cell r="CD129">
            <v>1138.6595682471952</v>
          </cell>
          <cell r="CE129">
            <v>0</v>
          </cell>
          <cell r="CF129">
            <v>318.3012311998541</v>
          </cell>
          <cell r="CH129">
            <v>10</v>
          </cell>
          <cell r="CI129">
            <v>0</v>
          </cell>
          <cell r="CJ129">
            <v>10</v>
          </cell>
          <cell r="CK129">
            <v>0</v>
          </cell>
          <cell r="CL129">
            <v>0</v>
          </cell>
          <cell r="CM129">
            <v>0</v>
          </cell>
          <cell r="CV129">
            <v>0</v>
          </cell>
        </row>
        <row r="130">
          <cell r="B130">
            <v>2012</v>
          </cell>
          <cell r="C130">
            <v>94.267273686779092</v>
          </cell>
          <cell r="D130">
            <v>8.7327263132209083</v>
          </cell>
          <cell r="E130">
            <v>0</v>
          </cell>
          <cell r="F130">
            <v>0</v>
          </cell>
          <cell r="G130">
            <v>103</v>
          </cell>
          <cell r="H130">
            <v>0</v>
          </cell>
          <cell r="I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8144.6924465377133</v>
          </cell>
          <cell r="W130">
            <v>1221.703866980657</v>
          </cell>
          <cell r="X130">
            <v>216</v>
          </cell>
          <cell r="Y130">
            <v>42142.916724305047</v>
          </cell>
          <cell r="Z130">
            <v>1437.703866980657</v>
          </cell>
          <cell r="AB130">
            <v>76.628875528362698</v>
          </cell>
          <cell r="AC130">
            <v>6620.734845650537</v>
          </cell>
          <cell r="AD130">
            <v>2648.2939382602149</v>
          </cell>
          <cell r="AF130">
            <v>1655.1837114126342</v>
          </cell>
          <cell r="AG130">
            <v>1871.1837114126342</v>
          </cell>
          <cell r="AI130">
            <v>1437.703866980657</v>
          </cell>
          <cell r="AJ130">
            <v>62.29613301934296</v>
          </cell>
          <cell r="AK130">
            <v>0</v>
          </cell>
          <cell r="AL130">
            <v>0</v>
          </cell>
          <cell r="AM130">
            <v>-29.971594763560233</v>
          </cell>
          <cell r="AN130">
            <v>1217.684083560428</v>
          </cell>
          <cell r="AO130">
            <v>639706556.95857036</v>
          </cell>
          <cell r="AP130">
            <v>2021</v>
          </cell>
          <cell r="AQ130">
            <v>0</v>
          </cell>
          <cell r="AR130">
            <v>-94.267273686779092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54.732726313220908</v>
          </cell>
          <cell r="AZ130">
            <v>-12</v>
          </cell>
          <cell r="BA130">
            <v>0</v>
          </cell>
          <cell r="BB130">
            <v>-17</v>
          </cell>
          <cell r="BC130">
            <v>0</v>
          </cell>
          <cell r="BD130">
            <v>9</v>
          </cell>
          <cell r="BE130">
            <v>0</v>
          </cell>
          <cell r="BF130">
            <v>0</v>
          </cell>
          <cell r="BG130">
            <v>7662.3484953281904</v>
          </cell>
          <cell r="BH130">
            <v>7056.0454363569324</v>
          </cell>
          <cell r="BI130">
            <v>173.1032700865735</v>
          </cell>
          <cell r="BJ130">
            <v>2596.5490512986025</v>
          </cell>
          <cell r="BK130">
            <v>155671752.17141658</v>
          </cell>
          <cell r="BL130">
            <v>7789647.1538958075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R130">
            <v>1312.3764559244346</v>
          </cell>
          <cell r="BS130">
            <v>0</v>
          </cell>
          <cell r="BT130">
            <v>0</v>
          </cell>
          <cell r="BU130">
            <v>145.08005040365811</v>
          </cell>
          <cell r="BV130">
            <v>0</v>
          </cell>
          <cell r="BW130">
            <v>11606404.032292649</v>
          </cell>
          <cell r="BZ130">
            <v>2048.1214994836541</v>
          </cell>
          <cell r="CA130">
            <v>49.338982503923717</v>
          </cell>
          <cell r="CB130">
            <v>3902.6029080097596</v>
          </cell>
          <cell r="CC130">
            <v>95.741067899734389</v>
          </cell>
          <cell r="CD130">
            <v>1167.2964055207765</v>
          </cell>
          <cell r="CE130">
            <v>0</v>
          </cell>
          <cell r="CF130">
            <v>145.08005040365811</v>
          </cell>
          <cell r="CH130">
            <v>11</v>
          </cell>
          <cell r="CI130">
            <v>0</v>
          </cell>
          <cell r="CJ130">
            <v>11</v>
          </cell>
          <cell r="CK130">
            <v>0</v>
          </cell>
          <cell r="CL130">
            <v>0</v>
          </cell>
          <cell r="CM130">
            <v>0</v>
          </cell>
          <cell r="CV130">
            <v>0</v>
          </cell>
        </row>
        <row r="131">
          <cell r="B131">
            <v>2013</v>
          </cell>
          <cell r="C131">
            <v>96.453480969090307</v>
          </cell>
          <cell r="D131">
            <v>6.5465190309096926</v>
          </cell>
          <cell r="E131">
            <v>0</v>
          </cell>
          <cell r="F131">
            <v>0</v>
          </cell>
          <cell r="G131">
            <v>103</v>
          </cell>
          <cell r="H131">
            <v>0</v>
          </cell>
          <cell r="I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8333.5807557294029</v>
          </cell>
          <cell r="W131">
            <v>1250.0371133594103</v>
          </cell>
          <cell r="X131">
            <v>216</v>
          </cell>
          <cell r="Y131">
            <v>43120.277666625698</v>
          </cell>
          <cell r="Z131">
            <v>1466.0371133594103</v>
          </cell>
          <cell r="AB131">
            <v>78.556061405649245</v>
          </cell>
          <cell r="AC131">
            <v>6787.2437054480952</v>
          </cell>
          <cell r="AD131">
            <v>2714.8974821792381</v>
          </cell>
          <cell r="AF131">
            <v>1696.8109263620238</v>
          </cell>
          <cell r="AG131">
            <v>1912.8109263620238</v>
          </cell>
          <cell r="AI131">
            <v>1466.0371133594103</v>
          </cell>
          <cell r="AJ131">
            <v>33.962886640589659</v>
          </cell>
          <cell r="AK131">
            <v>0</v>
          </cell>
          <cell r="AL131">
            <v>0</v>
          </cell>
          <cell r="AM131">
            <v>1159.3792424181142</v>
          </cell>
          <cell r="AN131">
            <v>0</v>
          </cell>
          <cell r="AO131">
            <v>0</v>
          </cell>
          <cell r="AP131">
            <v>2022</v>
          </cell>
          <cell r="AQ131">
            <v>0</v>
          </cell>
          <cell r="AR131">
            <v>-96.453480969090307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52.546519030909693</v>
          </cell>
          <cell r="AZ131">
            <v>-13</v>
          </cell>
          <cell r="BA131">
            <v>0</v>
          </cell>
          <cell r="BB131">
            <v>-18</v>
          </cell>
          <cell r="BC131">
            <v>0</v>
          </cell>
          <cell r="BD131">
            <v>8</v>
          </cell>
          <cell r="BE131">
            <v>0</v>
          </cell>
          <cell r="BF131">
            <v>0</v>
          </cell>
          <cell r="BG131">
            <v>7840.0504848410355</v>
          </cell>
          <cell r="BH131">
            <v>7219.6862982804214</v>
          </cell>
          <cell r="BI131">
            <v>163.64086192348896</v>
          </cell>
          <cell r="BJ131">
            <v>2454.6129288523343</v>
          </cell>
          <cell r="BK131">
            <v>147162209.52804664</v>
          </cell>
          <cell r="BL131">
            <v>7363838.7865570029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R131">
            <v>1331.5570212108378</v>
          </cell>
          <cell r="BS131">
            <v>0</v>
          </cell>
          <cell r="BT131">
            <v>0</v>
          </cell>
          <cell r="BU131">
            <v>137.18916445827472</v>
          </cell>
          <cell r="BV131">
            <v>0</v>
          </cell>
          <cell r="BW131">
            <v>10975133.156661978</v>
          </cell>
          <cell r="BZ131">
            <v>2094.8031254953571</v>
          </cell>
          <cell r="CA131">
            <v>46.681626011702974</v>
          </cell>
          <cell r="CB131">
            <v>3993.1104464563314</v>
          </cell>
          <cell r="CC131">
            <v>90.507538446571743</v>
          </cell>
          <cell r="CD131">
            <v>1194.3678567525635</v>
          </cell>
          <cell r="CE131">
            <v>0</v>
          </cell>
          <cell r="CF131">
            <v>137.18916445827472</v>
          </cell>
          <cell r="CH131">
            <v>12</v>
          </cell>
          <cell r="CI131">
            <v>0</v>
          </cell>
          <cell r="CJ131">
            <v>12</v>
          </cell>
          <cell r="CK131">
            <v>0</v>
          </cell>
          <cell r="CL131">
            <v>0</v>
          </cell>
          <cell r="CM131">
            <v>0</v>
          </cell>
          <cell r="CV131">
            <v>0</v>
          </cell>
        </row>
        <row r="132">
          <cell r="B132">
            <v>2014</v>
          </cell>
          <cell r="C132">
            <v>98.690389858590308</v>
          </cell>
          <cell r="D132">
            <v>4.3096101414096921</v>
          </cell>
          <cell r="E132">
            <v>0</v>
          </cell>
          <cell r="F132">
            <v>0</v>
          </cell>
          <cell r="G132">
            <v>103</v>
          </cell>
          <cell r="H132">
            <v>0</v>
          </cell>
          <cell r="I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8526.8496837822022</v>
          </cell>
          <cell r="W132">
            <v>1279.0274525673303</v>
          </cell>
          <cell r="X132">
            <v>216</v>
          </cell>
          <cell r="Y132">
            <v>44120.305156158131</v>
          </cell>
          <cell r="Z132">
            <v>1495.0274525673303</v>
          </cell>
          <cell r="AB132">
            <v>80.377900807575259</v>
          </cell>
          <cell r="AC132">
            <v>6944.6506297745027</v>
          </cell>
          <cell r="AD132">
            <v>2777.8602519098013</v>
          </cell>
          <cell r="AF132">
            <v>1736.1626574436257</v>
          </cell>
          <cell r="AG132">
            <v>1952.1626574436257</v>
          </cell>
          <cell r="AI132">
            <v>1495.0274525673303</v>
          </cell>
          <cell r="AJ132">
            <v>4.9725474326696713</v>
          </cell>
          <cell r="AK132">
            <v>0</v>
          </cell>
          <cell r="AL132">
            <v>0</v>
          </cell>
          <cell r="AM132">
            <v>1130.3889032101943</v>
          </cell>
          <cell r="AN132">
            <v>0</v>
          </cell>
          <cell r="AO132">
            <v>0</v>
          </cell>
          <cell r="AP132">
            <v>2023</v>
          </cell>
          <cell r="AQ132">
            <v>0</v>
          </cell>
          <cell r="AR132">
            <v>-98.690389858590308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50.309610141409692</v>
          </cell>
          <cell r="AZ132">
            <v>-14</v>
          </cell>
          <cell r="BA132">
            <v>0</v>
          </cell>
          <cell r="BB132">
            <v>-19</v>
          </cell>
          <cell r="BC132">
            <v>0</v>
          </cell>
          <cell r="BD132">
            <v>7</v>
          </cell>
          <cell r="BE132">
            <v>0</v>
          </cell>
          <cell r="BF132">
            <v>0</v>
          </cell>
          <cell r="BG132">
            <v>8021.8736647560236</v>
          </cell>
          <cell r="BH132">
            <v>7387.1222508014116</v>
          </cell>
          <cell r="BI132">
            <v>167.43595252099021</v>
          </cell>
          <cell r="BJ132">
            <v>2511.5392878148532</v>
          </cell>
          <cell r="BK132">
            <v>150575134.09421355</v>
          </cell>
          <cell r="BL132">
            <v>7534617.8634445593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R132">
            <v>1362.429760577792</v>
          </cell>
          <cell r="BS132">
            <v>0</v>
          </cell>
          <cell r="BT132">
            <v>0</v>
          </cell>
          <cell r="BU132">
            <v>140.36262279089215</v>
          </cell>
          <cell r="BV132">
            <v>0</v>
          </cell>
          <cell r="BW132">
            <v>11229009.823271371</v>
          </cell>
          <cell r="BZ132">
            <v>2142.5591967684668</v>
          </cell>
          <cell r="CA132">
            <v>47.756071273109683</v>
          </cell>
          <cell r="CB132">
            <v>4085.7169979741138</v>
          </cell>
          <cell r="CC132">
            <v>92.606551517782464</v>
          </cell>
          <cell r="CD132">
            <v>1222.0671377869003</v>
          </cell>
          <cell r="CE132">
            <v>0</v>
          </cell>
          <cell r="CF132">
            <v>140.36262279089215</v>
          </cell>
          <cell r="CH132">
            <v>13</v>
          </cell>
          <cell r="CI132">
            <v>0</v>
          </cell>
          <cell r="CJ132">
            <v>13</v>
          </cell>
          <cell r="CK132">
            <v>0</v>
          </cell>
          <cell r="CL132">
            <v>0</v>
          </cell>
          <cell r="CM132">
            <v>0</v>
          </cell>
          <cell r="CV132">
            <v>0</v>
          </cell>
        </row>
        <row r="133">
          <cell r="B133">
            <v>2015</v>
          </cell>
          <cell r="C133">
            <v>100.97917620579997</v>
          </cell>
          <cell r="D133">
            <v>2.0208237942000267</v>
          </cell>
          <cell r="E133">
            <v>0</v>
          </cell>
          <cell r="F133">
            <v>0</v>
          </cell>
          <cell r="G133">
            <v>103</v>
          </cell>
          <cell r="H133">
            <v>0</v>
          </cell>
          <cell r="I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8724.6008241811178</v>
          </cell>
          <cell r="W133">
            <v>1308.6901236271676</v>
          </cell>
          <cell r="X133">
            <v>216</v>
          </cell>
          <cell r="Y133">
            <v>45143.524866008629</v>
          </cell>
          <cell r="Z133">
            <v>1524.6901236271676</v>
          </cell>
          <cell r="AB133">
            <v>82.241991548825254</v>
          </cell>
          <cell r="AC133">
            <v>7105.7080698185027</v>
          </cell>
          <cell r="AD133">
            <v>2842.2832279274012</v>
          </cell>
          <cell r="AF133">
            <v>1776.4270174546257</v>
          </cell>
          <cell r="AG133">
            <v>1992.4270174546257</v>
          </cell>
          <cell r="AI133">
            <v>1524.6901236271676</v>
          </cell>
          <cell r="AJ133">
            <v>-24.690123627167623</v>
          </cell>
          <cell r="AK133">
            <v>200</v>
          </cell>
          <cell r="AL133">
            <v>237895411.12702984</v>
          </cell>
          <cell r="AM133">
            <v>1100.726232150357</v>
          </cell>
          <cell r="AN133">
            <v>0</v>
          </cell>
          <cell r="AO133">
            <v>0</v>
          </cell>
          <cell r="AP133">
            <v>2024</v>
          </cell>
          <cell r="AQ133">
            <v>0</v>
          </cell>
          <cell r="AR133">
            <v>-100.97917620579997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48.020823794200027</v>
          </cell>
          <cell r="AZ133">
            <v>-15</v>
          </cell>
          <cell r="BA133">
            <v>0</v>
          </cell>
          <cell r="BB133">
            <v>-20</v>
          </cell>
          <cell r="BC133">
            <v>0</v>
          </cell>
          <cell r="BD133">
            <v>6</v>
          </cell>
          <cell r="BE133">
            <v>0</v>
          </cell>
          <cell r="BF133">
            <v>0</v>
          </cell>
          <cell r="BG133">
            <v>8207.9136120015683</v>
          </cell>
          <cell r="BH133">
            <v>7558.4413080777003</v>
          </cell>
          <cell r="BI133">
            <v>171.31905727628873</v>
          </cell>
          <cell r="BJ133">
            <v>2569.785859144331</v>
          </cell>
          <cell r="BK133">
            <v>154067209.78302148</v>
          </cell>
          <cell r="BL133">
            <v>7709357.5774329929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R133">
            <v>1394.0184058804689</v>
          </cell>
          <cell r="BS133">
            <v>0</v>
          </cell>
          <cell r="BT133">
            <v>0</v>
          </cell>
          <cell r="BU133">
            <v>143.60959688983712</v>
          </cell>
          <cell r="BV133">
            <v>0</v>
          </cell>
          <cell r="BW133">
            <v>11488767.751186971</v>
          </cell>
          <cell r="BZ133">
            <v>2191.4145496338879</v>
          </cell>
          <cell r="CA133">
            <v>48.855352865421082</v>
          </cell>
          <cell r="CB133">
            <v>4180.4712419985299</v>
          </cell>
          <cell r="CC133">
            <v>94.754244024416039</v>
          </cell>
          <cell r="CD133">
            <v>1250.408808990632</v>
          </cell>
          <cell r="CE133">
            <v>0</v>
          </cell>
          <cell r="CF133">
            <v>143.60959688983712</v>
          </cell>
          <cell r="CH133">
            <v>14</v>
          </cell>
          <cell r="CI133">
            <v>0</v>
          </cell>
          <cell r="CJ133">
            <v>14</v>
          </cell>
          <cell r="CK133">
            <v>0</v>
          </cell>
          <cell r="CL133">
            <v>0</v>
          </cell>
          <cell r="CM133">
            <v>0</v>
          </cell>
          <cell r="CV133">
            <v>0</v>
          </cell>
        </row>
        <row r="134">
          <cell r="B134">
            <v>2016</v>
          </cell>
          <cell r="C134">
            <v>103.32104313107484</v>
          </cell>
          <cell r="D134">
            <v>-0.32104313107484472</v>
          </cell>
          <cell r="E134">
            <v>0</v>
          </cell>
          <cell r="F134">
            <v>20</v>
          </cell>
          <cell r="G134">
            <v>123</v>
          </cell>
          <cell r="H134">
            <v>0</v>
          </cell>
          <cell r="I134">
            <v>0</v>
          </cell>
          <cell r="K134">
            <v>0</v>
          </cell>
          <cell r="L134">
            <v>22.236000000000001</v>
          </cell>
          <cell r="M134">
            <v>0</v>
          </cell>
          <cell r="N134">
            <v>37448446.473629147</v>
          </cell>
          <cell r="O134">
            <v>0</v>
          </cell>
          <cell r="P134">
            <v>0</v>
          </cell>
          <cell r="Q134">
            <v>8.0696245624964302E-2</v>
          </cell>
          <cell r="R134">
            <v>3.1770111902548446</v>
          </cell>
          <cell r="S134">
            <v>4</v>
          </cell>
          <cell r="T134">
            <v>89929989.244894713</v>
          </cell>
          <cell r="U134">
            <v>89929989.244894713</v>
          </cell>
          <cell r="V134">
            <v>8926.9381265248667</v>
          </cell>
          <cell r="W134">
            <v>1339.04071897873</v>
          </cell>
          <cell r="X134">
            <v>216</v>
          </cell>
          <cell r="Y134">
            <v>46190.474660474836</v>
          </cell>
          <cell r="Z134">
            <v>1555.04071897873</v>
          </cell>
          <cell r="AB134">
            <v>84.149313504833316</v>
          </cell>
          <cell r="AC134">
            <v>7270.5006868175988</v>
          </cell>
          <cell r="AD134">
            <v>2908.2002747270399</v>
          </cell>
          <cell r="AF134">
            <v>1817.6251717043997</v>
          </cell>
          <cell r="AG134">
            <v>2033.6251717043997</v>
          </cell>
          <cell r="AI134">
            <v>1555.04071897873</v>
          </cell>
          <cell r="AJ134">
            <v>144.95928102127004</v>
          </cell>
          <cell r="AK134">
            <v>0</v>
          </cell>
          <cell r="AL134">
            <v>0</v>
          </cell>
          <cell r="AM134">
            <v>1070.3756367987946</v>
          </cell>
          <cell r="AN134">
            <v>0</v>
          </cell>
          <cell r="AO134">
            <v>0</v>
          </cell>
          <cell r="AP134">
            <v>2025</v>
          </cell>
          <cell r="AQ134">
            <v>0</v>
          </cell>
          <cell r="AR134">
            <v>-103.32104313107484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45.678956868925155</v>
          </cell>
          <cell r="AZ134">
            <v>-16</v>
          </cell>
          <cell r="BA134">
            <v>0</v>
          </cell>
          <cell r="BB134">
            <v>-21</v>
          </cell>
          <cell r="BC134">
            <v>0</v>
          </cell>
          <cell r="BD134">
            <v>5</v>
          </cell>
          <cell r="BE134">
            <v>0</v>
          </cell>
          <cell r="BF134">
            <v>0</v>
          </cell>
          <cell r="BG134">
            <v>8398.2681200863335</v>
          </cell>
          <cell r="BH134">
            <v>7733.7335254547115</v>
          </cell>
          <cell r="BI134">
            <v>175.29221737701118</v>
          </cell>
          <cell r="BJ134">
            <v>2629.3832606551678</v>
          </cell>
          <cell r="BK134">
            <v>157640272.23428363</v>
          </cell>
          <cell r="BL134">
            <v>7888149.7819655035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R134">
            <v>1426.3395592930974</v>
          </cell>
          <cell r="BS134">
            <v>0</v>
          </cell>
          <cell r="BT134">
            <v>0</v>
          </cell>
          <cell r="BU134">
            <v>146.93179088453962</v>
          </cell>
          <cell r="BV134">
            <v>0</v>
          </cell>
          <cell r="BW134">
            <v>11754543.27076317</v>
          </cell>
          <cell r="BZ134">
            <v>2241.3945955987965</v>
          </cell>
          <cell r="CA134">
            <v>49.980045964908641</v>
          </cell>
          <cell r="CB134">
            <v>4277.4229869181609</v>
          </cell>
          <cell r="CC134">
            <v>96.951744919630983</v>
          </cell>
          <cell r="CD134">
            <v>1279.4077684085573</v>
          </cell>
          <cell r="CE134">
            <v>0</v>
          </cell>
          <cell r="CF134">
            <v>146.93179088453962</v>
          </cell>
          <cell r="CH134">
            <v>15</v>
          </cell>
          <cell r="CI134">
            <v>0</v>
          </cell>
          <cell r="CJ134">
            <v>15</v>
          </cell>
          <cell r="CK134">
            <v>0</v>
          </cell>
          <cell r="CL134">
            <v>0</v>
          </cell>
          <cell r="CM134">
            <v>0</v>
          </cell>
          <cell r="CV134">
            <v>0</v>
          </cell>
        </row>
        <row r="135">
          <cell r="B135">
            <v>2017</v>
          </cell>
          <cell r="C135">
            <v>105.71722165703578</v>
          </cell>
          <cell r="D135">
            <v>17.282778342964221</v>
          </cell>
          <cell r="E135">
            <v>0</v>
          </cell>
          <cell r="F135">
            <v>0</v>
          </cell>
          <cell r="G135">
            <v>123</v>
          </cell>
          <cell r="H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9133.9679511678914</v>
          </cell>
          <cell r="W135">
            <v>1370.0951926751836</v>
          </cell>
          <cell r="X135">
            <v>216</v>
          </cell>
          <cell r="Y135">
            <v>47261.704877778786</v>
          </cell>
          <cell r="Z135">
            <v>1586.0951926751836</v>
          </cell>
          <cell r="AB135">
            <v>86.100869275895704</v>
          </cell>
          <cell r="AC135">
            <v>7439.1151054373886</v>
          </cell>
          <cell r="AD135">
            <v>2975.6460421749557</v>
          </cell>
          <cell r="AF135">
            <v>1859.7787763593471</v>
          </cell>
          <cell r="AG135">
            <v>2075.7787763593469</v>
          </cell>
          <cell r="AI135">
            <v>1586.0951926751836</v>
          </cell>
          <cell r="AJ135">
            <v>113.90480732481637</v>
          </cell>
          <cell r="AK135">
            <v>0</v>
          </cell>
          <cell r="AL135">
            <v>0</v>
          </cell>
          <cell r="AM135">
            <v>1039.321163102341</v>
          </cell>
          <cell r="AN135">
            <v>0</v>
          </cell>
          <cell r="AO135">
            <v>0</v>
          </cell>
          <cell r="AP135">
            <v>2026</v>
          </cell>
          <cell r="AQ135">
            <v>0</v>
          </cell>
          <cell r="AR135">
            <v>-105.71722165703578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43.282778342964221</v>
          </cell>
          <cell r="AZ135">
            <v>-17</v>
          </cell>
          <cell r="BA135">
            <v>0</v>
          </cell>
          <cell r="BB135">
            <v>-22</v>
          </cell>
          <cell r="BC135">
            <v>0</v>
          </cell>
          <cell r="BD135">
            <v>4</v>
          </cell>
          <cell r="BE135">
            <v>0</v>
          </cell>
          <cell r="BF135">
            <v>0</v>
          </cell>
          <cell r="BG135">
            <v>8593.0372505052346</v>
          </cell>
          <cell r="BH135">
            <v>7913.0910468038655</v>
          </cell>
          <cell r="BI135">
            <v>179.35752134915401</v>
          </cell>
          <cell r="BJ135">
            <v>2690.3628202373102</v>
          </cell>
          <cell r="BK135">
            <v>161296199.65920395</v>
          </cell>
          <cell r="BL135">
            <v>8071088.4607119309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R135">
            <v>1459.4102080124194</v>
          </cell>
          <cell r="BS135">
            <v>0</v>
          </cell>
          <cell r="BT135">
            <v>0</v>
          </cell>
          <cell r="BU135">
            <v>150.33094841770617</v>
          </cell>
          <cell r="BV135">
            <v>0</v>
          </cell>
          <cell r="BW135">
            <v>12026475.873416493</v>
          </cell>
          <cell r="BZ135">
            <v>2292.5253346777108</v>
          </cell>
          <cell r="CA135">
            <v>51.130739078914303</v>
          </cell>
          <cell r="CB135">
            <v>4376.6231962569527</v>
          </cell>
          <cell r="CC135">
            <v>99.200209338791865</v>
          </cell>
          <cell r="CD135">
            <v>1309.0792595947137</v>
          </cell>
          <cell r="CE135">
            <v>0</v>
          </cell>
          <cell r="CF135">
            <v>150.33094841770617</v>
          </cell>
          <cell r="CH135">
            <v>16</v>
          </cell>
          <cell r="CI135">
            <v>0</v>
          </cell>
          <cell r="CJ135">
            <v>16</v>
          </cell>
          <cell r="CK135">
            <v>0</v>
          </cell>
          <cell r="CL135">
            <v>0</v>
          </cell>
          <cell r="CM135">
            <v>0</v>
          </cell>
          <cell r="CV135">
            <v>0</v>
          </cell>
        </row>
        <row r="136">
          <cell r="B136">
            <v>2018</v>
          </cell>
          <cell r="C136">
            <v>108.16897135566667</v>
          </cell>
          <cell r="D136">
            <v>14.83102864433333</v>
          </cell>
          <cell r="E136">
            <v>0</v>
          </cell>
          <cell r="F136">
            <v>0</v>
          </cell>
          <cell r="G136">
            <v>123</v>
          </cell>
          <cell r="H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9345.7991251296007</v>
          </cell>
          <cell r="W136">
            <v>1401.86986876944</v>
          </cell>
          <cell r="X136">
            <v>216</v>
          </cell>
          <cell r="Y136">
            <v>48357.778619356955</v>
          </cell>
          <cell r="Z136">
            <v>1617.86986876944</v>
          </cell>
          <cell r="AB136">
            <v>88.09768471419649</v>
          </cell>
          <cell r="AC136">
            <v>7611.6399593065762</v>
          </cell>
          <cell r="AD136">
            <v>3044.6559837226305</v>
          </cell>
          <cell r="AF136">
            <v>1902.9099898266441</v>
          </cell>
          <cell r="AG136">
            <v>2118.9099898266441</v>
          </cell>
          <cell r="AI136">
            <v>1617.86986876944</v>
          </cell>
          <cell r="AJ136">
            <v>82.130131230559982</v>
          </cell>
          <cell r="AK136">
            <v>0</v>
          </cell>
          <cell r="AL136">
            <v>0</v>
          </cell>
          <cell r="AM136">
            <v>1007.5464870080846</v>
          </cell>
          <cell r="AN136">
            <v>0</v>
          </cell>
          <cell r="AO136">
            <v>0</v>
          </cell>
          <cell r="AP136">
            <v>2027</v>
          </cell>
          <cell r="AQ136">
            <v>0</v>
          </cell>
          <cell r="AR136">
            <v>-108.16897135566667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40.83102864433333</v>
          </cell>
          <cell r="AZ136">
            <v>-18</v>
          </cell>
          <cell r="BA136">
            <v>0</v>
          </cell>
          <cell r="BB136">
            <v>-23</v>
          </cell>
          <cell r="BC136">
            <v>0</v>
          </cell>
          <cell r="BD136">
            <v>3</v>
          </cell>
          <cell r="BE136">
            <v>0</v>
          </cell>
          <cell r="BF136">
            <v>0</v>
          </cell>
          <cell r="BG136">
            <v>8792.3233853376278</v>
          </cell>
          <cell r="BH136">
            <v>8096.6081529588109</v>
          </cell>
          <cell r="BI136">
            <v>183.5171061549454</v>
          </cell>
          <cell r="BJ136">
            <v>2752.7565923241809</v>
          </cell>
          <cell r="BK136">
            <v>165036913.82768443</v>
          </cell>
          <cell r="BL136">
            <v>8258269.7769725425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R136">
            <v>1493.2477331869131</v>
          </cell>
          <cell r="BS136">
            <v>0</v>
          </cell>
          <cell r="BT136">
            <v>0</v>
          </cell>
          <cell r="BU136">
            <v>153.80885356162844</v>
          </cell>
          <cell r="BV136">
            <v>0</v>
          </cell>
          <cell r="BW136">
            <v>12304708.284930276</v>
          </cell>
          <cell r="BZ136">
            <v>2344.833369032654</v>
          </cell>
          <cell r="CA136">
            <v>52.308034354943175</v>
          </cell>
          <cell r="CB136">
            <v>4478.124015463638</v>
          </cell>
          <cell r="CC136">
            <v>101.50081920668526</v>
          </cell>
          <cell r="CD136">
            <v>1339.4388796252849</v>
          </cell>
          <cell r="CE136">
            <v>0</v>
          </cell>
          <cell r="CF136">
            <v>153.80885356162844</v>
          </cell>
          <cell r="CH136">
            <v>17</v>
          </cell>
          <cell r="CI136">
            <v>0</v>
          </cell>
          <cell r="CJ136">
            <v>17</v>
          </cell>
          <cell r="CK136">
            <v>0</v>
          </cell>
          <cell r="CL136">
            <v>0</v>
          </cell>
          <cell r="CM136">
            <v>0</v>
          </cell>
          <cell r="CV136">
            <v>0</v>
          </cell>
        </row>
        <row r="137">
          <cell r="B137">
            <v>2019</v>
          </cell>
          <cell r="C137">
            <v>110.6775810104193</v>
          </cell>
          <cell r="D137">
            <v>12.322418989580697</v>
          </cell>
          <cell r="E137">
            <v>0</v>
          </cell>
          <cell r="F137">
            <v>0</v>
          </cell>
          <cell r="G137">
            <v>123</v>
          </cell>
          <cell r="H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9562.5429993002272</v>
          </cell>
          <cell r="W137">
            <v>1434.3814498950339</v>
          </cell>
          <cell r="X137">
            <v>216</v>
          </cell>
          <cell r="Y137">
            <v>49479.272045859398</v>
          </cell>
          <cell r="Z137">
            <v>1650.3814498950339</v>
          </cell>
          <cell r="AB137">
            <v>90.140809463055561</v>
          </cell>
          <cell r="AC137">
            <v>7788.1659376080006</v>
          </cell>
          <cell r="AD137">
            <v>3115.2663750432002</v>
          </cell>
          <cell r="AF137">
            <v>1947.0414844020002</v>
          </cell>
          <cell r="AG137">
            <v>2163.0414844020002</v>
          </cell>
          <cell r="AI137">
            <v>1650.3814498950339</v>
          </cell>
          <cell r="AJ137">
            <v>49.618550104966062</v>
          </cell>
          <cell r="AK137">
            <v>0</v>
          </cell>
          <cell r="AL137">
            <v>0</v>
          </cell>
          <cell r="AM137">
            <v>975.03490588249065</v>
          </cell>
          <cell r="AN137">
            <v>0</v>
          </cell>
          <cell r="AO137">
            <v>0</v>
          </cell>
          <cell r="AP137">
            <v>2028</v>
          </cell>
          <cell r="AQ137">
            <v>0</v>
          </cell>
          <cell r="AR137">
            <v>-110.6775810104193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38.322418989580697</v>
          </cell>
          <cell r="AZ137">
            <v>-19</v>
          </cell>
          <cell r="BA137">
            <v>0</v>
          </cell>
          <cell r="BB137">
            <v>-24</v>
          </cell>
          <cell r="BC137">
            <v>0</v>
          </cell>
          <cell r="BD137">
            <v>2</v>
          </cell>
          <cell r="BE137">
            <v>0</v>
          </cell>
          <cell r="BF137">
            <v>0</v>
          </cell>
          <cell r="BG137">
            <v>8996.2312810653457</v>
          </cell>
          <cell r="BH137">
            <v>8284.3813112749522</v>
          </cell>
          <cell r="BI137">
            <v>187.77315831614123</v>
          </cell>
          <cell r="BJ137">
            <v>2816.5973747421185</v>
          </cell>
          <cell r="BK137">
            <v>168864381.07850495</v>
          </cell>
          <cell r="BL137">
            <v>8449792.1242263559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R137">
            <v>1527.8699190530533</v>
          </cell>
          <cell r="BS137">
            <v>0</v>
          </cell>
          <cell r="BT137">
            <v>0</v>
          </cell>
          <cell r="BU137">
            <v>157.36733175571635</v>
          </cell>
          <cell r="BV137">
            <v>0</v>
          </cell>
          <cell r="BW137">
            <v>12589386.540457308</v>
          </cell>
          <cell r="BZ137">
            <v>2398.3459169295656</v>
          </cell>
          <cell r="CA137">
            <v>53.512547896911656</v>
          </cell>
          <cell r="CB137">
            <v>4581.9787993224427</v>
          </cell>
          <cell r="CC137">
            <v>103.85478385880469</v>
          </cell>
          <cell r="CD137">
            <v>1370.5025872973379</v>
          </cell>
          <cell r="CE137">
            <v>0</v>
          </cell>
          <cell r="CF137">
            <v>157.36733175571635</v>
          </cell>
          <cell r="CH137">
            <v>18</v>
          </cell>
          <cell r="CI137">
            <v>0</v>
          </cell>
          <cell r="CJ137">
            <v>18</v>
          </cell>
          <cell r="CK137">
            <v>0</v>
          </cell>
          <cell r="CL137">
            <v>0</v>
          </cell>
          <cell r="CM137">
            <v>0</v>
          </cell>
          <cell r="CV137">
            <v>0</v>
          </cell>
        </row>
        <row r="138">
          <cell r="B138">
            <v>2020</v>
          </cell>
          <cell r="C138">
            <v>113.24436929367373</v>
          </cell>
          <cell r="D138">
            <v>9.7556307063262722</v>
          </cell>
          <cell r="E138">
            <v>0</v>
          </cell>
          <cell r="F138">
            <v>0</v>
          </cell>
          <cell r="G138">
            <v>123</v>
          </cell>
          <cell r="H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9784.3135069734108</v>
          </cell>
          <cell r="W138">
            <v>1467.6470260460117</v>
          </cell>
          <cell r="X138">
            <v>216</v>
          </cell>
          <cell r="Y138">
            <v>50626.774680013586</v>
          </cell>
          <cell r="Z138">
            <v>1683.6470260460117</v>
          </cell>
          <cell r="AB138">
            <v>92.23131750868275</v>
          </cell>
          <cell r="AC138">
            <v>7968.7858327501899</v>
          </cell>
          <cell r="AD138">
            <v>3187.5143331000763</v>
          </cell>
          <cell r="AF138">
            <v>1992.1964581875475</v>
          </cell>
          <cell r="AG138">
            <v>2208.1964581875473</v>
          </cell>
          <cell r="AI138">
            <v>1683.6470260460117</v>
          </cell>
          <cell r="AJ138">
            <v>16.352973953988339</v>
          </cell>
          <cell r="AK138">
            <v>0</v>
          </cell>
          <cell r="AL138">
            <v>0</v>
          </cell>
          <cell r="AM138">
            <v>941.76932973151293</v>
          </cell>
          <cell r="AN138">
            <v>0</v>
          </cell>
          <cell r="AO138">
            <v>0</v>
          </cell>
          <cell r="AP138">
            <v>2029</v>
          </cell>
          <cell r="AQ138">
            <v>0</v>
          </cell>
          <cell r="AR138">
            <v>-113.24436929367373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35.755630706326272</v>
          </cell>
          <cell r="AZ138">
            <v>-20</v>
          </cell>
          <cell r="BA138">
            <v>0</v>
          </cell>
          <cell r="BB138">
            <v>-25</v>
          </cell>
          <cell r="BC138">
            <v>0</v>
          </cell>
          <cell r="BD138">
            <v>1</v>
          </cell>
          <cell r="BE138">
            <v>0</v>
          </cell>
          <cell r="BF138">
            <v>0</v>
          </cell>
          <cell r="BG138">
            <v>9204.8681236388347</v>
          </cell>
          <cell r="BH138">
            <v>8476.5092263383503</v>
          </cell>
          <cell r="BI138">
            <v>192.12791506339818</v>
          </cell>
          <cell r="BJ138">
            <v>2881.9187259509727</v>
          </cell>
          <cell r="BK138">
            <v>172780613.35295445</v>
          </cell>
          <cell r="BL138">
            <v>8645756.1778529175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R138">
            <v>1563.2949622834767</v>
          </cell>
          <cell r="BS138">
            <v>0</v>
          </cell>
          <cell r="BT138">
            <v>0</v>
          </cell>
          <cell r="BU138">
            <v>161.00825076577667</v>
          </cell>
          <cell r="BV138">
            <v>0</v>
          </cell>
          <cell r="BW138">
            <v>12880660.061262133</v>
          </cell>
          <cell r="BZ138">
            <v>2453.0908270183031</v>
          </cell>
          <cell r="CA138">
            <v>54.74491008873747</v>
          </cell>
          <cell r="CB138">
            <v>4688.2421399994819</v>
          </cell>
          <cell r="CC138">
            <v>106.2633406770392</v>
          </cell>
          <cell r="CD138">
            <v>1402.2867115177025</v>
          </cell>
          <cell r="CE138">
            <v>0</v>
          </cell>
          <cell r="CF138">
            <v>161.00825076577667</v>
          </cell>
          <cell r="CH138">
            <v>19</v>
          </cell>
          <cell r="CI138">
            <v>0</v>
          </cell>
          <cell r="CJ138">
            <v>19</v>
          </cell>
          <cell r="CK138">
            <v>0</v>
          </cell>
          <cell r="CL138">
            <v>0</v>
          </cell>
          <cell r="CM138">
            <v>0</v>
          </cell>
          <cell r="CV138">
            <v>0</v>
          </cell>
        </row>
        <row r="139">
          <cell r="B139">
            <v>2021</v>
          </cell>
          <cell r="C139">
            <v>115.87068545990957</v>
          </cell>
          <cell r="D139">
            <v>7.1293145400904336</v>
          </cell>
          <cell r="E139">
            <v>0</v>
          </cell>
          <cell r="F139">
            <v>0</v>
          </cell>
          <cell r="G139">
            <v>123</v>
          </cell>
          <cell r="H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10011.227223736187</v>
          </cell>
          <cell r="W139">
            <v>1501.684083560428</v>
          </cell>
          <cell r="X139">
            <v>216</v>
          </cell>
          <cell r="Y139">
            <v>51800.889716512145</v>
          </cell>
          <cell r="Z139">
            <v>1717.684083560428</v>
          </cell>
          <cell r="AB139">
            <v>94.370307744728109</v>
          </cell>
          <cell r="AC139">
            <v>8153.594589144509</v>
          </cell>
          <cell r="AD139">
            <v>3261.4378356578036</v>
          </cell>
          <cell r="AF139">
            <v>2038.3986472861272</v>
          </cell>
          <cell r="AG139">
            <v>2254.398647286127</v>
          </cell>
          <cell r="AI139">
            <v>1717.684083560428</v>
          </cell>
          <cell r="AJ139">
            <v>-17.684083560428007</v>
          </cell>
          <cell r="AK139">
            <v>200</v>
          </cell>
          <cell r="AL139">
            <v>237895411.12702984</v>
          </cell>
          <cell r="AM139">
            <v>907.73227221709658</v>
          </cell>
          <cell r="AN139">
            <v>0</v>
          </cell>
          <cell r="AO139">
            <v>0</v>
          </cell>
          <cell r="AP139">
            <v>2030</v>
          </cell>
          <cell r="AQ139">
            <v>0</v>
          </cell>
          <cell r="AR139">
            <v>-115.87068545990957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33.129314540090434</v>
          </cell>
          <cell r="AZ139">
            <v>-21</v>
          </cell>
          <cell r="BA139">
            <v>0</v>
          </cell>
          <cell r="BB139">
            <v>-26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9418.3435848203899</v>
          </cell>
          <cell r="BH139">
            <v>8673.0928918506561</v>
          </cell>
          <cell r="BI139">
            <v>196.58366551230574</v>
          </cell>
          <cell r="BJ139">
            <v>2948.7549826845861</v>
          </cell>
          <cell r="BK139">
            <v>176787669.25243634</v>
          </cell>
          <cell r="BL139">
            <v>8846264.9480537586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R139">
            <v>1599.541481551978</v>
          </cell>
          <cell r="BS139">
            <v>0</v>
          </cell>
          <cell r="BT139">
            <v>0</v>
          </cell>
          <cell r="BU139">
            <v>164.7335216655747</v>
          </cell>
          <cell r="BV139">
            <v>0</v>
          </cell>
          <cell r="BW139">
            <v>13178681.733245976</v>
          </cell>
          <cell r="BZ139">
            <v>2509.0965929437384</v>
          </cell>
          <cell r="CA139">
            <v>56.005765925435298</v>
          </cell>
          <cell r="CB139">
            <v>4796.9698957396213</v>
          </cell>
          <cell r="CC139">
            <v>108.7277557401394</v>
          </cell>
          <cell r="CD139">
            <v>1434.8079598864049</v>
          </cell>
          <cell r="CE139">
            <v>0</v>
          </cell>
          <cell r="CF139">
            <v>164.7335216655747</v>
          </cell>
          <cell r="CH139">
            <v>20</v>
          </cell>
          <cell r="CI139">
            <v>0</v>
          </cell>
          <cell r="CJ139">
            <v>20</v>
          </cell>
          <cell r="CK139">
            <v>0</v>
          </cell>
          <cell r="CL139">
            <v>0</v>
          </cell>
          <cell r="CM139">
            <v>0</v>
          </cell>
          <cell r="CV139">
            <v>0</v>
          </cell>
        </row>
        <row r="140">
          <cell r="B140">
            <v>2022</v>
          </cell>
          <cell r="C140">
            <v>118.55791005495335</v>
          </cell>
          <cell r="D140">
            <v>4.4420899450466464</v>
          </cell>
          <cell r="E140">
            <v>0</v>
          </cell>
          <cell r="F140">
            <v>0</v>
          </cell>
          <cell r="G140">
            <v>123</v>
          </cell>
          <cell r="H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10243.40342874797</v>
          </cell>
          <cell r="W140">
            <v>1536.5105143121955</v>
          </cell>
          <cell r="X140">
            <v>216</v>
          </cell>
          <cell r="Y140">
            <v>53002.234339087343</v>
          </cell>
          <cell r="Z140">
            <v>1752.5105143121955</v>
          </cell>
          <cell r="AB140">
            <v>96.558904549924648</v>
          </cell>
          <cell r="AC140">
            <v>8342.6893531134901</v>
          </cell>
          <cell r="AD140">
            <v>3337.0757412453963</v>
          </cell>
          <cell r="AF140">
            <v>2085.6723382783725</v>
          </cell>
          <cell r="AG140">
            <v>2301.6723382783725</v>
          </cell>
          <cell r="AI140">
            <v>1752.5105143121955</v>
          </cell>
          <cell r="AJ140">
            <v>147.48948568780452</v>
          </cell>
          <cell r="AK140">
            <v>0</v>
          </cell>
          <cell r="AL140">
            <v>0</v>
          </cell>
          <cell r="AM140">
            <v>872.9058414653291</v>
          </cell>
          <cell r="AN140">
            <v>0</v>
          </cell>
          <cell r="AO140">
            <v>0</v>
          </cell>
          <cell r="AP140">
            <v>2031</v>
          </cell>
          <cell r="AQ140">
            <v>0</v>
          </cell>
          <cell r="AR140">
            <v>-118.55791005495335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30.442089945046646</v>
          </cell>
          <cell r="AZ140">
            <v>-22</v>
          </cell>
          <cell r="BA140">
            <v>0</v>
          </cell>
          <cell r="BB140">
            <v>-27</v>
          </cell>
          <cell r="BC140">
            <v>0</v>
          </cell>
          <cell r="BD140">
            <v>-1</v>
          </cell>
          <cell r="BE140">
            <v>0</v>
          </cell>
          <cell r="BF140">
            <v>0</v>
          </cell>
          <cell r="BG140">
            <v>9636.7698798340625</v>
          </cell>
          <cell r="BH140">
            <v>8874.2356437173021</v>
          </cell>
          <cell r="BI140">
            <v>201.14275186664599</v>
          </cell>
          <cell r="BJ140">
            <v>3017.1412779996899</v>
          </cell>
          <cell r="BK140">
            <v>180887655.12055999</v>
          </cell>
          <cell r="BL140">
            <v>9051423.8339990694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R140">
            <v>1636.628527320242</v>
          </cell>
          <cell r="BS140">
            <v>0</v>
          </cell>
          <cell r="BT140">
            <v>0</v>
          </cell>
          <cell r="BU140">
            <v>168.54509984108336</v>
          </cell>
          <cell r="BV140">
            <v>0</v>
          </cell>
          <cell r="BW140">
            <v>13483607.987286668</v>
          </cell>
          <cell r="BZ140">
            <v>2566.3923682956151</v>
          </cell>
          <cell r="CA140">
            <v>57.295775351876728</v>
          </cell>
          <cell r="CB140">
            <v>4908.2192202288279</v>
          </cell>
          <cell r="CC140">
            <v>111.24932448920663</v>
          </cell>
          <cell r="CD140">
            <v>1468.0834274791587</v>
          </cell>
          <cell r="CE140">
            <v>0</v>
          </cell>
          <cell r="CF140">
            <v>168.54509984108336</v>
          </cell>
          <cell r="CH140">
            <v>21</v>
          </cell>
          <cell r="CI140">
            <v>0</v>
          </cell>
          <cell r="CJ140">
            <v>21</v>
          </cell>
          <cell r="CK140">
            <v>0</v>
          </cell>
          <cell r="CL140">
            <v>1</v>
          </cell>
          <cell r="CM140">
            <v>1</v>
          </cell>
          <cell r="CV140">
            <v>0</v>
          </cell>
        </row>
        <row r="141">
          <cell r="B141">
            <v>2023</v>
          </cell>
          <cell r="C141">
            <v>121.30745564167472</v>
          </cell>
          <cell r="D141">
            <v>1.6925443583252786</v>
          </cell>
          <cell r="E141">
            <v>0</v>
          </cell>
          <cell r="F141">
            <v>0</v>
          </cell>
          <cell r="G141">
            <v>123</v>
          </cell>
          <cell r="H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10480.964167440696</v>
          </cell>
          <cell r="W141">
            <v>1572.1446251161044</v>
          </cell>
          <cell r="X141">
            <v>216</v>
          </cell>
          <cell r="Y141">
            <v>54231.440044939074</v>
          </cell>
          <cell r="Z141">
            <v>1788.1446251161044</v>
          </cell>
          <cell r="AB141">
            <v>98.798258379127802</v>
          </cell>
          <cell r="AC141">
            <v>8536.1695239566416</v>
          </cell>
          <cell r="AD141">
            <v>3414.4678095826566</v>
          </cell>
          <cell r="AF141">
            <v>2134.0423809891604</v>
          </cell>
          <cell r="AG141">
            <v>2350.0423809891604</v>
          </cell>
          <cell r="AI141">
            <v>1788.1446251161044</v>
          </cell>
          <cell r="AJ141">
            <v>111.85537488389559</v>
          </cell>
          <cell r="AK141">
            <v>0</v>
          </cell>
          <cell r="AL141">
            <v>0</v>
          </cell>
          <cell r="AM141">
            <v>837.27173066142018</v>
          </cell>
          <cell r="AN141">
            <v>0</v>
          </cell>
          <cell r="AO141">
            <v>0</v>
          </cell>
          <cell r="AP141">
            <v>2032</v>
          </cell>
          <cell r="AQ141">
            <v>0</v>
          </cell>
          <cell r="AR141">
            <v>-121.30745564167472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27.692544358325279</v>
          </cell>
          <cell r="AZ141">
            <v>-23</v>
          </cell>
          <cell r="BA141">
            <v>0</v>
          </cell>
          <cell r="BB141">
            <v>-28</v>
          </cell>
          <cell r="BC141">
            <v>0</v>
          </cell>
          <cell r="BD141">
            <v>-2</v>
          </cell>
          <cell r="BE141">
            <v>0</v>
          </cell>
          <cell r="BF141">
            <v>0</v>
          </cell>
          <cell r="BG141">
            <v>9860.2618263525583</v>
          </cell>
          <cell r="BH141">
            <v>9080.0432143669368</v>
          </cell>
          <cell r="BI141">
            <v>205.80757064963473</v>
          </cell>
          <cell r="BJ141">
            <v>3087.1135597445209</v>
          </cell>
          <cell r="BK141">
            <v>185082726.1503956</v>
          </cell>
          <cell r="BL141">
            <v>9261340.6792335622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R141">
            <v>1674.5755918516561</v>
          </cell>
          <cell r="BS141">
            <v>0</v>
          </cell>
          <cell r="BT141">
            <v>0</v>
          </cell>
          <cell r="BU141">
            <v>172.44498601811392</v>
          </cell>
          <cell r="BV141">
            <v>0</v>
          </cell>
          <cell r="BW141">
            <v>13795598.881449115</v>
          </cell>
          <cell r="BZ141">
            <v>2625.007981905042</v>
          </cell>
          <cell r="CA141">
            <v>58.615613609426873</v>
          </cell>
          <cell r="CB141">
            <v>5022.048592637515</v>
          </cell>
          <cell r="CC141">
            <v>113.82937240868705</v>
          </cell>
          <cell r="CD141">
            <v>1502.1306058335426</v>
          </cell>
          <cell r="CE141">
            <v>0</v>
          </cell>
          <cell r="CF141">
            <v>172.44498601811392</v>
          </cell>
          <cell r="CH141">
            <v>22</v>
          </cell>
          <cell r="CI141">
            <v>0</v>
          </cell>
          <cell r="CJ141">
            <v>22</v>
          </cell>
          <cell r="CK141">
            <v>0</v>
          </cell>
          <cell r="CL141">
            <v>2</v>
          </cell>
          <cell r="CM141">
            <v>1</v>
          </cell>
          <cell r="CV141">
            <v>0</v>
          </cell>
        </row>
        <row r="142">
          <cell r="B142">
            <v>2024</v>
          </cell>
          <cell r="C142">
            <v>124.1207675425116</v>
          </cell>
          <cell r="D142">
            <v>-1.1207675425116008</v>
          </cell>
          <cell r="E142">
            <v>0</v>
          </cell>
          <cell r="F142">
            <v>20</v>
          </cell>
          <cell r="G142">
            <v>143</v>
          </cell>
          <cell r="H142">
            <v>0</v>
          </cell>
          <cell r="I142">
            <v>0</v>
          </cell>
          <cell r="K142">
            <v>0</v>
          </cell>
          <cell r="L142">
            <v>22.236000000000001</v>
          </cell>
          <cell r="M142">
            <v>0</v>
          </cell>
          <cell r="N142">
            <v>37448446.473629147</v>
          </cell>
          <cell r="O142">
            <v>0</v>
          </cell>
          <cell r="P142">
            <v>0</v>
          </cell>
          <cell r="Q142">
            <v>8.0696245624964302E-2</v>
          </cell>
          <cell r="R142">
            <v>3.1770111902548446</v>
          </cell>
          <cell r="S142">
            <v>4</v>
          </cell>
          <cell r="T142">
            <v>89929989.244894713</v>
          </cell>
          <cell r="U142">
            <v>89929989.244894713</v>
          </cell>
          <cell r="V142">
            <v>10724.034315673001</v>
          </cell>
          <cell r="W142">
            <v>1608.6051473509501</v>
          </cell>
          <cell r="X142">
            <v>216</v>
          </cell>
          <cell r="Y142">
            <v>55489.152976686833</v>
          </cell>
          <cell r="Z142">
            <v>1824.6051473509501</v>
          </cell>
          <cell r="AB142">
            <v>101.08954636806227</v>
          </cell>
          <cell r="AC142">
            <v>8734.1368062005804</v>
          </cell>
          <cell r="AD142">
            <v>3493.6547224802325</v>
          </cell>
          <cell r="AF142">
            <v>2183.5342015501451</v>
          </cell>
          <cell r="AG142">
            <v>2399.5342015501451</v>
          </cell>
          <cell r="AI142">
            <v>1824.6051473509501</v>
          </cell>
          <cell r="AJ142">
            <v>75.394852649049881</v>
          </cell>
          <cell r="AK142">
            <v>0</v>
          </cell>
          <cell r="AL142">
            <v>0</v>
          </cell>
          <cell r="AM142">
            <v>800.81120842657447</v>
          </cell>
          <cell r="AN142">
            <v>0</v>
          </cell>
          <cell r="AO142">
            <v>0</v>
          </cell>
          <cell r="AP142">
            <v>2033</v>
          </cell>
          <cell r="AQ142">
            <v>0</v>
          </cell>
          <cell r="AR142">
            <v>-124.1207675425116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24.879232457488399</v>
          </cell>
          <cell r="AZ142">
            <v>-24</v>
          </cell>
          <cell r="BA142">
            <v>0</v>
          </cell>
          <cell r="BB142">
            <v>-29</v>
          </cell>
          <cell r="BC142">
            <v>0</v>
          </cell>
          <cell r="BD142">
            <v>-3</v>
          </cell>
          <cell r="BE142">
            <v>0</v>
          </cell>
          <cell r="BF142">
            <v>0</v>
          </cell>
          <cell r="BG142">
            <v>10088.936904852151</v>
          </cell>
          <cell r="BH142">
            <v>9290.623788330573</v>
          </cell>
          <cell r="BI142">
            <v>210.5805739636362</v>
          </cell>
          <cell r="BJ142">
            <v>3158.708609454543</v>
          </cell>
          <cell r="BK142">
            <v>189375087.51733559</v>
          </cell>
          <cell r="BL142">
            <v>9476125.8283636291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R142">
            <v>1713.402619457268</v>
          </cell>
          <cell r="BS142">
            <v>0</v>
          </cell>
          <cell r="BT142">
            <v>0</v>
          </cell>
          <cell r="BU142">
            <v>176.43522731369376</v>
          </cell>
          <cell r="BV142">
            <v>0</v>
          </cell>
          <cell r="BW142">
            <v>14114818.1850955</v>
          </cell>
          <cell r="BZ142">
            <v>2684.9739534956384</v>
          </cell>
          <cell r="CA142">
            <v>59.965971590596382</v>
          </cell>
          <cell r="CB142">
            <v>5138.5178483606123</v>
          </cell>
          <cell r="CC142">
            <v>116.46925572309738</v>
          </cell>
          <cell r="CD142">
            <v>1536.9673921435763</v>
          </cell>
          <cell r="CE142">
            <v>0</v>
          </cell>
          <cell r="CF142">
            <v>176.43522731369376</v>
          </cell>
          <cell r="CH142">
            <v>23</v>
          </cell>
          <cell r="CI142">
            <v>0</v>
          </cell>
          <cell r="CJ142">
            <v>23</v>
          </cell>
          <cell r="CK142">
            <v>0</v>
          </cell>
          <cell r="CL142">
            <v>3</v>
          </cell>
          <cell r="CM142">
            <v>1</v>
          </cell>
          <cell r="CV142">
            <v>0</v>
          </cell>
        </row>
        <row r="143">
          <cell r="B143">
            <v>2025</v>
          </cell>
          <cell r="C143">
            <v>126.99932459921737</v>
          </cell>
          <cell r="D143">
            <v>16.000675400782626</v>
          </cell>
          <cell r="E143">
            <v>0</v>
          </cell>
          <cell r="F143">
            <v>0</v>
          </cell>
          <cell r="G143">
            <v>143</v>
          </cell>
          <cell r="H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10972.74164537238</v>
          </cell>
          <cell r="W143">
            <v>1645.911246805857</v>
          </cell>
          <cell r="X143">
            <v>216</v>
          </cell>
          <cell r="Y143">
            <v>56776.034262020163</v>
          </cell>
          <cell r="Z143">
            <v>1861.911246805857</v>
          </cell>
          <cell r="AB143">
            <v>103.433972952093</v>
          </cell>
          <cell r="AC143">
            <v>8936.6952630608357</v>
          </cell>
          <cell r="AD143">
            <v>3574.6781052243346</v>
          </cell>
          <cell r="AF143">
            <v>2234.1738157652089</v>
          </cell>
          <cell r="AG143">
            <v>2450.1738157652089</v>
          </cell>
          <cell r="AI143">
            <v>1861.911246805857</v>
          </cell>
          <cell r="AJ143">
            <v>38.08875319414301</v>
          </cell>
          <cell r="AK143">
            <v>0</v>
          </cell>
          <cell r="AL143">
            <v>0</v>
          </cell>
          <cell r="AM143">
            <v>763.5051089716676</v>
          </cell>
          <cell r="AN143">
            <v>0</v>
          </cell>
          <cell r="AO143">
            <v>0</v>
          </cell>
          <cell r="AP143">
            <v>2034</v>
          </cell>
          <cell r="AQ143">
            <v>0</v>
          </cell>
          <cell r="AR143">
            <v>-126.99932459921737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22.000675400782626</v>
          </cell>
          <cell r="AZ143">
            <v>-25</v>
          </cell>
          <cell r="BA143">
            <v>0</v>
          </cell>
          <cell r="BB143">
            <v>-30</v>
          </cell>
          <cell r="BC143">
            <v>0</v>
          </cell>
          <cell r="BD143">
            <v>-4</v>
          </cell>
          <cell r="BE143">
            <v>0</v>
          </cell>
          <cell r="BF143">
            <v>0</v>
          </cell>
          <cell r="BG143">
            <v>10322.915320367303</v>
          </cell>
          <cell r="BH143">
            <v>9506.0880591097357</v>
          </cell>
          <cell r="BI143">
            <v>215.46427077916269</v>
          </cell>
          <cell r="BJ143">
            <v>3231.9640616874403</v>
          </cell>
          <cell r="BK143">
            <v>193766995.53829184</v>
          </cell>
          <cell r="BL143">
            <v>9695892.1850623209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R143">
            <v>1753.1300169794313</v>
          </cell>
          <cell r="BS143">
            <v>0</v>
          </cell>
          <cell r="BT143">
            <v>0</v>
          </cell>
          <cell r="BU143">
            <v>180.5179183118953</v>
          </cell>
          <cell r="BV143">
            <v>0</v>
          </cell>
          <cell r="BW143">
            <v>14441433.464951623</v>
          </cell>
          <cell r="BZ143">
            <v>2746.3215096975769</v>
          </cell>
          <cell r="CA143">
            <v>61.34755620193846</v>
          </cell>
          <cell r="CB143">
            <v>5257.6882104705692</v>
          </cell>
          <cell r="CC143">
            <v>119.17036210995684</v>
          </cell>
          <cell r="CD143">
            <v>1572.6120986675367</v>
          </cell>
          <cell r="CE143">
            <v>0</v>
          </cell>
          <cell r="CF143">
            <v>180.5179183118953</v>
          </cell>
          <cell r="CH143">
            <v>24</v>
          </cell>
          <cell r="CI143">
            <v>0</v>
          </cell>
          <cell r="CJ143">
            <v>24</v>
          </cell>
          <cell r="CK143">
            <v>0</v>
          </cell>
          <cell r="CL143">
            <v>4</v>
          </cell>
          <cell r="CM143">
            <v>0</v>
          </cell>
          <cell r="CV143">
            <v>0</v>
          </cell>
        </row>
        <row r="144">
          <cell r="B144">
            <v>2026</v>
          </cell>
          <cell r="C144">
            <v>129.94463995022608</v>
          </cell>
          <cell r="D144">
            <v>13.055360049773924</v>
          </cell>
          <cell r="E144">
            <v>0</v>
          </cell>
          <cell r="F144">
            <v>0</v>
          </cell>
          <cell r="G144">
            <v>143</v>
          </cell>
          <cell r="H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11227.216891699532</v>
          </cell>
          <cell r="W144">
            <v>1684.0825337549297</v>
          </cell>
          <cell r="X144">
            <v>216</v>
          </cell>
          <cell r="Y144">
            <v>58092.760361226159</v>
          </cell>
          <cell r="Z144">
            <v>1900.0825337549297</v>
          </cell>
          <cell r="AB144">
            <v>105.83277049934782</v>
          </cell>
          <cell r="AC144">
            <v>9143.9513711436521</v>
          </cell>
          <cell r="AD144">
            <v>3657.5805484574612</v>
          </cell>
          <cell r="AF144">
            <v>2285.987842785913</v>
          </cell>
          <cell r="AG144">
            <v>2501.987842785913</v>
          </cell>
          <cell r="AI144">
            <v>1900.0825337549297</v>
          </cell>
          <cell r="AJ144">
            <v>-8.2533754929727365E-2</v>
          </cell>
          <cell r="AK144">
            <v>200</v>
          </cell>
          <cell r="AL144">
            <v>237895411.12702984</v>
          </cell>
          <cell r="AM144">
            <v>725.33382202259486</v>
          </cell>
          <cell r="AN144">
            <v>0</v>
          </cell>
          <cell r="AO144">
            <v>0</v>
          </cell>
          <cell r="AP144">
            <v>2035</v>
          </cell>
          <cell r="AQ144">
            <v>0</v>
          </cell>
          <cell r="AR144">
            <v>-129.94463995022608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19.055360049773924</v>
          </cell>
          <cell r="AZ144">
            <v>-26</v>
          </cell>
          <cell r="BA144">
            <v>0</v>
          </cell>
          <cell r="BB144">
            <v>-31</v>
          </cell>
          <cell r="BC144">
            <v>0</v>
          </cell>
          <cell r="BD144">
            <v>-5</v>
          </cell>
          <cell r="BE144">
            <v>0</v>
          </cell>
          <cell r="BF144">
            <v>0</v>
          </cell>
          <cell r="BG144">
            <v>10562.320065677484</v>
          </cell>
          <cell r="BH144">
            <v>9726.5492873634557</v>
          </cell>
          <cell r="BI144">
            <v>220.46122825372004</v>
          </cell>
          <cell r="BJ144">
            <v>3306.9184238058006</v>
          </cell>
          <cell r="BK144">
            <v>198260758.85773322</v>
          </cell>
          <cell r="BL144">
            <v>9920755.2714174017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R144">
            <v>1793.7786645185151</v>
          </cell>
          <cell r="BS144">
            <v>0</v>
          </cell>
          <cell r="BT144">
            <v>0</v>
          </cell>
          <cell r="BU144">
            <v>184.69520216456203</v>
          </cell>
          <cell r="BV144">
            <v>0</v>
          </cell>
          <cell r="BW144">
            <v>14775616.173164962</v>
          </cell>
          <cell r="BZ144">
            <v>2809.0826004329206</v>
          </cell>
          <cell r="CA144">
            <v>62.761090735343714</v>
          </cell>
          <cell r="CB144">
            <v>5379.6223218997875</v>
          </cell>
          <cell r="CC144">
            <v>121.93411142921832</v>
          </cell>
          <cell r="CD144">
            <v>1609.0834623539545</v>
          </cell>
          <cell r="CE144">
            <v>0</v>
          </cell>
          <cell r="CF144">
            <v>184.69520216456203</v>
          </cell>
          <cell r="CH144">
            <v>25</v>
          </cell>
          <cell r="CI144">
            <v>0</v>
          </cell>
          <cell r="CJ144">
            <v>25</v>
          </cell>
          <cell r="CK144">
            <v>0</v>
          </cell>
          <cell r="CL144">
            <v>5</v>
          </cell>
          <cell r="CM144">
            <v>0</v>
          </cell>
          <cell r="CV144">
            <v>0</v>
          </cell>
        </row>
        <row r="145">
          <cell r="B145">
            <v>2027</v>
          </cell>
          <cell r="C145">
            <v>132.95826182604708</v>
          </cell>
          <cell r="D145">
            <v>10.041738173952922</v>
          </cell>
          <cell r="E145">
            <v>0</v>
          </cell>
          <cell r="F145">
            <v>0</v>
          </cell>
          <cell r="G145">
            <v>143</v>
          </cell>
          <cell r="H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11487.593821770468</v>
          </cell>
          <cell r="W145">
            <v>1723.1390732655702</v>
          </cell>
          <cell r="X145">
            <v>216</v>
          </cell>
          <cell r="Y145">
            <v>59440.02342277667</v>
          </cell>
          <cell r="Z145">
            <v>1939.1390732655702</v>
          </cell>
          <cell r="AB145">
            <v>108.28719995852173</v>
          </cell>
          <cell r="AC145">
            <v>9356.014076416277</v>
          </cell>
          <cell r="AD145">
            <v>3742.4056305665108</v>
          </cell>
          <cell r="AF145">
            <v>2339.0035191040693</v>
          </cell>
          <cell r="AG145">
            <v>2555.0035191040693</v>
          </cell>
          <cell r="AI145">
            <v>1939.1390732655702</v>
          </cell>
          <cell r="AJ145">
            <v>160.86092673442977</v>
          </cell>
          <cell r="AK145">
            <v>0</v>
          </cell>
          <cell r="AL145">
            <v>0</v>
          </cell>
          <cell r="AM145">
            <v>686.27728251195435</v>
          </cell>
          <cell r="AN145">
            <v>0</v>
          </cell>
          <cell r="AO145">
            <v>0</v>
          </cell>
          <cell r="AP145">
            <v>2035</v>
          </cell>
          <cell r="AQ145">
            <v>0</v>
          </cell>
          <cell r="AR145">
            <v>-132.95826182604708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16.041738173952922</v>
          </cell>
          <cell r="AZ145">
            <v>-27</v>
          </cell>
          <cell r="BA145">
            <v>0</v>
          </cell>
          <cell r="BB145">
            <v>-32</v>
          </cell>
          <cell r="BC145">
            <v>0</v>
          </cell>
          <cell r="BD145">
            <v>-6</v>
          </cell>
          <cell r="BE145">
            <v>0</v>
          </cell>
          <cell r="BF145">
            <v>0</v>
          </cell>
          <cell r="BG145">
            <v>10807.276985959395</v>
          </cell>
          <cell r="BH145">
            <v>9952.1233604447134</v>
          </cell>
          <cell r="BI145">
            <v>225.57407308125767</v>
          </cell>
          <cell r="BJ145">
            <v>3383.611096218865</v>
          </cell>
          <cell r="BK145">
            <v>202858739.66124597</v>
          </cell>
          <cell r="BL145">
            <v>10150833.288656594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R145">
            <v>1835.3699264084416</v>
          </cell>
          <cell r="BS145">
            <v>0</v>
          </cell>
          <cell r="BT145">
            <v>0</v>
          </cell>
          <cell r="BU145">
            <v>188.96927171759035</v>
          </cell>
          <cell r="BV145">
            <v>0</v>
          </cell>
          <cell r="BW145">
            <v>15117541.737407228</v>
          </cell>
          <cell r="BZ145">
            <v>2873.2899156808776</v>
          </cell>
          <cell r="CA145">
            <v>64.207315247957013</v>
          </cell>
          <cell r="CB145">
            <v>5504.3842783694208</v>
          </cell>
          <cell r="CC145">
            <v>124.76195646963333</v>
          </cell>
          <cell r="CD145">
            <v>1646.4006546908538</v>
          </cell>
          <cell r="CE145">
            <v>0</v>
          </cell>
          <cell r="CF145">
            <v>188.96927171759035</v>
          </cell>
          <cell r="CH145">
            <v>26</v>
          </cell>
          <cell r="CI145">
            <v>0</v>
          </cell>
          <cell r="CJ145">
            <v>26</v>
          </cell>
          <cell r="CK145">
            <v>0</v>
          </cell>
          <cell r="CL145">
            <v>6</v>
          </cell>
          <cell r="CM145">
            <v>0</v>
          </cell>
          <cell r="CV145">
            <v>0</v>
          </cell>
        </row>
        <row r="146">
          <cell r="B146">
            <v>2028</v>
          </cell>
          <cell r="C146">
            <v>136.0417743631059</v>
          </cell>
          <cell r="D146">
            <v>6.9582256368940989</v>
          </cell>
          <cell r="E146">
            <v>0</v>
          </cell>
          <cell r="F146">
            <v>0</v>
          </cell>
          <cell r="G146">
            <v>143</v>
          </cell>
          <cell r="H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11754.009304972351</v>
          </cell>
          <cell r="W146">
            <v>1763.1013957458526</v>
          </cell>
          <cell r="X146">
            <v>216</v>
          </cell>
          <cell r="Y146">
            <v>60818.531647162141</v>
          </cell>
          <cell r="Z146">
            <v>1979.1013957458526</v>
          </cell>
          <cell r="AB146">
            <v>110.7985515217059</v>
          </cell>
          <cell r="AC146">
            <v>9572.9948514753905</v>
          </cell>
          <cell r="AD146">
            <v>3829.1979405901566</v>
          </cell>
          <cell r="AF146">
            <v>2393.2487128688476</v>
          </cell>
          <cell r="AG146">
            <v>2609.2487128688476</v>
          </cell>
          <cell r="AI146">
            <v>1979.1013957458526</v>
          </cell>
          <cell r="AJ146">
            <v>120.89860425414736</v>
          </cell>
          <cell r="AK146">
            <v>0</v>
          </cell>
          <cell r="AL146">
            <v>0</v>
          </cell>
          <cell r="AM146">
            <v>646.31496003167194</v>
          </cell>
          <cell r="AN146">
            <v>0</v>
          </cell>
          <cell r="AO146">
            <v>0</v>
          </cell>
          <cell r="AP146">
            <v>2035</v>
          </cell>
          <cell r="AQ146">
            <v>0</v>
          </cell>
          <cell r="AR146">
            <v>-136.0417743631059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12.958225636894099</v>
          </cell>
          <cell r="AZ146">
            <v>-28</v>
          </cell>
          <cell r="BA146">
            <v>0</v>
          </cell>
          <cell r="BB146">
            <v>-33</v>
          </cell>
          <cell r="BC146">
            <v>0</v>
          </cell>
          <cell r="BD146">
            <v>-7</v>
          </cell>
          <cell r="BE146">
            <v>0</v>
          </cell>
          <cell r="BF146">
            <v>0</v>
          </cell>
          <cell r="BG146">
            <v>11057.91484493857</v>
          </cell>
          <cell r="BH146">
            <v>10182.928853317631</v>
          </cell>
          <cell r="BI146">
            <v>230.80549287291797</v>
          </cell>
          <cell r="BJ146">
            <v>3462.0823930937695</v>
          </cell>
          <cell r="BK146">
            <v>207563354.91724136</v>
          </cell>
          <cell r="BL146">
            <v>10386247.179281309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R146">
            <v>1877.9256624467362</v>
          </cell>
          <cell r="BS146">
            <v>0</v>
          </cell>
          <cell r="BT146">
            <v>0</v>
          </cell>
          <cell r="BU146">
            <v>193.34237066332526</v>
          </cell>
          <cell r="BV146">
            <v>0</v>
          </cell>
          <cell r="BW146">
            <v>15467389.65306602</v>
          </cell>
          <cell r="BZ146">
            <v>2938.9769026317736</v>
          </cell>
          <cell r="CA146">
            <v>65.686986950895971</v>
          </cell>
          <cell r="CB146">
            <v>5632.0396620818501</v>
          </cell>
          <cell r="CC146">
            <v>127.65538371242928</v>
          </cell>
          <cell r="CD146">
            <v>1684.5832917834107</v>
          </cell>
          <cell r="CE146">
            <v>0</v>
          </cell>
          <cell r="CF146">
            <v>193.34237066332526</v>
          </cell>
          <cell r="CH146">
            <v>27</v>
          </cell>
          <cell r="CI146">
            <v>0</v>
          </cell>
          <cell r="CJ146">
            <v>27</v>
          </cell>
          <cell r="CK146">
            <v>0</v>
          </cell>
          <cell r="CL146">
            <v>7</v>
          </cell>
          <cell r="CM146">
            <v>0</v>
          </cell>
          <cell r="CV146">
            <v>0</v>
          </cell>
        </row>
        <row r="147">
          <cell r="B147">
            <v>2029</v>
          </cell>
          <cell r="C147">
            <v>139.19679843645903</v>
          </cell>
          <cell r="D147">
            <v>3.8032015635409664</v>
          </cell>
          <cell r="E147">
            <v>0</v>
          </cell>
          <cell r="F147">
            <v>0</v>
          </cell>
          <cell r="G147">
            <v>143</v>
          </cell>
          <cell r="H147">
            <v>0</v>
          </cell>
          <cell r="I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12026.603384910062</v>
          </cell>
          <cell r="W147">
            <v>1803.9905077365092</v>
          </cell>
          <cell r="X147">
            <v>216</v>
          </cell>
          <cell r="Y147">
            <v>62229.009659163305</v>
          </cell>
          <cell r="Z147">
            <v>2019.9905077365092</v>
          </cell>
          <cell r="AB147">
            <v>113.36814530258825</v>
          </cell>
          <cell r="AC147">
            <v>9795.007754143624</v>
          </cell>
          <cell r="AD147">
            <v>3918.0031016574499</v>
          </cell>
          <cell r="AF147">
            <v>2448.751938535906</v>
          </cell>
          <cell r="AG147">
            <v>2664.751938535906</v>
          </cell>
          <cell r="AI147">
            <v>2019.9905077365092</v>
          </cell>
          <cell r="AJ147">
            <v>80.009492263490756</v>
          </cell>
          <cell r="AK147">
            <v>0</v>
          </cell>
          <cell r="AL147">
            <v>0</v>
          </cell>
          <cell r="AM147">
            <v>605.42584804101534</v>
          </cell>
          <cell r="AN147">
            <v>0</v>
          </cell>
          <cell r="AO147">
            <v>0</v>
          </cell>
          <cell r="AP147">
            <v>2035</v>
          </cell>
          <cell r="AQ147">
            <v>0</v>
          </cell>
          <cell r="AR147">
            <v>-139.19679843645903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9.8032015635409664</v>
          </cell>
          <cell r="AZ147">
            <v>-29</v>
          </cell>
          <cell r="BA147">
            <v>0</v>
          </cell>
          <cell r="BB147">
            <v>-34</v>
          </cell>
          <cell r="BC147">
            <v>0</v>
          </cell>
          <cell r="BD147">
            <v>-8</v>
          </cell>
          <cell r="BE147">
            <v>0</v>
          </cell>
          <cell r="BF147">
            <v>0</v>
          </cell>
          <cell r="BG147">
            <v>11314.365392575146</v>
          </cell>
          <cell r="BH147">
            <v>10419.087090887429</v>
          </cell>
          <cell r="BI147">
            <v>236.15823756979808</v>
          </cell>
          <cell r="BJ147">
            <v>3542.3735635469711</v>
          </cell>
          <cell r="BK147">
            <v>212377077.64745229</v>
          </cell>
          <cell r="BL147">
            <v>10627120.690640913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R147">
            <v>1921.4682393850017</v>
          </cell>
          <cell r="BS147">
            <v>0</v>
          </cell>
          <cell r="BT147">
            <v>0</v>
          </cell>
          <cell r="BU147">
            <v>197.81679471967482</v>
          </cell>
          <cell r="BV147">
            <v>0</v>
          </cell>
          <cell r="BW147">
            <v>15825343.577573985</v>
          </cell>
          <cell r="BZ147">
            <v>3006.1777832387702</v>
          </cell>
          <cell r="CA147">
            <v>67.200880606996634</v>
          </cell>
          <cell r="CB147">
            <v>5762.6555761945283</v>
          </cell>
          <cell r="CC147">
            <v>130.61591411267818</v>
          </cell>
          <cell r="CD147">
            <v>1723.651444665328</v>
          </cell>
          <cell r="CE147">
            <v>0</v>
          </cell>
          <cell r="CF147">
            <v>197.81679471967482</v>
          </cell>
          <cell r="CH147">
            <v>28</v>
          </cell>
          <cell r="CI147">
            <v>0</v>
          </cell>
          <cell r="CJ147">
            <v>28</v>
          </cell>
          <cell r="CK147">
            <v>0</v>
          </cell>
          <cell r="CL147">
            <v>8</v>
          </cell>
          <cell r="CM147">
            <v>0</v>
          </cell>
          <cell r="CV147">
            <v>0</v>
          </cell>
        </row>
        <row r="148">
          <cell r="B148">
            <v>2030</v>
          </cell>
          <cell r="C148">
            <v>142.42499251182105</v>
          </cell>
          <cell r="D148">
            <v>0.57500748817895442</v>
          </cell>
          <cell r="E148">
            <v>0</v>
          </cell>
          <cell r="F148">
            <v>0</v>
          </cell>
          <cell r="G148">
            <v>143</v>
          </cell>
          <cell r="H148">
            <v>0</v>
          </cell>
          <cell r="I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12305.51935302134</v>
          </cell>
          <cell r="W148">
            <v>1845.8279029532009</v>
          </cell>
          <cell r="X148">
            <v>216</v>
          </cell>
          <cell r="Y148">
            <v>63672.198888756509</v>
          </cell>
          <cell r="Z148">
            <v>2061.8279029532009</v>
          </cell>
          <cell r="AB148">
            <v>115.99733203038254</v>
          </cell>
          <cell r="AC148">
            <v>10022.169487425052</v>
          </cell>
          <cell r="AD148">
            <v>4008.8677949700209</v>
          </cell>
          <cell r="AF148">
            <v>2505.5423718562629</v>
          </cell>
          <cell r="AG148">
            <v>2721.5423718562629</v>
          </cell>
          <cell r="AI148">
            <v>2061.8279029532009</v>
          </cell>
          <cell r="AJ148">
            <v>38.172097046799081</v>
          </cell>
          <cell r="AK148">
            <v>0</v>
          </cell>
          <cell r="AL148">
            <v>0</v>
          </cell>
          <cell r="AM148">
            <v>563.58845282432367</v>
          </cell>
          <cell r="AN148">
            <v>0</v>
          </cell>
          <cell r="AO148">
            <v>0</v>
          </cell>
          <cell r="AP148">
            <v>2035</v>
          </cell>
          <cell r="AQ148">
            <v>0</v>
          </cell>
          <cell r="AR148">
            <v>-142.42499251182105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6.5750074881789544</v>
          </cell>
          <cell r="AZ148">
            <v>-30</v>
          </cell>
          <cell r="BA148">
            <v>0</v>
          </cell>
          <cell r="BB148">
            <v>-35</v>
          </cell>
          <cell r="BC148">
            <v>0</v>
          </cell>
          <cell r="BD148">
            <v>-9</v>
          </cell>
          <cell r="BE148">
            <v>0</v>
          </cell>
          <cell r="BF148">
            <v>0</v>
          </cell>
          <cell r="BG148">
            <v>11576.763434319366</v>
          </cell>
          <cell r="BH148">
            <v>10660.72221177591</v>
          </cell>
          <cell r="BI148">
            <v>241.63512088848074</v>
          </cell>
          <cell r="BJ148">
            <v>3624.5268133272111</v>
          </cell>
          <cell r="BK148">
            <v>217302438.22689909</v>
          </cell>
          <cell r="BL148">
            <v>10873580.439981634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R148">
            <v>1966.0205426859193</v>
          </cell>
          <cell r="BS148">
            <v>0</v>
          </cell>
          <cell r="BT148">
            <v>0</v>
          </cell>
          <cell r="BU148">
            <v>202.39489283657304</v>
          </cell>
          <cell r="BV148">
            <v>0</v>
          </cell>
          <cell r="BW148">
            <v>16191591.426925844</v>
          </cell>
          <cell r="BZ148">
            <v>3074.9275721765289</v>
          </cell>
          <cell r="CA148">
            <v>68.749788937758694</v>
          </cell>
          <cell r="CB148">
            <v>5896.3006800933426</v>
          </cell>
          <cell r="CC148">
            <v>133.64510389881434</v>
          </cell>
          <cell r="CD148">
            <v>1763.6256498493483</v>
          </cell>
          <cell r="CE148">
            <v>0</v>
          </cell>
          <cell r="CF148">
            <v>202.39489283657304</v>
          </cell>
          <cell r="CH148">
            <v>29</v>
          </cell>
          <cell r="CI148">
            <v>0</v>
          </cell>
          <cell r="CJ148">
            <v>29</v>
          </cell>
          <cell r="CK148">
            <v>0</v>
          </cell>
          <cell r="CL148">
            <v>9</v>
          </cell>
          <cell r="CM148">
            <v>0</v>
          </cell>
          <cell r="CV148">
            <v>0</v>
          </cell>
        </row>
        <row r="149">
          <cell r="B149">
            <v>2031</v>
          </cell>
          <cell r="C149">
            <v>145.72805351735144</v>
          </cell>
          <cell r="D149">
            <v>-2.7280535173514409</v>
          </cell>
          <cell r="E149">
            <v>0</v>
          </cell>
          <cell r="F149">
            <v>20</v>
          </cell>
          <cell r="G149">
            <v>163</v>
          </cell>
          <cell r="H149">
            <v>0</v>
          </cell>
          <cell r="I149">
            <v>0</v>
          </cell>
          <cell r="K149">
            <v>0</v>
          </cell>
          <cell r="L149">
            <v>22.236000000000001</v>
          </cell>
          <cell r="M149">
            <v>0</v>
          </cell>
          <cell r="N149">
            <v>37448446.473629147</v>
          </cell>
          <cell r="O149">
            <v>0</v>
          </cell>
          <cell r="P149">
            <v>0</v>
          </cell>
          <cell r="Q149">
            <v>8.0696245624964302E-2</v>
          </cell>
          <cell r="R149">
            <v>3.1770111902548446</v>
          </cell>
          <cell r="S149">
            <v>4</v>
          </cell>
          <cell r="T149">
            <v>89929989.244894713</v>
          </cell>
          <cell r="U149">
            <v>89929989.244894713</v>
          </cell>
          <cell r="V149">
            <v>12590.903823899163</v>
          </cell>
          <cell r="W149">
            <v>1888.6355735848745</v>
          </cell>
          <cell r="X149">
            <v>216</v>
          </cell>
          <cell r="Y149">
            <v>65148.85796085278</v>
          </cell>
          <cell r="Z149">
            <v>2104.6355735848747</v>
          </cell>
          <cell r="AB149">
            <v>118.68749375985087</v>
          </cell>
          <cell r="AC149">
            <v>10254.599460851114</v>
          </cell>
          <cell r="AD149">
            <v>4101.8397843404455</v>
          </cell>
          <cell r="AF149">
            <v>2563.6498652127784</v>
          </cell>
          <cell r="AG149">
            <v>2779.6498652127784</v>
          </cell>
          <cell r="AI149">
            <v>2104.6355735848747</v>
          </cell>
          <cell r="AJ149">
            <v>-4.6355735848746917</v>
          </cell>
          <cell r="AK149">
            <v>200</v>
          </cell>
          <cell r="AL149">
            <v>237895411.12702984</v>
          </cell>
          <cell r="AM149">
            <v>520.78078219264989</v>
          </cell>
          <cell r="AN149">
            <v>0</v>
          </cell>
          <cell r="AO149">
            <v>0</v>
          </cell>
          <cell r="AP149">
            <v>2035</v>
          </cell>
          <cell r="AQ149">
            <v>0</v>
          </cell>
          <cell r="AR149">
            <v>-145.72805351735144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3.2719464826485591</v>
          </cell>
          <cell r="AZ149">
            <v>-31</v>
          </cell>
          <cell r="BA149">
            <v>0</v>
          </cell>
          <cell r="BB149">
            <v>-36</v>
          </cell>
          <cell r="BC149">
            <v>0</v>
          </cell>
          <cell r="BD149">
            <v>-10</v>
          </cell>
          <cell r="BE149">
            <v>0</v>
          </cell>
          <cell r="BF149">
            <v>0</v>
          </cell>
          <cell r="BG149">
            <v>11845.246901973233</v>
          </cell>
          <cell r="BH149">
            <v>10907.961233576005</v>
          </cell>
          <cell r="BI149">
            <v>247.23902180009463</v>
          </cell>
          <cell r="BJ149">
            <v>3708.5853270014195</v>
          </cell>
          <cell r="BK149">
            <v>222342025.714008</v>
          </cell>
          <cell r="BL149">
            <v>11125755.981004259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R149">
            <v>2011.6059885528739</v>
          </cell>
          <cell r="BS149">
            <v>0</v>
          </cell>
          <cell r="BT149">
            <v>0</v>
          </cell>
          <cell r="BU149">
            <v>207.0790684304252</v>
          </cell>
          <cell r="BV149">
            <v>0</v>
          </cell>
          <cell r="BW149">
            <v>16566325.474434016</v>
          </cell>
          <cell r="BZ149">
            <v>3145.2620952162847</v>
          </cell>
          <cell r="CA149">
            <v>70.334523039755823</v>
          </cell>
          <cell r="CB149">
            <v>6033.045225484012</v>
          </cell>
          <cell r="CC149">
            <v>136.74454539066937</v>
          </cell>
          <cell r="CD149">
            <v>1804.5269201224503</v>
          </cell>
          <cell r="CE149">
            <v>0</v>
          </cell>
          <cell r="CF149">
            <v>207.0790684304252</v>
          </cell>
          <cell r="CH149">
            <v>30</v>
          </cell>
          <cell r="CI149">
            <v>0</v>
          </cell>
          <cell r="CJ149">
            <v>30</v>
          </cell>
          <cell r="CK149">
            <v>0</v>
          </cell>
          <cell r="CL149">
            <v>10</v>
          </cell>
          <cell r="CM149">
            <v>0</v>
          </cell>
          <cell r="CV149">
            <v>0</v>
          </cell>
        </row>
        <row r="150">
          <cell r="B150">
            <v>2032</v>
          </cell>
          <cell r="C150">
            <v>149.10771773565949</v>
          </cell>
          <cell r="D150">
            <v>13.892282264340508</v>
          </cell>
          <cell r="E150">
            <v>0</v>
          </cell>
          <cell r="F150">
            <v>0</v>
          </cell>
          <cell r="G150">
            <v>163</v>
          </cell>
          <cell r="H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12882.906812360981</v>
          </cell>
          <cell r="W150">
            <v>1932.4360218541472</v>
          </cell>
          <cell r="X150">
            <v>216</v>
          </cell>
          <cell r="Y150">
            <v>66659.763094075577</v>
          </cell>
          <cell r="Z150">
            <v>2148.4360218541469</v>
          </cell>
          <cell r="AB150">
            <v>121.44004459779286</v>
          </cell>
          <cell r="AC150">
            <v>10492.419853249305</v>
          </cell>
          <cell r="AD150">
            <v>4196.967941299722</v>
          </cell>
          <cell r="AF150">
            <v>2623.1049633123262</v>
          </cell>
          <cell r="AG150">
            <v>2839.1049633123262</v>
          </cell>
          <cell r="AI150">
            <v>2148.4360218541469</v>
          </cell>
          <cell r="AJ150">
            <v>151.56397814585307</v>
          </cell>
          <cell r="AK150">
            <v>0</v>
          </cell>
          <cell r="AL150">
            <v>0</v>
          </cell>
          <cell r="AM150">
            <v>476.98033392337766</v>
          </cell>
          <cell r="AN150">
            <v>0</v>
          </cell>
          <cell r="AO150">
            <v>0</v>
          </cell>
          <cell r="AP150">
            <v>2035</v>
          </cell>
          <cell r="AQ150">
            <v>0</v>
          </cell>
          <cell r="AR150">
            <v>-149.10771773565949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-0.10771773565949161</v>
          </cell>
          <cell r="AZ150">
            <v>-32</v>
          </cell>
          <cell r="BA150">
            <v>0</v>
          </cell>
          <cell r="BB150">
            <v>-37</v>
          </cell>
          <cell r="BC150">
            <v>0</v>
          </cell>
          <cell r="BD150">
            <v>-11</v>
          </cell>
          <cell r="BE150">
            <v>0</v>
          </cell>
          <cell r="BF150">
            <v>0</v>
          </cell>
          <cell r="BG150">
            <v>12119.95692619556</v>
          </cell>
          <cell r="BH150">
            <v>11160.934119619662</v>
          </cell>
          <cell r="BI150">
            <v>252.97288604365713</v>
          </cell>
          <cell r="BJ150">
            <v>3794.5932906548569</v>
          </cell>
          <cell r="BK150">
            <v>227498489.21156061</v>
          </cell>
          <cell r="BL150">
            <v>11383779.87196457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R150">
            <v>2058.2485362385742</v>
          </cell>
          <cell r="BS150">
            <v>0</v>
          </cell>
          <cell r="BT150">
            <v>0</v>
          </cell>
          <cell r="BU150">
            <v>211.87178064717409</v>
          </cell>
          <cell r="BV150">
            <v>0</v>
          </cell>
          <cell r="BW150">
            <v>16949742.451773927</v>
          </cell>
          <cell r="BZ150">
            <v>3217.2180080269668</v>
          </cell>
          <cell r="CA150">
            <v>71.955912810682094</v>
          </cell>
          <cell r="CB150">
            <v>6172.961093320504</v>
          </cell>
          <cell r="CC150">
            <v>139.915867836492</v>
          </cell>
          <cell r="CD150">
            <v>1846.376755591401</v>
          </cell>
          <cell r="CE150">
            <v>0</v>
          </cell>
          <cell r="CF150">
            <v>211.87178064717409</v>
          </cell>
          <cell r="CH150">
            <v>31</v>
          </cell>
          <cell r="CI150">
            <v>0</v>
          </cell>
          <cell r="CJ150">
            <v>31</v>
          </cell>
          <cell r="CK150">
            <v>0</v>
          </cell>
          <cell r="CL150">
            <v>11</v>
          </cell>
          <cell r="CM150">
            <v>0</v>
          </cell>
          <cell r="CV150">
            <v>0</v>
          </cell>
        </row>
        <row r="151">
          <cell r="B151">
            <v>2033</v>
          </cell>
          <cell r="C151">
            <v>152.5657617164967</v>
          </cell>
          <cell r="D151">
            <v>10.434238283503305</v>
          </cell>
          <cell r="E151">
            <v>0</v>
          </cell>
          <cell r="F151">
            <v>0</v>
          </cell>
          <cell r="G151">
            <v>163</v>
          </cell>
          <cell r="H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13181.681812305314</v>
          </cell>
          <cell r="W151">
            <v>1977.2522718457972</v>
          </cell>
          <cell r="X151">
            <v>216</v>
          </cell>
          <cell r="Y151">
            <v>68205.708508786818</v>
          </cell>
          <cell r="Z151">
            <v>2193.2522718457972</v>
          </cell>
          <cell r="AB151">
            <v>124.25643144638292</v>
          </cell>
          <cell r="AC151">
            <v>10735.755676967485</v>
          </cell>
          <cell r="AD151">
            <v>4294.3022707869941</v>
          </cell>
          <cell r="AF151">
            <v>2683.9389192418712</v>
          </cell>
          <cell r="AG151">
            <v>2899.9389192418712</v>
          </cell>
          <cell r="AI151">
            <v>2193.2522718457972</v>
          </cell>
          <cell r="AJ151">
            <v>106.74772815420283</v>
          </cell>
          <cell r="AK151">
            <v>0</v>
          </cell>
          <cell r="AL151">
            <v>0</v>
          </cell>
          <cell r="AM151">
            <v>432.16408393172742</v>
          </cell>
          <cell r="AN151">
            <v>0</v>
          </cell>
          <cell r="AO151">
            <v>0</v>
          </cell>
          <cell r="AP151">
            <v>2035</v>
          </cell>
          <cell r="AQ151">
            <v>0</v>
          </cell>
          <cell r="AR151">
            <v>-152.5657617164967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-3.565761716496695</v>
          </cell>
          <cell r="AZ151">
            <v>-33</v>
          </cell>
          <cell r="BA151">
            <v>0</v>
          </cell>
          <cell r="BB151">
            <v>-38</v>
          </cell>
          <cell r="BC151">
            <v>0</v>
          </cell>
          <cell r="BD151">
            <v>-12</v>
          </cell>
          <cell r="BE151">
            <v>0</v>
          </cell>
          <cell r="BF151">
            <v>0</v>
          </cell>
          <cell r="BG151">
            <v>12401.037910688512</v>
          </cell>
          <cell r="BH151">
            <v>11419.773847294207</v>
          </cell>
          <cell r="BI151">
            <v>258.83972767454543</v>
          </cell>
          <cell r="BJ151">
            <v>3882.5959151181814</v>
          </cell>
          <cell r="BK151">
            <v>232774539.25923344</v>
          </cell>
          <cell r="BL151">
            <v>11647787.745354544</v>
          </cell>
          <cell r="BM151">
            <v>0</v>
          </cell>
          <cell r="BN151">
            <v>0</v>
          </cell>
          <cell r="BO151">
            <v>0</v>
          </cell>
          <cell r="BP151">
            <v>0</v>
          </cell>
          <cell r="BR151">
            <v>2105.9727006391367</v>
          </cell>
          <cell r="BS151">
            <v>0</v>
          </cell>
          <cell r="BT151">
            <v>0</v>
          </cell>
          <cell r="BU151">
            <v>216.77554565466471</v>
          </cell>
          <cell r="BV151">
            <v>0</v>
          </cell>
          <cell r="BW151">
            <v>17342043.652373176</v>
          </cell>
          <cell r="BZ151">
            <v>3290.8328154122532</v>
          </cell>
          <cell r="CA151">
            <v>73.61480738528644</v>
          </cell>
          <cell r="CB151">
            <v>6316.1218315898823</v>
          </cell>
          <cell r="CC151">
            <v>143.16073826937827</v>
          </cell>
          <cell r="CD151">
            <v>1889.1971549844739</v>
          </cell>
          <cell r="CE151">
            <v>0</v>
          </cell>
          <cell r="CF151">
            <v>216.77554565466471</v>
          </cell>
          <cell r="CH151">
            <v>32</v>
          </cell>
          <cell r="CI151">
            <v>0</v>
          </cell>
          <cell r="CJ151">
            <v>32</v>
          </cell>
          <cell r="CK151">
            <v>0</v>
          </cell>
          <cell r="CL151">
            <v>12</v>
          </cell>
          <cell r="CM151">
            <v>0</v>
          </cell>
          <cell r="CV151">
            <v>0</v>
          </cell>
        </row>
        <row r="152">
          <cell r="B152">
            <v>2034</v>
          </cell>
          <cell r="C152">
            <v>156.10400321061482</v>
          </cell>
          <cell r="D152">
            <v>6.8959967893851797</v>
          </cell>
          <cell r="E152">
            <v>0</v>
          </cell>
          <cell r="F152">
            <v>0</v>
          </cell>
          <cell r="G152">
            <v>163</v>
          </cell>
          <cell r="H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13487.385877397121</v>
          </cell>
          <cell r="W152">
            <v>2023.107881609568</v>
          </cell>
          <cell r="X152">
            <v>216</v>
          </cell>
          <cell r="Y152">
            <v>69787.506844575706</v>
          </cell>
          <cell r="Z152">
            <v>2239.1078816095678</v>
          </cell>
          <cell r="AB152">
            <v>127.13813476374726</v>
          </cell>
          <cell r="AC152">
            <v>10984.734843587763</v>
          </cell>
          <cell r="AD152">
            <v>4393.8939374351057</v>
          </cell>
          <cell r="AF152">
            <v>2746.1837108969407</v>
          </cell>
          <cell r="AG152">
            <v>2962.1837108969407</v>
          </cell>
          <cell r="AI152">
            <v>2239.1078816095678</v>
          </cell>
          <cell r="AJ152">
            <v>60.892118390432188</v>
          </cell>
          <cell r="AK152">
            <v>0</v>
          </cell>
          <cell r="AL152">
            <v>0</v>
          </cell>
          <cell r="AM152">
            <v>386.30847416795677</v>
          </cell>
          <cell r="AN152">
            <v>0</v>
          </cell>
          <cell r="AO152">
            <v>0</v>
          </cell>
          <cell r="AP152">
            <v>2035</v>
          </cell>
          <cell r="AQ152">
            <v>0</v>
          </cell>
          <cell r="AR152">
            <v>-156.10400321061482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-7.1040032106148203</v>
          </cell>
          <cell r="AZ152">
            <v>-34</v>
          </cell>
          <cell r="BA152">
            <v>0</v>
          </cell>
          <cell r="BB152">
            <v>-39</v>
          </cell>
          <cell r="BC152">
            <v>0</v>
          </cell>
          <cell r="BD152">
            <v>-13</v>
          </cell>
          <cell r="BE152">
            <v>0</v>
          </cell>
          <cell r="BF152">
            <v>0</v>
          </cell>
          <cell r="BG152">
            <v>12688.637608104675</v>
          </cell>
          <cell r="BH152">
            <v>11684.616477943049</v>
          </cell>
          <cell r="BI152">
            <v>264.8426306488418</v>
          </cell>
          <cell r="BJ152">
            <v>3972.6394597326271</v>
          </cell>
          <cell r="BK152">
            <v>238172949.25839967</v>
          </cell>
          <cell r="BL152">
            <v>11917918.379197881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R152">
            <v>2154.8035651802384</v>
          </cell>
          <cell r="BS152">
            <v>0</v>
          </cell>
          <cell r="BT152">
            <v>0</v>
          </cell>
          <cell r="BU152">
            <v>221.79293796496995</v>
          </cell>
          <cell r="BV152">
            <v>0</v>
          </cell>
          <cell r="BW152">
            <v>17743435.037197597</v>
          </cell>
          <cell r="BZ152">
            <v>3366.1448909936662</v>
          </cell>
          <cell r="CA152">
            <v>75.312075581412955</v>
          </cell>
          <cell r="CB152">
            <v>6462.6026939734393</v>
          </cell>
          <cell r="CC152">
            <v>146.480862383557</v>
          </cell>
          <cell r="CD152">
            <v>1933.01062721527</v>
          </cell>
          <cell r="CE152">
            <v>0</v>
          </cell>
          <cell r="CF152">
            <v>221.79293796496995</v>
          </cell>
          <cell r="CH152">
            <v>33</v>
          </cell>
          <cell r="CI152">
            <v>0</v>
          </cell>
          <cell r="CJ152">
            <v>33</v>
          </cell>
          <cell r="CK152">
            <v>0</v>
          </cell>
          <cell r="CL152">
            <v>13</v>
          </cell>
          <cell r="CM152">
            <v>0</v>
          </cell>
          <cell r="CV152">
            <v>0</v>
          </cell>
        </row>
        <row r="153">
          <cell r="B153">
            <v>2035</v>
          </cell>
          <cell r="C153">
            <v>159.724302125283</v>
          </cell>
          <cell r="D153">
            <v>3.2756978747169967</v>
          </cell>
          <cell r="E153">
            <v>0</v>
          </cell>
          <cell r="F153">
            <v>0</v>
          </cell>
          <cell r="G153">
            <v>163</v>
          </cell>
          <cell r="H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13800.179703624453</v>
          </cell>
          <cell r="W153">
            <v>2070.026955543668</v>
          </cell>
          <cell r="X153">
            <v>216</v>
          </cell>
          <cell r="Y153">
            <v>71405.989587429751</v>
          </cell>
          <cell r="Z153">
            <v>2286.026955543668</v>
          </cell>
          <cell r="AB153">
            <v>130.08666934217902</v>
          </cell>
          <cell r="AC153">
            <v>11239.488231164267</v>
          </cell>
          <cell r="AD153">
            <v>4495.7952924657066</v>
          </cell>
          <cell r="AF153">
            <v>2809.8720577910667</v>
          </cell>
          <cell r="AG153">
            <v>3025.8720577910667</v>
          </cell>
          <cell r="AI153">
            <v>2286.026955543668</v>
          </cell>
          <cell r="AJ153">
            <v>13.973044456331991</v>
          </cell>
          <cell r="AK153">
            <v>0</v>
          </cell>
          <cell r="AL153">
            <v>0</v>
          </cell>
          <cell r="AM153">
            <v>339.38940023385658</v>
          </cell>
          <cell r="AN153">
            <v>0</v>
          </cell>
          <cell r="AO153">
            <v>0</v>
          </cell>
          <cell r="AP153">
            <v>2035</v>
          </cell>
          <cell r="AQ153">
            <v>0</v>
          </cell>
          <cell r="AR153">
            <v>-159.724302125283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-10.724302125283003</v>
          </cell>
          <cell r="AZ153">
            <v>-35</v>
          </cell>
          <cell r="BA153">
            <v>0</v>
          </cell>
          <cell r="BB153">
            <v>-40</v>
          </cell>
          <cell r="BC153">
            <v>0</v>
          </cell>
          <cell r="BD153">
            <v>-14</v>
          </cell>
          <cell r="BE153">
            <v>0</v>
          </cell>
          <cell r="BF153">
            <v>0</v>
          </cell>
          <cell r="BG153">
            <v>12982.907197714499</v>
          </cell>
          <cell r="BH153">
            <v>11955.601228387517</v>
          </cell>
          <cell r="BI153">
            <v>270.98475044446786</v>
          </cell>
          <cell r="BJ153">
            <v>4064.771256667018</v>
          </cell>
          <cell r="BK153">
            <v>243696556.93001473</v>
          </cell>
          <cell r="BL153">
            <v>12194313.770001054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R153">
            <v>2204.7667950021278</v>
          </cell>
          <cell r="BS153">
            <v>0</v>
          </cell>
          <cell r="BT153">
            <v>0</v>
          </cell>
          <cell r="BU153">
            <v>226.92659178740587</v>
          </cell>
          <cell r="BV153">
            <v>0</v>
          </cell>
          <cell r="BW153">
            <v>18154127.34299247</v>
          </cell>
          <cell r="BZ153">
            <v>3443.1934973500579</v>
          </cell>
          <cell r="CA153">
            <v>77.048606356391701</v>
          </cell>
          <cell r="CB153">
            <v>6612.4806794044534</v>
          </cell>
          <cell r="CC153">
            <v>149.87798543101417</v>
          </cell>
          <cell r="CD153">
            <v>1977.8402032147251</v>
          </cell>
          <cell r="CE153">
            <v>0</v>
          </cell>
          <cell r="CF153">
            <v>226.92659178740587</v>
          </cell>
          <cell r="CH153">
            <v>34</v>
          </cell>
          <cell r="CI153">
            <v>0</v>
          </cell>
          <cell r="CJ153">
            <v>34</v>
          </cell>
          <cell r="CK153">
            <v>0</v>
          </cell>
          <cell r="CL153">
            <v>14</v>
          </cell>
          <cell r="CM153">
            <v>0</v>
          </cell>
          <cell r="CV153">
            <v>0</v>
          </cell>
        </row>
        <row r="154">
          <cell r="B154" t="str">
            <v xml:space="preserve">    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B154">
            <v>0</v>
          </cell>
          <cell r="AC154">
            <v>0</v>
          </cell>
          <cell r="AD154">
            <v>0</v>
          </cell>
          <cell r="AF154">
            <v>0</v>
          </cell>
          <cell r="AG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R154">
            <v>0</v>
          </cell>
          <cell r="BS154">
            <v>0</v>
          </cell>
          <cell r="BT154">
            <v>0</v>
          </cell>
          <cell r="BU154" t="e">
            <v>#N/A</v>
          </cell>
          <cell r="BV154">
            <v>0</v>
          </cell>
          <cell r="BW154" t="e">
            <v>#N/A</v>
          </cell>
          <cell r="BZ154" t="e">
            <v>#N/A</v>
          </cell>
          <cell r="CA154" t="e">
            <v>#N/A</v>
          </cell>
          <cell r="CB154" t="e">
            <v>#N/A</v>
          </cell>
          <cell r="CC154" t="e">
            <v>#N/A</v>
          </cell>
          <cell r="CD154" t="e">
            <v>#N/A</v>
          </cell>
          <cell r="CE154" t="e">
            <v>#N/A</v>
          </cell>
          <cell r="CF154" t="e">
            <v>#N/A</v>
          </cell>
          <cell r="CH154">
            <v>35</v>
          </cell>
          <cell r="CI154">
            <v>0</v>
          </cell>
          <cell r="CJ154">
            <v>35</v>
          </cell>
          <cell r="CK154">
            <v>0</v>
          </cell>
          <cell r="CL154">
            <v>0</v>
          </cell>
          <cell r="CM154">
            <v>0</v>
          </cell>
          <cell r="CV154">
            <v>0</v>
          </cell>
        </row>
        <row r="161">
          <cell r="B161" t="str">
            <v>Año</v>
          </cell>
          <cell r="C161" t="str">
            <v>Pozos a rehabilitar</v>
          </cell>
          <cell r="D161" t="str">
            <v>Pozos a construir</v>
          </cell>
          <cell r="E161" t="str">
            <v xml:space="preserve">Total Pozos </v>
          </cell>
          <cell r="F161" t="str">
            <v>Unidades de bombeo a instalar - Rehabilitación</v>
          </cell>
          <cell r="G161" t="str">
            <v>Unidades de bombeo a instalar - Ampliación</v>
          </cell>
          <cell r="H161" t="str">
            <v xml:space="preserve">Total unidades de bombeo a instalar </v>
          </cell>
          <cell r="I161" t="str">
            <v>Red para conducción (km)</v>
          </cell>
          <cell r="K161" t="str">
            <v>Plantas de tratamiento</v>
          </cell>
          <cell r="L161" t="str">
            <v xml:space="preserve">Tanques de almacenamiento </v>
          </cell>
          <cell r="M161" t="str">
            <v>Redes acueducto ampliación (km)</v>
          </cell>
          <cell r="N161" t="str">
            <v>Redes alcantarillado ampliación (km)</v>
          </cell>
          <cell r="O161" t="str">
            <v>Tubería de impulsión estación menor (km)</v>
          </cell>
          <cell r="P161" t="str">
            <v>Tubería de impulsión estación mayor (km)</v>
          </cell>
          <cell r="Q161" t="str">
            <v>Unidades de bombeo Estación menor ampliación</v>
          </cell>
          <cell r="R161" t="str">
            <v>Unidades de bombeo Estación mayor ampliación</v>
          </cell>
        </row>
        <row r="162">
          <cell r="B162">
            <v>2002</v>
          </cell>
          <cell r="C162">
            <v>1</v>
          </cell>
          <cell r="D162">
            <v>0</v>
          </cell>
          <cell r="E162">
            <v>1</v>
          </cell>
          <cell r="F162">
            <v>1</v>
          </cell>
          <cell r="G162">
            <v>0</v>
          </cell>
          <cell r="H162">
            <v>1</v>
          </cell>
          <cell r="I162">
            <v>0</v>
          </cell>
          <cell r="K162">
            <v>1</v>
          </cell>
          <cell r="L162">
            <v>1</v>
          </cell>
          <cell r="M162">
            <v>3.248186579266255</v>
          </cell>
          <cell r="N162">
            <v>10.239731163426649</v>
          </cell>
          <cell r="O162">
            <v>0.5</v>
          </cell>
          <cell r="P162">
            <v>2</v>
          </cell>
          <cell r="Q162">
            <v>1</v>
          </cell>
          <cell r="R162">
            <v>1</v>
          </cell>
        </row>
        <row r="163">
          <cell r="B163">
            <v>2003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K163">
            <v>0</v>
          </cell>
          <cell r="L163">
            <v>0</v>
          </cell>
          <cell r="M163">
            <v>4.232706944738176</v>
          </cell>
          <cell r="N163">
            <v>10.699091703266408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</row>
        <row r="164">
          <cell r="B164">
            <v>2004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K164">
            <v>0</v>
          </cell>
          <cell r="L164">
            <v>0</v>
          </cell>
          <cell r="M164">
            <v>4.397435608320297</v>
          </cell>
          <cell r="N164">
            <v>11.174251404675095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</row>
        <row r="165">
          <cell r="B165">
            <v>2005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K165">
            <v>0</v>
          </cell>
          <cell r="L165">
            <v>0</v>
          </cell>
          <cell r="M165">
            <v>4.5675283494154426</v>
          </cell>
          <cell r="N165">
            <v>5.5164818932632986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</row>
        <row r="166">
          <cell r="B166">
            <v>2006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K166">
            <v>0</v>
          </cell>
          <cell r="L166">
            <v>0</v>
          </cell>
          <cell r="M166">
            <v>4.7431453716877741</v>
          </cell>
          <cell r="N166">
            <v>1.544941758030318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</row>
        <row r="167">
          <cell r="B167">
            <v>2007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K167">
            <v>0</v>
          </cell>
          <cell r="L167">
            <v>0</v>
          </cell>
          <cell r="M167">
            <v>4.9244514244879563</v>
          </cell>
          <cell r="N167">
            <v>1.5807714027209658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</row>
        <row r="168">
          <cell r="B168">
            <v>2008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K168">
            <v>0</v>
          </cell>
          <cell r="L168">
            <v>0</v>
          </cell>
          <cell r="M168">
            <v>5.1116159275311928</v>
          </cell>
          <cell r="N168">
            <v>1.6174319935828543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</row>
        <row r="169">
          <cell r="B169">
            <v>2009</v>
          </cell>
          <cell r="C169">
            <v>0</v>
          </cell>
          <cell r="D169">
            <v>1</v>
          </cell>
          <cell r="E169">
            <v>1</v>
          </cell>
          <cell r="F169">
            <v>0</v>
          </cell>
          <cell r="G169">
            <v>1</v>
          </cell>
          <cell r="H169">
            <v>1</v>
          </cell>
          <cell r="I169">
            <v>1.5</v>
          </cell>
          <cell r="K169">
            <v>0</v>
          </cell>
          <cell r="L169">
            <v>0</v>
          </cell>
          <cell r="M169">
            <v>5.3048130989131144</v>
          </cell>
          <cell r="N169">
            <v>1.6549428015729473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</row>
        <row r="170">
          <cell r="B170">
            <v>2010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K170">
            <v>0</v>
          </cell>
          <cell r="L170">
            <v>0</v>
          </cell>
          <cell r="M170">
            <v>5.5042220865514313</v>
          </cell>
          <cell r="N170">
            <v>1.6933235445721448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</row>
        <row r="171">
          <cell r="B171">
            <v>2011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K171">
            <v>0</v>
          </cell>
          <cell r="L171">
            <v>0</v>
          </cell>
          <cell r="M171">
            <v>5.7100271031437435</v>
          </cell>
          <cell r="N171">
            <v>1.7325943977502356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</row>
        <row r="172">
          <cell r="B172">
            <v>2012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K172">
            <v>0</v>
          </cell>
          <cell r="L172">
            <v>1</v>
          </cell>
          <cell r="M172">
            <v>2.5965490512986027</v>
          </cell>
          <cell r="N172">
            <v>1.7727760041711327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</row>
        <row r="173">
          <cell r="B173">
            <v>2013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K173">
            <v>0</v>
          </cell>
          <cell r="L173">
            <v>0</v>
          </cell>
          <cell r="M173">
            <v>2.4546129288523342</v>
          </cell>
          <cell r="N173">
            <v>1.8138894856440675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</row>
        <row r="174">
          <cell r="B174">
            <v>2014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K174">
            <v>0</v>
          </cell>
          <cell r="L174">
            <v>0</v>
          </cell>
          <cell r="M174">
            <v>2.5115392878148532</v>
          </cell>
          <cell r="N174">
            <v>1.8559564538264612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</row>
        <row r="175">
          <cell r="B175">
            <v>2015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K175">
            <v>0</v>
          </cell>
          <cell r="L175">
            <v>0</v>
          </cell>
          <cell r="M175">
            <v>2.5697858591443308</v>
          </cell>
          <cell r="N175">
            <v>1.8989990215842818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</row>
        <row r="176">
          <cell r="B176">
            <v>2016</v>
          </cell>
          <cell r="C176">
            <v>0</v>
          </cell>
          <cell r="D176">
            <v>1</v>
          </cell>
          <cell r="E176">
            <v>1</v>
          </cell>
          <cell r="F176">
            <v>0</v>
          </cell>
          <cell r="G176">
            <v>1</v>
          </cell>
          <cell r="H176">
            <v>1</v>
          </cell>
          <cell r="I176">
            <v>1.5</v>
          </cell>
          <cell r="K176">
            <v>0</v>
          </cell>
          <cell r="L176">
            <v>0</v>
          </cell>
          <cell r="M176">
            <v>2.6293832606551679</v>
          </cell>
          <cell r="N176">
            <v>1.9430398146158359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</row>
        <row r="177">
          <cell r="B177">
            <v>2017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K177">
            <v>0</v>
          </cell>
          <cell r="L177">
            <v>0</v>
          </cell>
          <cell r="M177">
            <v>2.69036282023731</v>
          </cell>
          <cell r="N177">
            <v>1.9881019833452456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</row>
        <row r="178">
          <cell r="B178">
            <v>2018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2.752756592324181</v>
          </cell>
          <cell r="N178">
            <v>2.0342092150915279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</row>
        <row r="179">
          <cell r="B179">
            <v>2019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2.8165973747421185</v>
          </cell>
          <cell r="N179">
            <v>2.0813857465201546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</row>
        <row r="180">
          <cell r="B180">
            <v>2020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2.8819187259509729</v>
          </cell>
          <cell r="N180">
            <v>2.1296563763833136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</row>
        <row r="181">
          <cell r="B181">
            <v>2021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2.9487549826845862</v>
          </cell>
          <cell r="N181">
            <v>2.1790464785553376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</row>
        <row r="182">
          <cell r="B182">
            <v>2022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3.01714127799969</v>
          </cell>
          <cell r="N182">
            <v>2.2295820153710202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</row>
        <row r="183">
          <cell r="B183">
            <v>2023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3.087113559744521</v>
          </cell>
          <cell r="N183">
            <v>2.2812895512727436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</row>
        <row r="184">
          <cell r="B184">
            <v>2024</v>
          </cell>
          <cell r="C184">
            <v>0</v>
          </cell>
          <cell r="D184">
            <v>1</v>
          </cell>
          <cell r="E184">
            <v>1</v>
          </cell>
          <cell r="F184">
            <v>0</v>
          </cell>
          <cell r="G184">
            <v>1</v>
          </cell>
          <cell r="H184">
            <v>1</v>
          </cell>
          <cell r="I184">
            <v>1.5</v>
          </cell>
          <cell r="K184">
            <v>0</v>
          </cell>
          <cell r="L184">
            <v>0</v>
          </cell>
          <cell r="M184">
            <v>3.1587086094545431</v>
          </cell>
          <cell r="N184">
            <v>2.3341962667742608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</row>
        <row r="185">
          <cell r="B185">
            <v>2025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3.2319640616874405</v>
          </cell>
          <cell r="N185">
            <v>2.3883299727486338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</row>
        <row r="186">
          <cell r="B186">
            <v>2026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K186">
            <v>0</v>
          </cell>
          <cell r="L186">
            <v>0</v>
          </cell>
          <cell r="M186">
            <v>3.3069184238058007</v>
          </cell>
          <cell r="N186">
            <v>9.0784680320101003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</row>
        <row r="187">
          <cell r="B187">
            <v>2027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K187">
            <v>0</v>
          </cell>
          <cell r="L187">
            <v>0</v>
          </cell>
          <cell r="M187">
            <v>3.383611096218865</v>
          </cell>
          <cell r="N187">
            <v>4.3514179769248083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</row>
        <row r="188">
          <cell r="B188">
            <v>2028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K188">
            <v>0</v>
          </cell>
          <cell r="L188">
            <v>0</v>
          </cell>
          <cell r="M188">
            <v>3.4620823930937696</v>
          </cell>
          <cell r="N188">
            <v>2.7551794383143169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</row>
        <row r="189">
          <cell r="B189">
            <v>2029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3.5423735635469713</v>
          </cell>
          <cell r="N189">
            <v>2.8190764103655921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</row>
        <row r="190">
          <cell r="B190">
            <v>2030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3.6245268133272113</v>
          </cell>
          <cell r="N190">
            <v>2.8844552543344526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</row>
        <row r="191">
          <cell r="B191">
            <v>2031</v>
          </cell>
          <cell r="C191">
            <v>0</v>
          </cell>
          <cell r="D191">
            <v>1</v>
          </cell>
          <cell r="E191">
            <v>1</v>
          </cell>
          <cell r="F191">
            <v>0</v>
          </cell>
          <cell r="G191">
            <v>1</v>
          </cell>
          <cell r="H191">
            <v>1</v>
          </cell>
          <cell r="I191">
            <v>1.5</v>
          </cell>
          <cell r="K191">
            <v>0</v>
          </cell>
          <cell r="L191">
            <v>0</v>
          </cell>
          <cell r="M191">
            <v>3.7085853270014195</v>
          </cell>
          <cell r="N191">
            <v>2.9513503371759908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</row>
        <row r="192">
          <cell r="B192">
            <v>2032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3.794593290654857</v>
          </cell>
          <cell r="N192">
            <v>3.0197968228696936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</row>
        <row r="193">
          <cell r="B193">
            <v>2033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3.8825959151181815</v>
          </cell>
          <cell r="N193">
            <v>3.0898306909031636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</row>
        <row r="194">
          <cell r="B194">
            <v>2034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3.9726394597326271</v>
          </cell>
          <cell r="N194">
            <v>3.1614887551854647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</row>
        <row r="195">
          <cell r="B195">
            <v>2035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4.0647712566670178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</row>
        <row r="196">
          <cell r="B196" t="str">
            <v xml:space="preserve">     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</row>
        <row r="202">
          <cell r="A202" t="str">
            <v>AÑO</v>
          </cell>
          <cell r="B202" t="str">
            <v>REDES ALC. O UNIDADES DE ALC. NO CONVENCIONAL</v>
          </cell>
          <cell r="C202" t="str">
            <v>SISTEMA DE BOMBEO MENOR</v>
          </cell>
          <cell r="D202" t="str">
            <v>SISTEMA DE BOMBEO MAYOR AMPLIACIÓN</v>
          </cell>
          <cell r="E202" t="str">
            <v>TUBERÍA DE IMPULSIÓN AMPLIACIÓN ESTACIÓN MAYOR</v>
          </cell>
          <cell r="F202" t="str">
            <v>PLANTA DE TRATAMIENTO AMPLIACIÓN</v>
          </cell>
          <cell r="G202" t="str">
            <v>EMISARIO FINAL CONSTRUCCIÓN</v>
          </cell>
          <cell r="H202" t="str">
            <v>TUBERÍA DE IMPULSIÓN AMPLIACIÓN ESTACIÓN MAYOR</v>
          </cell>
          <cell r="I202" t="str">
            <v>COSTO CONEXIONES AMPLIACIÓN</v>
          </cell>
          <cell r="J202" t="str">
            <v>TOTAL INVERSIONES</v>
          </cell>
          <cell r="K202" t="str">
            <v>PLAN MAESTRO</v>
          </cell>
        </row>
        <row r="203">
          <cell r="A203">
            <v>2002</v>
          </cell>
          <cell r="B203">
            <v>1361250480.1408265</v>
          </cell>
          <cell r="C203">
            <v>36651808.473377608</v>
          </cell>
          <cell r="D203">
            <v>0</v>
          </cell>
          <cell r="E203">
            <v>85747345.445114657</v>
          </cell>
          <cell r="F203">
            <v>0</v>
          </cell>
          <cell r="G203">
            <v>0</v>
          </cell>
          <cell r="H203">
            <v>48352357.550671719</v>
          </cell>
          <cell r="I203">
            <v>85525001.60577473</v>
          </cell>
          <cell r="J203">
            <v>1617526993.2157652</v>
          </cell>
          <cell r="K203">
            <v>39994171.441260017</v>
          </cell>
        </row>
        <row r="204">
          <cell r="A204">
            <v>2003</v>
          </cell>
          <cell r="B204">
            <v>1422317000.8760612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93761759.384822056</v>
          </cell>
          <cell r="J204">
            <v>1516078760.2608833</v>
          </cell>
          <cell r="K204">
            <v>0</v>
          </cell>
        </row>
        <row r="205">
          <cell r="A205">
            <v>2004</v>
          </cell>
          <cell r="B205">
            <v>1485483832.2472177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97880138.274345711</v>
          </cell>
          <cell r="J205">
            <v>1583363970.5215633</v>
          </cell>
          <cell r="K205">
            <v>0</v>
          </cell>
        </row>
        <row r="206">
          <cell r="A206">
            <v>2005</v>
          </cell>
          <cell r="B206">
            <v>733350661.85271859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102273075.75650428</v>
          </cell>
          <cell r="J206">
            <v>835623737.60922289</v>
          </cell>
          <cell r="K206">
            <v>0</v>
          </cell>
        </row>
        <row r="207">
          <cell r="A207">
            <v>2006</v>
          </cell>
          <cell r="B207">
            <v>205381633.20340651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50518781.044823594</v>
          </cell>
          <cell r="J207">
            <v>255900414.2482301</v>
          </cell>
          <cell r="K207">
            <v>0</v>
          </cell>
        </row>
        <row r="208">
          <cell r="A208">
            <v>2007</v>
          </cell>
          <cell r="B208">
            <v>210144758.35386193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14139767.520697908</v>
          </cell>
          <cell r="J208">
            <v>224284525.87455985</v>
          </cell>
          <cell r="K208">
            <v>0</v>
          </cell>
        </row>
        <row r="209">
          <cell r="A209">
            <v>2008</v>
          </cell>
          <cell r="B209">
            <v>215018347.91559139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14414326.113332819</v>
          </cell>
          <cell r="J209">
            <v>229432674.0289242</v>
          </cell>
          <cell r="K209">
            <v>0</v>
          </cell>
        </row>
        <row r="210">
          <cell r="A210">
            <v>2009</v>
          </cell>
          <cell r="B210">
            <v>220004963.7331396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14826164.002285184</v>
          </cell>
          <cell r="J210">
            <v>234831127.73542479</v>
          </cell>
          <cell r="K210">
            <v>0</v>
          </cell>
        </row>
        <row r="211">
          <cell r="A211">
            <v>2010</v>
          </cell>
          <cell r="B211">
            <v>225107227.06427336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15238001.891237551</v>
          </cell>
          <cell r="J211">
            <v>240345228.95551091</v>
          </cell>
          <cell r="K211">
            <v>0</v>
          </cell>
        </row>
        <row r="212">
          <cell r="A212">
            <v>2011</v>
          </cell>
          <cell r="B212">
            <v>230327819.95787883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15375281.187555008</v>
          </cell>
          <cell r="J212">
            <v>245703101.14543384</v>
          </cell>
          <cell r="K212">
            <v>0</v>
          </cell>
        </row>
        <row r="213">
          <cell r="A213">
            <v>2012</v>
          </cell>
          <cell r="B213">
            <v>235669486.66380161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15924398.372824829</v>
          </cell>
          <cell r="J213">
            <v>251593885.03662643</v>
          </cell>
          <cell r="K213">
            <v>0</v>
          </cell>
        </row>
        <row r="214">
          <cell r="A214">
            <v>2013</v>
          </cell>
          <cell r="B214">
            <v>241135035.0753836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16198956.96545974</v>
          </cell>
          <cell r="J214">
            <v>257333992.04084334</v>
          </cell>
          <cell r="K214">
            <v>0</v>
          </cell>
        </row>
        <row r="215">
          <cell r="A215">
            <v>2014</v>
          </cell>
          <cell r="B215">
            <v>246727338.20545813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16610794.854412105</v>
          </cell>
          <cell r="J215">
            <v>263338133.05987024</v>
          </cell>
          <cell r="K215">
            <v>0</v>
          </cell>
        </row>
        <row r="216">
          <cell r="A216">
            <v>2015</v>
          </cell>
          <cell r="B216">
            <v>252449335.69657391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17022632.743364472</v>
          </cell>
          <cell r="J216">
            <v>269471968.43993837</v>
          </cell>
          <cell r="K216">
            <v>0</v>
          </cell>
        </row>
        <row r="217">
          <cell r="A217">
            <v>2016</v>
          </cell>
          <cell r="B217">
            <v>258304035.3662402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17297191.335999381</v>
          </cell>
          <cell r="J217">
            <v>275601226.70223957</v>
          </cell>
          <cell r="K217">
            <v>0</v>
          </cell>
        </row>
        <row r="218">
          <cell r="A218">
            <v>2017</v>
          </cell>
          <cell r="B218">
            <v>264294514.78802305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17846308.521269206</v>
          </cell>
          <cell r="J218">
            <v>282140823.30929226</v>
          </cell>
          <cell r="K218">
            <v>0</v>
          </cell>
        </row>
        <row r="219">
          <cell r="A219">
            <v>2018</v>
          </cell>
          <cell r="B219">
            <v>270423922.90927958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18120867.113904115</v>
          </cell>
          <cell r="J219">
            <v>288544790.0231837</v>
          </cell>
          <cell r="K219">
            <v>0</v>
          </cell>
        </row>
        <row r="220">
          <cell r="A220">
            <v>2019</v>
          </cell>
          <cell r="B220">
            <v>276695481.70644498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18669984.299173936</v>
          </cell>
          <cell r="J220">
            <v>295365466.00561893</v>
          </cell>
          <cell r="K220">
            <v>0</v>
          </cell>
        </row>
        <row r="221">
          <cell r="A221">
            <v>2020</v>
          </cell>
          <cell r="B221">
            <v>283112487.87869853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19081822.188126303</v>
          </cell>
          <cell r="J221">
            <v>302194310.06682485</v>
          </cell>
          <cell r="K221">
            <v>0</v>
          </cell>
        </row>
        <row r="222">
          <cell r="A222">
            <v>2021</v>
          </cell>
          <cell r="B222">
            <v>289678314.58086884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19493660.07707867</v>
          </cell>
          <cell r="J222">
            <v>309171974.65794754</v>
          </cell>
          <cell r="K222">
            <v>0</v>
          </cell>
        </row>
        <row r="223">
          <cell r="A223">
            <v>2022</v>
          </cell>
          <cell r="B223">
            <v>296396413.19660449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19905497.966031037</v>
          </cell>
          <cell r="J223">
            <v>316301911.16263551</v>
          </cell>
          <cell r="K223">
            <v>0</v>
          </cell>
        </row>
        <row r="224">
          <cell r="A224">
            <v>2023</v>
          </cell>
          <cell r="B224">
            <v>303270315.15259743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20454615.151300859</v>
          </cell>
          <cell r="J224">
            <v>323724930.30389827</v>
          </cell>
          <cell r="K224">
            <v>0</v>
          </cell>
        </row>
        <row r="225">
          <cell r="A225">
            <v>2024</v>
          </cell>
          <cell r="B225">
            <v>310303633.77490139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20866453.040253222</v>
          </cell>
          <cell r="J225">
            <v>331170086.81515461</v>
          </cell>
          <cell r="K225">
            <v>0</v>
          </cell>
        </row>
        <row r="226">
          <cell r="A226">
            <v>2025</v>
          </cell>
          <cell r="B226">
            <v>317500066.18834352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21278290.929205589</v>
          </cell>
          <cell r="J226">
            <v>338778357.11754912</v>
          </cell>
          <cell r="K226">
            <v>0</v>
          </cell>
        </row>
        <row r="227">
          <cell r="A227">
            <v>2026</v>
          </cell>
          <cell r="B227">
            <v>1206874357.3714447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21964687.410792865</v>
          </cell>
          <cell r="J227">
            <v>1228839044.7822375</v>
          </cell>
          <cell r="K227">
            <v>0</v>
          </cell>
        </row>
        <row r="228">
          <cell r="A228">
            <v>2027</v>
          </cell>
          <cell r="B228">
            <v>578469269.92955434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83053974.272060528</v>
          </cell>
          <cell r="J228">
            <v>661523244.20161486</v>
          </cell>
          <cell r="K228">
            <v>0</v>
          </cell>
        </row>
        <row r="229">
          <cell r="A229">
            <v>2028</v>
          </cell>
          <cell r="B229">
            <v>366268339.80516571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39810995.932062075</v>
          </cell>
          <cell r="J229">
            <v>406079335.7372278</v>
          </cell>
          <cell r="K229">
            <v>0</v>
          </cell>
        </row>
        <row r="230">
          <cell r="A230">
            <v>2029</v>
          </cell>
          <cell r="B230">
            <v>374762682.33195096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25259390.522411797</v>
          </cell>
          <cell r="J230">
            <v>400022072.85436279</v>
          </cell>
          <cell r="K230">
            <v>0</v>
          </cell>
        </row>
        <row r="231">
          <cell r="A231">
            <v>2030</v>
          </cell>
          <cell r="B231">
            <v>383454022.10672307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25808507.707681619</v>
          </cell>
          <cell r="J231">
            <v>409262529.81440467</v>
          </cell>
          <cell r="K231">
            <v>0</v>
          </cell>
        </row>
        <row r="232">
          <cell r="A232">
            <v>2031</v>
          </cell>
          <cell r="B232">
            <v>392346927.8074457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26357624.89295144</v>
          </cell>
          <cell r="J232">
            <v>418704552.70039713</v>
          </cell>
          <cell r="K232">
            <v>0</v>
          </cell>
        </row>
        <row r="233">
          <cell r="A233">
            <v>2032</v>
          </cell>
          <cell r="B233">
            <v>401446074.06699711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27044021.374538716</v>
          </cell>
          <cell r="J233">
            <v>428490095.44153583</v>
          </cell>
          <cell r="K233">
            <v>0</v>
          </cell>
        </row>
        <row r="234">
          <cell r="A234">
            <v>2033</v>
          </cell>
          <cell r="B234">
            <v>410756243.93036073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27593138.559808537</v>
          </cell>
          <cell r="J234">
            <v>438349382.49016929</v>
          </cell>
          <cell r="K234">
            <v>0</v>
          </cell>
        </row>
        <row r="235">
          <cell r="A235">
            <v>2034</v>
          </cell>
          <cell r="B235">
            <v>420282331.36892998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28279535.041395817</v>
          </cell>
          <cell r="J235">
            <v>448561866.41032583</v>
          </cell>
          <cell r="K235">
            <v>0</v>
          </cell>
        </row>
        <row r="236">
          <cell r="A236">
            <v>2035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1051468291.4398338</v>
          </cell>
          <cell r="G236">
            <v>0</v>
          </cell>
          <cell r="H236">
            <v>0</v>
          </cell>
          <cell r="I236">
            <v>28965931.522983093</v>
          </cell>
          <cell r="J236">
            <v>1080434222.962817</v>
          </cell>
          <cell r="K236">
            <v>0</v>
          </cell>
        </row>
        <row r="237">
          <cell r="A237" t="str">
            <v xml:space="preserve">     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 t="e">
            <v>#N/A</v>
          </cell>
          <cell r="J237" t="e">
            <v>#N/A</v>
          </cell>
          <cell r="K237">
            <v>0</v>
          </cell>
        </row>
        <row r="242">
          <cell r="A242" t="str">
            <v>AÑO</v>
          </cell>
          <cell r="B242" t="str">
            <v>REDES DE ALCANTARILLADO</v>
          </cell>
          <cell r="C242" t="str">
            <v>SISTEMA DE BOMBEO LOCAL</v>
          </cell>
          <cell r="D242" t="str">
            <v xml:space="preserve">SISTEMA DE BOMBEO TOTAL </v>
          </cell>
          <cell r="E242" t="str">
            <v>TUBERÍA DE IMPULSIÓN</v>
          </cell>
          <cell r="F242" t="str">
            <v>PLANTA DE TRATAMIENTO</v>
          </cell>
          <cell r="G242" t="str">
            <v>EMISARIO FINAL</v>
          </cell>
          <cell r="H242" t="str">
            <v xml:space="preserve">COSTO ESTUDIOS OPTIMIZACIÓN DE REDES </v>
          </cell>
          <cell r="I242" t="str">
            <v>TOTAL OPTIMIZACIÓN</v>
          </cell>
        </row>
        <row r="243">
          <cell r="A243">
            <v>2002</v>
          </cell>
          <cell r="B243">
            <v>355227594.29683936</v>
          </cell>
          <cell r="D243">
            <v>30000000</v>
          </cell>
          <cell r="F243">
            <v>40524158.604605824</v>
          </cell>
          <cell r="H243">
            <v>89844171.44126001</v>
          </cell>
          <cell r="I243">
            <v>515595924.34270513</v>
          </cell>
        </row>
        <row r="244">
          <cell r="A244">
            <v>2003</v>
          </cell>
          <cell r="B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A245">
            <v>2004</v>
          </cell>
          <cell r="B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A246">
            <v>2005</v>
          </cell>
          <cell r="B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A247">
            <v>2006</v>
          </cell>
          <cell r="B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A248">
            <v>2007</v>
          </cell>
          <cell r="B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A249">
            <v>2008</v>
          </cell>
          <cell r="B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A250">
            <v>2009</v>
          </cell>
          <cell r="B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A251">
            <v>2010</v>
          </cell>
          <cell r="B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A252">
            <v>2011</v>
          </cell>
          <cell r="B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A253">
            <v>2012</v>
          </cell>
          <cell r="B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A254">
            <v>2013</v>
          </cell>
          <cell r="B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A255">
            <v>2014</v>
          </cell>
          <cell r="B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A256">
            <v>2015</v>
          </cell>
          <cell r="B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A257">
            <v>2016</v>
          </cell>
          <cell r="B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A258">
            <v>2017</v>
          </cell>
          <cell r="B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A259">
            <v>2018</v>
          </cell>
          <cell r="B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A260">
            <v>2019</v>
          </cell>
          <cell r="B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A261">
            <v>2020</v>
          </cell>
          <cell r="B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A262">
            <v>2021</v>
          </cell>
          <cell r="B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A263">
            <v>2022</v>
          </cell>
          <cell r="B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A264">
            <v>2023</v>
          </cell>
          <cell r="B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A265">
            <v>2024</v>
          </cell>
          <cell r="B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A266">
            <v>2025</v>
          </cell>
          <cell r="B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A267">
            <v>2026</v>
          </cell>
          <cell r="B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A268">
            <v>2027</v>
          </cell>
          <cell r="B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A269">
            <v>2028</v>
          </cell>
          <cell r="B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A270">
            <v>2029</v>
          </cell>
          <cell r="B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A271">
            <v>2030</v>
          </cell>
          <cell r="B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A272">
            <v>2031</v>
          </cell>
          <cell r="B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A273">
            <v>2032</v>
          </cell>
          <cell r="B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A274">
            <v>2033</v>
          </cell>
          <cell r="B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A275">
            <v>2034</v>
          </cell>
          <cell r="B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A276">
            <v>2035</v>
          </cell>
          <cell r="B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A277" t="str">
            <v xml:space="preserve">     </v>
          </cell>
          <cell r="B277">
            <v>0</v>
          </cell>
          <cell r="F277">
            <v>0</v>
          </cell>
          <cell r="H277">
            <v>0</v>
          </cell>
          <cell r="I277">
            <v>0</v>
          </cell>
        </row>
        <row r="324">
          <cell r="B324" t="str">
            <v>Año</v>
          </cell>
          <cell r="C324" t="str">
            <v>USUARIOS POTENCIALES DE ALCANTARILLADO</v>
          </cell>
          <cell r="D324" t="str">
            <v>USUARIOS DE ALCANTARILLADO (MODELO DE DEMANDA)*</v>
          </cell>
          <cell r="E324" t="str">
            <v>KILOMETROS DE RED  REQUERIDOS POR AMPLIACIÓN</v>
          </cell>
          <cell r="F324" t="str">
            <v>KILOMETROS DE RED A REHABILITAR EN EL PRIMER AÑO</v>
          </cell>
          <cell r="G324" t="str">
            <v>KILOMETROS DE RED  POR AMPLIACIÓN</v>
          </cell>
          <cell r="H324" t="str">
            <v>COSTO DE AMPLIACIÓN CONEXIONES DOMICILIARIAS ($)</v>
          </cell>
          <cell r="I324" t="str">
            <v>COSTO  REHABILITACIÓN TIPO 2</v>
          </cell>
          <cell r="J324" t="str">
            <v>COSTO  REHABILITACIÓN TIPO 3</v>
          </cell>
          <cell r="K324" t="str">
            <v>COSTO  REHABILITACIÓN TIPO 4</v>
          </cell>
          <cell r="L324" t="str">
            <v>COSTO TOTAL REHABILITACIÓN  DE REDES</v>
          </cell>
          <cell r="M324" t="str">
            <v>COSTO AMPLIACIÓN DE REDES DE 8" Y/O 4"($)</v>
          </cell>
          <cell r="N324" t="str">
            <v>COSTO AMPLIACIÓN DE REDES DE 10" Y/O 6" ($)</v>
          </cell>
          <cell r="O324" t="str">
            <v>COSTO AMPLIACIÓN DE REDES DE 12" Y/O 8" ($)</v>
          </cell>
          <cell r="P324" t="str">
            <v>COSTO AMPLIACIÓN DE REDES DE DIAMETRO MAYOR A 20" Y/O 10" ($)</v>
          </cell>
          <cell r="Q324" t="str">
            <v>COSTO TOTAL DE AMPLIACIÓN DE REDES ($)</v>
          </cell>
          <cell r="R324" t="str">
            <v>COSTO OPTIMIZACIÓN DE REDES Y ESTUDIOS ASOCIADOS</v>
          </cell>
          <cell r="S324" t="str">
            <v>CAUDAL DE DISEÑO (m3/día)</v>
          </cell>
          <cell r="T324" t="str">
            <v>CARGA ORGÁNICA TOTAL (kg/día)</v>
          </cell>
          <cell r="U324" t="str">
            <v>AREA DE LA LAGUNA (Ha)</v>
          </cell>
          <cell r="V324" t="str">
            <v>VOLUMEN DE DISEÑO DE LA LAGUNA (m3)</v>
          </cell>
          <cell r="W324" t="str">
            <v>TIEMPO DE RETENCIÓN (Dias)</v>
          </cell>
          <cell r="X324" t="str">
            <v>TIEMPO DE RETENCIÓN LAGUNA ACTUAL (Dias)</v>
          </cell>
          <cell r="Y324" t="str">
            <v>VOLUMEN ADICIONAL  REQUERIDO</v>
          </cell>
          <cell r="Z324" t="str">
            <v>AÑO DE REFERENCIA DEL CAUDAL DE DISEÑO</v>
          </cell>
          <cell r="AB324" t="str">
            <v>COSTO CONSTRUCCIÓN LAGUNAS ($)</v>
          </cell>
          <cell r="AC324" t="str">
            <v>COSTO REHABILITACIÓN LAGUNAS ($)</v>
          </cell>
          <cell r="AD324" t="str">
            <v>COSTO AMPLIACIÓN LAGUNAS ($)</v>
          </cell>
          <cell r="AE324" t="str">
            <v>Costo tubería de impulsión estación menor ($)</v>
          </cell>
          <cell r="AF324" t="str">
            <v>Potencia Requerida estación menor (kW)</v>
          </cell>
          <cell r="AG324" t="str">
            <v>Costo sistema de bombeo menor inversión ($)</v>
          </cell>
          <cell r="AH324" t="str">
            <v>Costo sistema de bombeo menor de respaldo inversión ($)</v>
          </cell>
          <cell r="AI324" t="str">
            <v>Costo estación de bombeo interna Ampliación ($)</v>
          </cell>
          <cell r="AJ324" t="str">
            <v>Potencia total Requerida (kW)</v>
          </cell>
          <cell r="AK324" t="str">
            <v>Costo sistema de bombeo inversión ($)</v>
          </cell>
          <cell r="AL324" t="str">
            <v>Costo sistema de bombeo de respaldo inversión ($)</v>
          </cell>
          <cell r="AM324" t="str">
            <v>Costo total estación de bombeo externa a construir ($)</v>
          </cell>
          <cell r="AN324" t="str">
            <v>Capacidad a ampliar en la estación de  bombeo externa (kW)</v>
          </cell>
          <cell r="AO324" t="str">
            <v>Costo de ampliación de la estación de  bombeo externa ($)</v>
          </cell>
          <cell r="AP324" t="str">
            <v>Costo de ampliación de la estación de  bombeo (respaldo) externa ($)</v>
          </cell>
          <cell r="AQ324" t="str">
            <v>Costo total estación de  bombeo externa de ampliación($)</v>
          </cell>
          <cell r="AS324" t="str">
            <v>Diametro Tramo  (m)</v>
          </cell>
          <cell r="AT324" t="str">
            <v>Diametro Tramo  (")</v>
          </cell>
          <cell r="AU324" t="str">
            <v>Diametro diseño (")</v>
          </cell>
          <cell r="AV324" t="str">
            <v>Costo  tubería de impulsión Ampliación  ($)</v>
          </cell>
          <cell r="AX324" t="str">
            <v xml:space="preserve">Caudal medio Diario de Aguas Residuales (L/S*Ha) ACTUAL </v>
          </cell>
          <cell r="AY324" t="str">
            <v>CAUDAL DE DISEÑO (lps)</v>
          </cell>
          <cell r="AZ324" t="str">
            <v>Deficit (lps)</v>
          </cell>
          <cell r="BA324" t="str">
            <v>Inversiones en Reposición de la tubería de impulsión ($)</v>
          </cell>
          <cell r="BC324" t="str">
            <v>CAUDAL DE DISEÑO (lps)</v>
          </cell>
          <cell r="BD324" t="str">
            <v>Inversiones en reposición del Emisario final ($)</v>
          </cell>
          <cell r="BE324" t="str">
            <v>Inversiones en ampliación del Emisario final ($)</v>
          </cell>
          <cell r="BG324" t="str">
            <v>Metas de cobertura</v>
          </cell>
          <cell r="BH324" t="str">
            <v>Total usuarios potenciales</v>
          </cell>
          <cell r="BI324" t="str">
            <v>Total usuarios para cumplir las  metas de cobertura</v>
          </cell>
          <cell r="BJ324" t="str">
            <v>Total usuarios Alc. No Conv. para cumplir las  metas de cobertura</v>
          </cell>
          <cell r="BK324" t="str">
            <v>Numero de nuevos usuarios para cumplir metas de cobertura</v>
          </cell>
          <cell r="BL324" t="str">
            <v>Costo Total Alcantarillado no Convencional ($)</v>
          </cell>
          <cell r="BM324" t="str">
            <v>Costo Total Conexiones domiciliarias Alc. no Convencional ($)</v>
          </cell>
          <cell r="BO324" t="str">
            <v>Costo estudios  Alc. no Convencional ($)</v>
          </cell>
          <cell r="BP324" t="str">
            <v>Costo revisión estudios Plan maestro  Alc. ($)</v>
          </cell>
        </row>
        <row r="326">
          <cell r="B326">
            <v>2002</v>
          </cell>
          <cell r="C326">
            <v>6233.7484224385325</v>
          </cell>
          <cell r="D326">
            <v>1932.4620109559451</v>
          </cell>
          <cell r="E326">
            <v>10.239731163426649</v>
          </cell>
          <cell r="F326">
            <v>19.98</v>
          </cell>
          <cell r="G326">
            <v>10.239731163426649</v>
          </cell>
          <cell r="H326">
            <v>85525001.60577473</v>
          </cell>
          <cell r="I326">
            <v>0</v>
          </cell>
          <cell r="J326">
            <v>355227594.29683936</v>
          </cell>
          <cell r="K326">
            <v>0</v>
          </cell>
          <cell r="L326">
            <v>355227594.29683936</v>
          </cell>
          <cell r="M326">
            <v>748197867.13552713</v>
          </cell>
          <cell r="N326">
            <v>102694186.02209722</v>
          </cell>
          <cell r="O326">
            <v>171574432.74423555</v>
          </cell>
          <cell r="P326">
            <v>338783994.23896664</v>
          </cell>
          <cell r="Q326">
            <v>1361250480.1408265</v>
          </cell>
          <cell r="R326">
            <v>49850000</v>
          </cell>
          <cell r="S326">
            <v>5226.7003232273582</v>
          </cell>
          <cell r="T326">
            <v>1045.3400646454716</v>
          </cell>
          <cell r="U326">
            <v>3.6752201879017745</v>
          </cell>
          <cell r="V326">
            <v>66153.963382231945</v>
          </cell>
          <cell r="W326">
            <v>12.656926797246243</v>
          </cell>
          <cell r="X326">
            <v>16.53050579847481</v>
          </cell>
          <cell r="Y326">
            <v>0</v>
          </cell>
          <cell r="Z326">
            <v>2012</v>
          </cell>
          <cell r="AB326">
            <v>0</v>
          </cell>
          <cell r="AC326">
            <v>40524158.604605824</v>
          </cell>
          <cell r="AD326">
            <v>0</v>
          </cell>
          <cell r="AE326">
            <v>48352357.550671719</v>
          </cell>
          <cell r="AF326">
            <v>2.2059632788077432</v>
          </cell>
          <cell r="AG326">
            <v>18325904.236688804</v>
          </cell>
          <cell r="AH326">
            <v>18325904.236688804</v>
          </cell>
          <cell r="AI326">
            <v>36651808.473377608</v>
          </cell>
          <cell r="AJ326">
            <v>74.426672653676789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S326">
            <v>0.28891801803006462</v>
          </cell>
          <cell r="AT326">
            <v>11.374702369843643</v>
          </cell>
          <cell r="AU326">
            <v>14</v>
          </cell>
          <cell r="AV326">
            <v>85747345.445114657</v>
          </cell>
          <cell r="AX326">
            <v>4.4165042146442461</v>
          </cell>
          <cell r="AY326">
            <v>1974.6190343674423</v>
          </cell>
          <cell r="AZ326">
            <v>-1974.6190343674423</v>
          </cell>
          <cell r="BA326">
            <v>0</v>
          </cell>
          <cell r="BC326">
            <v>-1796.6190343674423</v>
          </cell>
          <cell r="BE326">
            <v>0</v>
          </cell>
          <cell r="BG326">
            <v>0.31</v>
          </cell>
          <cell r="BH326">
            <v>6233.7484224385325</v>
          </cell>
          <cell r="BI326">
            <v>1932.4620109559451</v>
          </cell>
          <cell r="BJ326">
            <v>623.37484224385321</v>
          </cell>
          <cell r="BK326">
            <v>623</v>
          </cell>
          <cell r="BL326">
            <v>398894425.84998</v>
          </cell>
          <cell r="BM326">
            <v>77670578.125</v>
          </cell>
          <cell r="BO326">
            <v>0</v>
          </cell>
          <cell r="BP326">
            <v>39994171.441260017</v>
          </cell>
        </row>
        <row r="327">
          <cell r="B327">
            <v>2003</v>
          </cell>
          <cell r="C327">
            <v>6378.3189150838734</v>
          </cell>
          <cell r="D327">
            <v>2615.1107551843884</v>
          </cell>
          <cell r="E327">
            <v>10.699091703266408</v>
          </cell>
          <cell r="F327">
            <v>0</v>
          </cell>
          <cell r="G327">
            <v>10.699091703266408</v>
          </cell>
          <cell r="H327">
            <v>93761759.384822056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781762476.46647346</v>
          </cell>
          <cell r="N327">
            <v>107301109.38528138</v>
          </cell>
          <cell r="O327">
            <v>179271365.68028715</v>
          </cell>
          <cell r="P327">
            <v>353982049.34401917</v>
          </cell>
          <cell r="Q327">
            <v>1422317000.8760612</v>
          </cell>
          <cell r="R327">
            <v>0</v>
          </cell>
          <cell r="S327">
            <v>5347.9157765040154</v>
          </cell>
          <cell r="T327">
            <v>1069.5831553008031</v>
          </cell>
          <cell r="U327">
            <v>3.7604543611694234</v>
          </cell>
          <cell r="V327">
            <v>67688.178501049624</v>
          </cell>
          <cell r="W327">
            <v>12.656926797246243</v>
          </cell>
          <cell r="X327">
            <v>16.155826608114708</v>
          </cell>
          <cell r="Y327">
            <v>0</v>
          </cell>
          <cell r="Z327">
            <v>2013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S327">
            <v>0</v>
          </cell>
          <cell r="AT327">
            <v>0</v>
          </cell>
          <cell r="AU327">
            <v>0</v>
          </cell>
          <cell r="AV327">
            <v>0</v>
          </cell>
          <cell r="AX327">
            <v>4.4090883780618118</v>
          </cell>
          <cell r="AY327">
            <v>1971.3034138314358</v>
          </cell>
          <cell r="AZ327">
            <v>-1971.3034138314358</v>
          </cell>
          <cell r="BA327">
            <v>0</v>
          </cell>
          <cell r="BC327">
            <v>-1793.3034138314358</v>
          </cell>
          <cell r="BE327">
            <v>0</v>
          </cell>
          <cell r="BG327">
            <v>0.41000000000000003</v>
          </cell>
          <cell r="BH327">
            <v>6378.3189150838734</v>
          </cell>
          <cell r="BI327">
            <v>2615.1107551843884</v>
          </cell>
          <cell r="BJ327">
            <v>1306.0235864722965</v>
          </cell>
          <cell r="BK327">
            <v>683</v>
          </cell>
          <cell r="BL327">
            <v>437311224.48721725</v>
          </cell>
          <cell r="BM327">
            <v>85150890.625</v>
          </cell>
        </row>
        <row r="328">
          <cell r="B328">
            <v>2004</v>
          </cell>
          <cell r="C328">
            <v>6526.2422262787231</v>
          </cell>
          <cell r="D328">
            <v>3328.3835354021489</v>
          </cell>
          <cell r="E328">
            <v>11.174251404675095</v>
          </cell>
          <cell r="F328">
            <v>0</v>
          </cell>
          <cell r="G328">
            <v>11.174251404675095</v>
          </cell>
          <cell r="H328">
            <v>97880138.274345711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816481500.77177215</v>
          </cell>
          <cell r="N328">
            <v>112066482.41977604</v>
          </cell>
          <cell r="O328">
            <v>187233025.50621116</v>
          </cell>
          <cell r="P328">
            <v>369702823.54945838</v>
          </cell>
          <cell r="Q328">
            <v>1485483832.2472177</v>
          </cell>
          <cell r="R328">
            <v>0</v>
          </cell>
          <cell r="S328">
            <v>5471.9424080010449</v>
          </cell>
          <cell r="T328">
            <v>1094.3884816002089</v>
          </cell>
          <cell r="U328">
            <v>3.8476652498231418</v>
          </cell>
          <cell r="V328">
            <v>69257.974496816561</v>
          </cell>
          <cell r="W328">
            <v>12.656926797246243</v>
          </cell>
          <cell r="X328">
            <v>15.789639867858694</v>
          </cell>
          <cell r="Y328">
            <v>0</v>
          </cell>
          <cell r="Z328">
            <v>2014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  <cell r="AF328">
            <v>0</v>
          </cell>
          <cell r="AG328">
            <v>0</v>
          </cell>
          <cell r="AH328">
            <v>0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S328">
            <v>0</v>
          </cell>
          <cell r="AT328">
            <v>0</v>
          </cell>
          <cell r="AU328">
            <v>0</v>
          </cell>
          <cell r="AV328">
            <v>0</v>
          </cell>
          <cell r="AX328">
            <v>4.4016849935522258</v>
          </cell>
          <cell r="AY328">
            <v>1967.9933606172001</v>
          </cell>
          <cell r="AZ328">
            <v>-1967.9933606172001</v>
          </cell>
          <cell r="BA328">
            <v>0</v>
          </cell>
          <cell r="BC328">
            <v>-1789.9933606172001</v>
          </cell>
          <cell r="BE328">
            <v>0</v>
          </cell>
          <cell r="BG328">
            <v>0.51</v>
          </cell>
          <cell r="BH328">
            <v>6526.2422262787231</v>
          </cell>
          <cell r="BI328">
            <v>3328.3835354021489</v>
          </cell>
          <cell r="BJ328">
            <v>2019.2963666900571</v>
          </cell>
          <cell r="BK328">
            <v>713</v>
          </cell>
          <cell r="BL328">
            <v>456519623.8058359</v>
          </cell>
          <cell r="BM328">
            <v>88891046.875</v>
          </cell>
        </row>
        <row r="329">
          <cell r="B329">
            <v>2005</v>
          </cell>
          <cell r="C329">
            <v>6677.5961131920576</v>
          </cell>
          <cell r="D329">
            <v>4073.3336290471552</v>
          </cell>
          <cell r="E329">
            <v>5.5164818932632986</v>
          </cell>
          <cell r="F329">
            <v>0</v>
          </cell>
          <cell r="G329">
            <v>5.5164818932632986</v>
          </cell>
          <cell r="H329">
            <v>102273075.75650428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403078940.33129525</v>
          </cell>
          <cell r="N329">
            <v>55324754.985533595</v>
          </cell>
          <cell r="O329">
            <v>92432822.353879288</v>
          </cell>
          <cell r="P329">
            <v>182514144.18201047</v>
          </cell>
          <cell r="Q329">
            <v>733350661.85271859</v>
          </cell>
          <cell r="R329">
            <v>0</v>
          </cell>
          <cell r="S329">
            <v>5598.845413390889</v>
          </cell>
          <cell r="T329">
            <v>1119.7690826781779</v>
          </cell>
          <cell r="U329">
            <v>3.9368986970214648</v>
          </cell>
          <cell r="V329">
            <v>70864.17654638637</v>
          </cell>
          <cell r="W329">
            <v>12.656926797246244</v>
          </cell>
          <cell r="X329">
            <v>15.431753088476976</v>
          </cell>
          <cell r="Y329">
            <v>0</v>
          </cell>
          <cell r="Z329">
            <v>2015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  <cell r="AF329">
            <v>0</v>
          </cell>
          <cell r="AG329">
            <v>0</v>
          </cell>
          <cell r="AH329">
            <v>0</v>
          </cell>
          <cell r="AI329">
            <v>0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S329">
            <v>0</v>
          </cell>
          <cell r="AT329">
            <v>0</v>
          </cell>
          <cell r="AU329">
            <v>0</v>
          </cell>
          <cell r="AV329">
            <v>0</v>
          </cell>
          <cell r="AX329">
            <v>4.3942940402069759</v>
          </cell>
          <cell r="AY329">
            <v>1964.6888653765388</v>
          </cell>
          <cell r="AZ329">
            <v>-1964.6888653765388</v>
          </cell>
          <cell r="BA329">
            <v>0</v>
          </cell>
          <cell r="BC329">
            <v>-1786.6888653765388</v>
          </cell>
          <cell r="BE329">
            <v>0</v>
          </cell>
          <cell r="BG329">
            <v>0.61</v>
          </cell>
          <cell r="BH329">
            <v>6677.5961131920576</v>
          </cell>
          <cell r="BI329">
            <v>4073.3336290471552</v>
          </cell>
          <cell r="BJ329">
            <v>2764.2464603350636</v>
          </cell>
          <cell r="BK329">
            <v>745</v>
          </cell>
          <cell r="BL329">
            <v>477008583.07902908</v>
          </cell>
          <cell r="BM329">
            <v>92880546.875</v>
          </cell>
        </row>
        <row r="330">
          <cell r="B330">
            <v>2006</v>
          </cell>
          <cell r="C330">
            <v>6832.4601363046795</v>
          </cell>
          <cell r="D330">
            <v>4441.0990885980418</v>
          </cell>
          <cell r="E330">
            <v>1.544941758030318</v>
          </cell>
          <cell r="F330">
            <v>0</v>
          </cell>
          <cell r="G330">
            <v>1.544941758030318</v>
          </cell>
          <cell r="H330">
            <v>50518781.044823594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112885983.9929699</v>
          </cell>
          <cell r="N330">
            <v>15494209.150641233</v>
          </cell>
          <cell r="O330">
            <v>25886666.507778637</v>
          </cell>
          <cell r="P330">
            <v>51114773.55201675</v>
          </cell>
          <cell r="Q330">
            <v>205381633.20340651</v>
          </cell>
          <cell r="R330">
            <v>0</v>
          </cell>
          <cell r="S330">
            <v>5728.691500336824</v>
          </cell>
          <cell r="T330">
            <v>1145.7383000673647</v>
          </cell>
          <cell r="U330">
            <v>4.0282016090983284</v>
          </cell>
          <cell r="V330">
            <v>72507.628963769908</v>
          </cell>
          <cell r="W330">
            <v>12.656926797246239</v>
          </cell>
          <cell r="X330">
            <v>15.081978143686046</v>
          </cell>
          <cell r="Y330">
            <v>0</v>
          </cell>
          <cell r="Z330">
            <v>2016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  <cell r="AF330">
            <v>0</v>
          </cell>
          <cell r="AG330">
            <v>0</v>
          </cell>
          <cell r="AH330">
            <v>0</v>
          </cell>
          <cell r="AI330">
            <v>0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S330">
            <v>0</v>
          </cell>
          <cell r="AT330">
            <v>0</v>
          </cell>
          <cell r="AU330">
            <v>0</v>
          </cell>
          <cell r="AV330">
            <v>0</v>
          </cell>
          <cell r="AX330">
            <v>4.3869154971526561</v>
          </cell>
          <cell r="AY330">
            <v>1961.3899187769523</v>
          </cell>
          <cell r="AZ330">
            <v>-1961.3899187769523</v>
          </cell>
          <cell r="BA330">
            <v>0</v>
          </cell>
          <cell r="BC330">
            <v>-1783.3899187769523</v>
          </cell>
          <cell r="BE330">
            <v>0</v>
          </cell>
          <cell r="BG330">
            <v>0.65</v>
          </cell>
          <cell r="BH330">
            <v>6832.4601363046795</v>
          </cell>
          <cell r="BI330">
            <v>4441.0990885980418</v>
          </cell>
          <cell r="BJ330">
            <v>3132.0119198859502</v>
          </cell>
          <cell r="BK330">
            <v>368</v>
          </cell>
          <cell r="BL330">
            <v>235623031.64172176</v>
          </cell>
          <cell r="BM330">
            <v>45879250</v>
          </cell>
        </row>
        <row r="331">
          <cell r="B331">
            <v>2007</v>
          </cell>
          <cell r="C331">
            <v>6990.915701230866</v>
          </cell>
          <cell r="D331">
            <v>4544.095205800063</v>
          </cell>
          <cell r="E331">
            <v>1.5807714027209658</v>
          </cell>
          <cell r="F331">
            <v>0</v>
          </cell>
          <cell r="G331">
            <v>1.5807714027209658</v>
          </cell>
          <cell r="H331">
            <v>14139767.520697908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115503988.63683355</v>
          </cell>
          <cell r="N331">
            <v>15853544.384959603</v>
          </cell>
          <cell r="O331">
            <v>26487019.277310554</v>
          </cell>
          <cell r="P331">
            <v>52300206.054758221</v>
          </cell>
          <cell r="Q331">
            <v>210144758.35386193</v>
          </cell>
          <cell r="R331">
            <v>0</v>
          </cell>
          <cell r="S331">
            <v>5861.5489235584182</v>
          </cell>
          <cell r="T331">
            <v>1172.3097847116837</v>
          </cell>
          <cell r="U331">
            <v>4.1216219802198006</v>
          </cell>
          <cell r="V331">
            <v>74189.195643956409</v>
          </cell>
          <cell r="W331">
            <v>12.656926797246243</v>
          </cell>
          <cell r="X331">
            <v>14.740131171258476</v>
          </cell>
          <cell r="Y331">
            <v>0</v>
          </cell>
          <cell r="Z331">
            <v>2017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S331">
            <v>0</v>
          </cell>
          <cell r="AT331">
            <v>0</v>
          </cell>
          <cell r="AU331">
            <v>0</v>
          </cell>
          <cell r="AV331">
            <v>0</v>
          </cell>
          <cell r="AX331">
            <v>4.3795493435509085</v>
          </cell>
          <cell r="AY331">
            <v>1958.0965115016111</v>
          </cell>
          <cell r="AZ331">
            <v>-1958.0965115016111</v>
          </cell>
          <cell r="BA331">
            <v>0</v>
          </cell>
          <cell r="BC331">
            <v>-1780.0965115016111</v>
          </cell>
          <cell r="BE331">
            <v>0</v>
          </cell>
          <cell r="BG331">
            <v>0.65</v>
          </cell>
          <cell r="BH331">
            <v>6990.915701230866</v>
          </cell>
          <cell r="BI331">
            <v>4544.095205800063</v>
          </cell>
          <cell r="BJ331">
            <v>3235.0080370879714</v>
          </cell>
          <cell r="BK331">
            <v>103</v>
          </cell>
          <cell r="BL331">
            <v>65948837.660590596</v>
          </cell>
          <cell r="BM331">
            <v>12841203.125</v>
          </cell>
        </row>
        <row r="332">
          <cell r="B332">
            <v>2008</v>
          </cell>
          <cell r="C332">
            <v>7153.046101509939</v>
          </cell>
          <cell r="D332">
            <v>4649.4799659814607</v>
          </cell>
          <cell r="E332">
            <v>1.6174319935828543</v>
          </cell>
          <cell r="F332">
            <v>0</v>
          </cell>
          <cell r="G332">
            <v>1.6174319935828543</v>
          </cell>
          <cell r="H332">
            <v>14414326.113332819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118182708.95214446</v>
          </cell>
          <cell r="N332">
            <v>16221213.172114646</v>
          </cell>
          <cell r="O332">
            <v>27101295.177801292</v>
          </cell>
          <cell r="P332">
            <v>53513130.613531001</v>
          </cell>
          <cell r="Q332">
            <v>215018347.91559139</v>
          </cell>
          <cell r="R332">
            <v>0</v>
          </cell>
          <cell r="S332">
            <v>5997.4875207102295</v>
          </cell>
          <cell r="T332">
            <v>1199.497504142046</v>
          </cell>
          <cell r="U332">
            <v>4.2172089176126244</v>
          </cell>
          <cell r="V332">
            <v>75909.760517027244</v>
          </cell>
          <cell r="W332">
            <v>12.656926797246244</v>
          </cell>
          <cell r="X332">
            <v>14.406032476374108</v>
          </cell>
          <cell r="Y332">
            <v>0</v>
          </cell>
          <cell r="Z332">
            <v>2018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S332">
            <v>0</v>
          </cell>
          <cell r="AT332">
            <v>0</v>
          </cell>
          <cell r="AU332">
            <v>0</v>
          </cell>
          <cell r="AV332">
            <v>0</v>
          </cell>
          <cell r="AX332">
            <v>4.3721955585983681</v>
          </cell>
          <cell r="AY332">
            <v>1954.8086342493302</v>
          </cell>
          <cell r="AZ332">
            <v>-1954.8086342493302</v>
          </cell>
          <cell r="BA332">
            <v>0</v>
          </cell>
          <cell r="BC332">
            <v>-1776.8086342493302</v>
          </cell>
          <cell r="BE332">
            <v>0</v>
          </cell>
          <cell r="BG332">
            <v>0.65</v>
          </cell>
          <cell r="BH332">
            <v>7153.046101509939</v>
          </cell>
          <cell r="BI332">
            <v>4649.4799659814607</v>
          </cell>
          <cell r="BJ332">
            <v>3340.3927972693691</v>
          </cell>
          <cell r="BK332">
            <v>105</v>
          </cell>
          <cell r="BL332">
            <v>67229397.615165174</v>
          </cell>
          <cell r="BM332">
            <v>13090546.875</v>
          </cell>
        </row>
        <row r="333">
          <cell r="B333">
            <v>2009</v>
          </cell>
          <cell r="C333">
            <v>7318.9365623902322</v>
          </cell>
          <cell r="D333">
            <v>4757.308765553651</v>
          </cell>
          <cell r="E333">
            <v>1.6549428015729473</v>
          </cell>
          <cell r="F333">
            <v>0</v>
          </cell>
          <cell r="G333">
            <v>1.6549428015729473</v>
          </cell>
          <cell r="H333">
            <v>14826164.002285184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120923553.03142652</v>
          </cell>
          <cell r="N333">
            <v>16597408.780387303</v>
          </cell>
          <cell r="O333">
            <v>27729817.108695854</v>
          </cell>
          <cell r="P333">
            <v>54754184.812629916</v>
          </cell>
          <cell r="Q333">
            <v>220004963.7331396</v>
          </cell>
          <cell r="R333">
            <v>0</v>
          </cell>
          <cell r="S333">
            <v>6136.5787490925559</v>
          </cell>
          <cell r="T333">
            <v>1227.315749818511</v>
          </cell>
          <cell r="U333">
            <v>4.3150126673778546</v>
          </cell>
          <cell r="V333">
            <v>77670.228012801381</v>
          </cell>
          <cell r="W333">
            <v>12.656926797246239</v>
          </cell>
          <cell r="X333">
            <v>14.079506437161971</v>
          </cell>
          <cell r="Y333">
            <v>0</v>
          </cell>
          <cell r="Z333">
            <v>2019</v>
          </cell>
          <cell r="AB333">
            <v>0</v>
          </cell>
          <cell r="AC333">
            <v>0</v>
          </cell>
          <cell r="AD333">
            <v>0</v>
          </cell>
          <cell r="AE333">
            <v>0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0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O333">
            <v>0</v>
          </cell>
          <cell r="AP333">
            <v>0</v>
          </cell>
          <cell r="AQ333">
            <v>0</v>
          </cell>
          <cell r="AS333">
            <v>0</v>
          </cell>
          <cell r="AT333">
            <v>0</v>
          </cell>
          <cell r="AU333">
            <v>0</v>
          </cell>
          <cell r="AV333">
            <v>0</v>
          </cell>
          <cell r="AX333">
            <v>4.3648541215265997</v>
          </cell>
          <cell r="AY333">
            <v>1951.5262777345426</v>
          </cell>
          <cell r="AZ333">
            <v>-1951.5262777345426</v>
          </cell>
          <cell r="BA333">
            <v>0</v>
          </cell>
          <cell r="BC333">
            <v>-1773.5262777345426</v>
          </cell>
          <cell r="BE333">
            <v>0</v>
          </cell>
          <cell r="BG333">
            <v>0.65</v>
          </cell>
          <cell r="BH333">
            <v>7318.9365623902322</v>
          </cell>
          <cell r="BI333">
            <v>4757.308765553651</v>
          </cell>
          <cell r="BJ333">
            <v>3448.2215968415594</v>
          </cell>
          <cell r="BK333">
            <v>108</v>
          </cell>
          <cell r="BL333">
            <v>69150237.547027037</v>
          </cell>
          <cell r="BM333">
            <v>13464562.5</v>
          </cell>
        </row>
        <row r="334">
          <cell r="B334">
            <v>2010</v>
          </cell>
          <cell r="C334">
            <v>7488.6742856284836</v>
          </cell>
          <cell r="D334">
            <v>4867.6382856585142</v>
          </cell>
          <cell r="E334">
            <v>1.6933235445721448</v>
          </cell>
          <cell r="F334">
            <v>0</v>
          </cell>
          <cell r="G334">
            <v>1.6933235445721448</v>
          </cell>
          <cell r="H334">
            <v>15238001.891237551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123727961.62309375</v>
          </cell>
          <cell r="N334">
            <v>16982328.960255276</v>
          </cell>
          <cell r="O334">
            <v>28372915.457987476</v>
          </cell>
          <cell r="P334">
            <v>56024021.022936836</v>
          </cell>
          <cell r="Q334">
            <v>225107227.06427336</v>
          </cell>
          <cell r="R334">
            <v>0</v>
          </cell>
          <cell r="S334">
            <v>6278.8957232135908</v>
          </cell>
          <cell r="T334">
            <v>1255.7791446427182</v>
          </cell>
          <cell r="U334">
            <v>4.4150846409031619</v>
          </cell>
          <cell r="V334">
            <v>79471.523536256907</v>
          </cell>
          <cell r="W334">
            <v>12.656926797246239</v>
          </cell>
          <cell r="X334">
            <v>13.760381412383094</v>
          </cell>
          <cell r="Y334">
            <v>0</v>
          </cell>
          <cell r="Z334">
            <v>2020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0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O334">
            <v>0</v>
          </cell>
          <cell r="AP334">
            <v>0</v>
          </cell>
          <cell r="AQ334">
            <v>0</v>
          </cell>
          <cell r="AS334">
            <v>0</v>
          </cell>
          <cell r="AT334">
            <v>0</v>
          </cell>
          <cell r="AU334">
            <v>0</v>
          </cell>
          <cell r="AV334">
            <v>0</v>
          </cell>
          <cell r="AX334">
            <v>4.357525011602041</v>
          </cell>
          <cell r="AY334">
            <v>1948.2494326872725</v>
          </cell>
          <cell r="AZ334">
            <v>-1948.2494326872725</v>
          </cell>
          <cell r="BA334">
            <v>0</v>
          </cell>
          <cell r="BC334">
            <v>-1770.2494326872725</v>
          </cell>
          <cell r="BE334">
            <v>0</v>
          </cell>
          <cell r="BG334">
            <v>0.65</v>
          </cell>
          <cell r="BH334">
            <v>7488.6742856284836</v>
          </cell>
          <cell r="BI334">
            <v>4867.6382856585142</v>
          </cell>
          <cell r="BJ334">
            <v>3558.5511169464226</v>
          </cell>
          <cell r="BK334">
            <v>111</v>
          </cell>
          <cell r="BL334">
            <v>71071077.478888899</v>
          </cell>
          <cell r="BM334">
            <v>13838578.125</v>
          </cell>
        </row>
        <row r="335">
          <cell r="B335">
            <v>2011</v>
          </cell>
          <cell r="C335">
            <v>7662.3484953281904</v>
          </cell>
          <cell r="D335">
            <v>4980.5265219633238</v>
          </cell>
          <cell r="E335">
            <v>1.7325943977502356</v>
          </cell>
          <cell r="F335">
            <v>0</v>
          </cell>
          <cell r="G335">
            <v>1.7325943977502356</v>
          </cell>
          <cell r="H335">
            <v>15375281.187555008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126597408.88879788</v>
          </cell>
          <cell r="N335">
            <v>17376176.048343062</v>
          </cell>
          <cell r="O335">
            <v>29030928.275890235</v>
          </cell>
          <cell r="P335">
            <v>57323306.74484767</v>
          </cell>
          <cell r="Q335">
            <v>230327819.95787883</v>
          </cell>
          <cell r="R335">
            <v>0</v>
          </cell>
          <cell r="S335">
            <v>6424.5132532227099</v>
          </cell>
          <cell r="T335">
            <v>1284.9026506445421</v>
          </cell>
          <cell r="U335">
            <v>4.5174774418876753</v>
          </cell>
          <cell r="V335">
            <v>81314.593953978154</v>
          </cell>
          <cell r="W335">
            <v>12.656926797246243</v>
          </cell>
          <cell r="X335">
            <v>13.448489651205781</v>
          </cell>
          <cell r="Y335">
            <v>0</v>
          </cell>
          <cell r="Z335">
            <v>2021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X335">
            <v>4.3502082081259426</v>
          </cell>
          <cell r="AY335">
            <v>1944.9780898531087</v>
          </cell>
          <cell r="AZ335">
            <v>-1944.9780898531087</v>
          </cell>
          <cell r="BA335">
            <v>0</v>
          </cell>
          <cell r="BC335">
            <v>-1766.9780898531087</v>
          </cell>
          <cell r="BE335">
            <v>0</v>
          </cell>
          <cell r="BG335">
            <v>0.65</v>
          </cell>
          <cell r="BH335">
            <v>7662.3484953281904</v>
          </cell>
          <cell r="BI335">
            <v>4980.5265219633238</v>
          </cell>
          <cell r="BJ335">
            <v>3671.4393532512322</v>
          </cell>
          <cell r="BK335">
            <v>112</v>
          </cell>
          <cell r="BL335">
            <v>71711357.456176192</v>
          </cell>
          <cell r="BM335">
            <v>13963250</v>
          </cell>
        </row>
        <row r="336">
          <cell r="B336">
            <v>2012</v>
          </cell>
          <cell r="C336">
            <v>7840.0504848410355</v>
          </cell>
          <cell r="D336">
            <v>5096.0328151466729</v>
          </cell>
          <cell r="E336">
            <v>1.7727760041711327</v>
          </cell>
          <cell r="F336">
            <v>0</v>
          </cell>
          <cell r="G336">
            <v>1.7727760041711327</v>
          </cell>
          <cell r="H336">
            <v>15924398.372824829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129533403.1783329</v>
          </cell>
          <cell r="N336">
            <v>17779157.073781766</v>
          </cell>
          <cell r="O336">
            <v>29704201.45253782</v>
          </cell>
          <cell r="P336">
            <v>58652724.95914913</v>
          </cell>
          <cell r="Q336">
            <v>235669486.66380161</v>
          </cell>
          <cell r="R336">
            <v>0</v>
          </cell>
          <cell r="S336">
            <v>6573.5078842350395</v>
          </cell>
          <cell r="T336">
            <v>1314.701576847008</v>
          </cell>
          <cell r="U336">
            <v>4.6222448939935514</v>
          </cell>
          <cell r="V336">
            <v>83200.408091883932</v>
          </cell>
          <cell r="W336">
            <v>12.656926797246244</v>
          </cell>
          <cell r="X336">
            <v>13.143667205026009</v>
          </cell>
          <cell r="Y336">
            <v>0</v>
          </cell>
          <cell r="Z336">
            <v>2022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0</v>
          </cell>
          <cell r="AS336">
            <v>0</v>
          </cell>
          <cell r="AT336">
            <v>0</v>
          </cell>
          <cell r="AU336">
            <v>0</v>
          </cell>
          <cell r="AV336">
            <v>0</v>
          </cell>
          <cell r="AX336">
            <v>4.342903690434313</v>
          </cell>
          <cell r="AY336">
            <v>1941.7122399931811</v>
          </cell>
          <cell r="AZ336">
            <v>-1941.7122399931811</v>
          </cell>
          <cell r="BA336">
            <v>0</v>
          </cell>
          <cell r="BC336">
            <v>-1763.7122399931811</v>
          </cell>
          <cell r="BE336">
            <v>0</v>
          </cell>
          <cell r="BG336">
            <v>0.65</v>
          </cell>
          <cell r="BH336">
            <v>7840.0504848410355</v>
          </cell>
          <cell r="BI336">
            <v>5096.0328151466729</v>
          </cell>
          <cell r="BJ336">
            <v>3786.9456464345812</v>
          </cell>
          <cell r="BK336">
            <v>116</v>
          </cell>
          <cell r="BL336">
            <v>74272477.365325332</v>
          </cell>
          <cell r="BM336">
            <v>14461937.5</v>
          </cell>
        </row>
        <row r="337">
          <cell r="B337">
            <v>2013</v>
          </cell>
          <cell r="C337">
            <v>8021.8736647560236</v>
          </cell>
          <cell r="D337">
            <v>5214.217882091415</v>
          </cell>
          <cell r="E337">
            <v>1.8138894856440675</v>
          </cell>
          <cell r="F337">
            <v>0</v>
          </cell>
          <cell r="G337">
            <v>1.8138894856440675</v>
          </cell>
          <cell r="H337">
            <v>16198956.96545974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132537487.82251136</v>
          </cell>
          <cell r="N337">
            <v>18191483.867035653</v>
          </cell>
          <cell r="O337">
            <v>30393088.899803463</v>
          </cell>
          <cell r="P337">
            <v>60012974.486033142</v>
          </cell>
          <cell r="Q337">
            <v>241135035.0753836</v>
          </cell>
          <cell r="R337">
            <v>0</v>
          </cell>
          <cell r="S337">
            <v>6725.9579365681029</v>
          </cell>
          <cell r="T337">
            <v>1345.1915873136206</v>
          </cell>
          <cell r="U337">
            <v>4.729442069138881</v>
          </cell>
          <cell r="V337">
            <v>85129.957244499863</v>
          </cell>
          <cell r="W337">
            <v>12.656926797246243</v>
          </cell>
          <cell r="X337">
            <v>12.845753841286331</v>
          </cell>
          <cell r="Y337">
            <v>0</v>
          </cell>
          <cell r="Z337">
            <v>2023</v>
          </cell>
          <cell r="AB337">
            <v>0</v>
          </cell>
          <cell r="AC337">
            <v>0</v>
          </cell>
          <cell r="AD337">
            <v>0</v>
          </cell>
          <cell r="AE337">
            <v>0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0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O337">
            <v>0</v>
          </cell>
          <cell r="AP337">
            <v>0</v>
          </cell>
          <cell r="AQ337">
            <v>0</v>
          </cell>
          <cell r="AS337">
            <v>0</v>
          </cell>
          <cell r="AT337">
            <v>0</v>
          </cell>
          <cell r="AU337">
            <v>0</v>
          </cell>
          <cell r="AV337">
            <v>0</v>
          </cell>
          <cell r="AX337">
            <v>4.3356114378978567</v>
          </cell>
          <cell r="AY337">
            <v>1938.4518738841316</v>
          </cell>
          <cell r="AZ337">
            <v>-1938.4518738841316</v>
          </cell>
          <cell r="BA337">
            <v>0</v>
          </cell>
          <cell r="BC337">
            <v>-1760.4518738841316</v>
          </cell>
          <cell r="BE337">
            <v>0</v>
          </cell>
          <cell r="BG337">
            <v>0.65</v>
          </cell>
          <cell r="BH337">
            <v>8021.8736647560236</v>
          </cell>
          <cell r="BI337">
            <v>5214.217882091415</v>
          </cell>
          <cell r="BJ337">
            <v>3905.1307133793234</v>
          </cell>
          <cell r="BK337">
            <v>118</v>
          </cell>
          <cell r="BL337">
            <v>75553037.319899902</v>
          </cell>
          <cell r="BM337">
            <v>14711281.25</v>
          </cell>
        </row>
        <row r="338">
          <cell r="B338">
            <v>2014</v>
          </cell>
          <cell r="C338">
            <v>8207.9136120015683</v>
          </cell>
          <cell r="D338">
            <v>5335.1438478010195</v>
          </cell>
          <cell r="E338">
            <v>1.8559564538264612</v>
          </cell>
          <cell r="F338">
            <v>0</v>
          </cell>
          <cell r="G338">
            <v>1.8559564538264612</v>
          </cell>
          <cell r="H338">
            <v>16610794.854412105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135611241.94443038</v>
          </cell>
          <cell r="N338">
            <v>18613373.171252772</v>
          </cell>
          <cell r="O338">
            <v>31097952.737336937</v>
          </cell>
          <cell r="P338">
            <v>61404770.35243807</v>
          </cell>
          <cell r="Q338">
            <v>246727338.20545813</v>
          </cell>
          <cell r="R338">
            <v>0</v>
          </cell>
          <cell r="S338">
            <v>6881.943546911536</v>
          </cell>
          <cell r="T338">
            <v>1376.3887093823073</v>
          </cell>
          <cell r="U338">
            <v>4.839125316446693</v>
          </cell>
          <cell r="V338">
            <v>87104.255696040476</v>
          </cell>
          <cell r="W338">
            <v>12.656926797246243</v>
          </cell>
          <cell r="X338">
            <v>12.554592959248323</v>
          </cell>
          <cell r="Y338">
            <v>0</v>
          </cell>
          <cell r="Z338">
            <v>2024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S338">
            <v>0</v>
          </cell>
          <cell r="AT338">
            <v>0</v>
          </cell>
          <cell r="AU338">
            <v>0</v>
          </cell>
          <cell r="AV338">
            <v>0</v>
          </cell>
          <cell r="AX338">
            <v>4.3283314299219153</v>
          </cell>
          <cell r="AY338">
            <v>1935.1969823180882</v>
          </cell>
          <cell r="AZ338">
            <v>-1935.1969823180882</v>
          </cell>
          <cell r="BA338">
            <v>0</v>
          </cell>
          <cell r="BC338">
            <v>-1757.1969823180882</v>
          </cell>
          <cell r="BE338">
            <v>0</v>
          </cell>
          <cell r="BG338">
            <v>0.65</v>
          </cell>
          <cell r="BH338">
            <v>8207.9136120015683</v>
          </cell>
          <cell r="BI338">
            <v>5335.1438478010195</v>
          </cell>
          <cell r="BJ338">
            <v>4026.0566790889279</v>
          </cell>
          <cell r="BK338">
            <v>121</v>
          </cell>
          <cell r="BL338">
            <v>77473877.251761764</v>
          </cell>
          <cell r="BM338">
            <v>15085296.875</v>
          </cell>
        </row>
        <row r="339">
          <cell r="B339">
            <v>2015</v>
          </cell>
          <cell r="C339">
            <v>8398.2681200863335</v>
          </cell>
          <cell r="D339">
            <v>5458.874278056117</v>
          </cell>
          <cell r="E339">
            <v>1.8989990215842818</v>
          </cell>
          <cell r="F339">
            <v>0</v>
          </cell>
          <cell r="G339">
            <v>1.8989990215842818</v>
          </cell>
          <cell r="H339">
            <v>17022632.743364472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138756281.28955129</v>
          </cell>
          <cell r="N339">
            <v>19045046.756197859</v>
          </cell>
          <cell r="O339">
            <v>31819163.48291593</v>
          </cell>
          <cell r="P339">
            <v>62828844.167908825</v>
          </cell>
          <cell r="Q339">
            <v>252449335.69657391</v>
          </cell>
          <cell r="R339">
            <v>0</v>
          </cell>
          <cell r="S339">
            <v>7041.5467104516565</v>
          </cell>
          <cell r="T339">
            <v>1408.3093420903313</v>
          </cell>
          <cell r="U339">
            <v>4.9513522918653718</v>
          </cell>
          <cell r="V339">
            <v>89124.341253576698</v>
          </cell>
          <cell r="W339">
            <v>12.656926797246243</v>
          </cell>
          <cell r="X339">
            <v>12.270031507673995</v>
          </cell>
          <cell r="Y339">
            <v>0</v>
          </cell>
          <cell r="Z339">
            <v>2025</v>
          </cell>
          <cell r="AB339">
            <v>0</v>
          </cell>
          <cell r="AC339">
            <v>0</v>
          </cell>
          <cell r="AD339">
            <v>0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S339">
            <v>0</v>
          </cell>
          <cell r="AT339">
            <v>0</v>
          </cell>
          <cell r="AU339">
            <v>0</v>
          </cell>
          <cell r="AV339">
            <v>0</v>
          </cell>
          <cell r="AX339">
            <v>4.3210636459464169</v>
          </cell>
          <cell r="AY339">
            <v>1931.9475561026429</v>
          </cell>
          <cell r="AZ339">
            <v>-1931.9475561026429</v>
          </cell>
          <cell r="BA339">
            <v>0</v>
          </cell>
          <cell r="BC339">
            <v>-1753.9475561026429</v>
          </cell>
          <cell r="BE339">
            <v>0</v>
          </cell>
          <cell r="BG339">
            <v>0.65</v>
          </cell>
          <cell r="BH339">
            <v>8398.2681200863335</v>
          </cell>
          <cell r="BI339">
            <v>5458.874278056117</v>
          </cell>
          <cell r="BJ339">
            <v>4149.7871093440253</v>
          </cell>
          <cell r="BK339">
            <v>124</v>
          </cell>
          <cell r="BL339">
            <v>79394717.183623627</v>
          </cell>
          <cell r="BM339">
            <v>15459312.5</v>
          </cell>
        </row>
        <row r="340">
          <cell r="B340">
            <v>2016</v>
          </cell>
          <cell r="C340">
            <v>8593.0372505052346</v>
          </cell>
          <cell r="D340">
            <v>5585.4742128284024</v>
          </cell>
          <cell r="E340">
            <v>1.9430398146158359</v>
          </cell>
          <cell r="F340">
            <v>0</v>
          </cell>
          <cell r="G340">
            <v>1.9430398146158359</v>
          </cell>
          <cell r="H340">
            <v>17297191.335999381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141974259.07502854</v>
          </cell>
          <cell r="N340">
            <v>19486731.534827299</v>
          </cell>
          <cell r="O340">
            <v>32557100.24721146</v>
          </cell>
          <cell r="P340">
            <v>64285944.509172909</v>
          </cell>
          <cell r="Q340">
            <v>258304035.3662402</v>
          </cell>
          <cell r="R340">
            <v>0</v>
          </cell>
          <cell r="S340">
            <v>7204.8513239729291</v>
          </cell>
          <cell r="T340">
            <v>1440.9702647945858</v>
          </cell>
          <cell r="U340">
            <v>5.0661819884760018</v>
          </cell>
          <cell r="V340">
            <v>91191.275792568034</v>
          </cell>
          <cell r="W340">
            <v>12.656926797246243</v>
          </cell>
          <cell r="X340">
            <v>11.991919904373121</v>
          </cell>
          <cell r="Y340">
            <v>0</v>
          </cell>
          <cell r="Z340">
            <v>2026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X340">
            <v>4.313808065445806</v>
          </cell>
          <cell r="AY340">
            <v>1928.7035860608198</v>
          </cell>
          <cell r="AZ340">
            <v>-1928.7035860608198</v>
          </cell>
          <cell r="BA340">
            <v>0</v>
          </cell>
          <cell r="BC340">
            <v>-1750.7035860608198</v>
          </cell>
          <cell r="BE340">
            <v>0</v>
          </cell>
          <cell r="BG340">
            <v>0.65</v>
          </cell>
          <cell r="BH340">
            <v>8593.0372505052346</v>
          </cell>
          <cell r="BI340">
            <v>5585.4742128284024</v>
          </cell>
          <cell r="BJ340">
            <v>4276.3870441163108</v>
          </cell>
          <cell r="BK340">
            <v>126</v>
          </cell>
          <cell r="BL340">
            <v>80675277.138198212</v>
          </cell>
          <cell r="BM340">
            <v>15708656.25</v>
          </cell>
        </row>
        <row r="341">
          <cell r="B341">
            <v>2017</v>
          </cell>
          <cell r="C341">
            <v>8792.3233853376278</v>
          </cell>
          <cell r="D341">
            <v>5715.0102004694581</v>
          </cell>
          <cell r="E341">
            <v>1.9881019833452456</v>
          </cell>
          <cell r="F341">
            <v>0</v>
          </cell>
          <cell r="G341">
            <v>1.9881019833452456</v>
          </cell>
          <cell r="H341">
            <v>17846308.521269206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145266866.85874334</v>
          </cell>
          <cell r="N341">
            <v>19938659.682568684</v>
          </cell>
          <cell r="O341">
            <v>33312150.933072068</v>
          </cell>
          <cell r="P341">
            <v>65776837.31363897</v>
          </cell>
          <cell r="Q341">
            <v>264294514.78802305</v>
          </cell>
          <cell r="R341">
            <v>0</v>
          </cell>
          <cell r="S341">
            <v>7371.9432299590471</v>
          </cell>
          <cell r="T341">
            <v>1474.3886459918094</v>
          </cell>
          <cell r="U341">
            <v>5.1836747675025929</v>
          </cell>
          <cell r="V341">
            <v>93306.145815046679</v>
          </cell>
          <cell r="W341">
            <v>12.656926797246243</v>
          </cell>
          <cell r="X341">
            <v>11.720111957574037</v>
          </cell>
          <cell r="Y341">
            <v>0</v>
          </cell>
          <cell r="Z341">
            <v>2027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  <cell r="AS341">
            <v>0</v>
          </cell>
          <cell r="AT341">
            <v>0</v>
          </cell>
          <cell r="AU341">
            <v>0</v>
          </cell>
          <cell r="AV341">
            <v>0</v>
          </cell>
          <cell r="AX341">
            <v>4.3065646679289964</v>
          </cell>
          <cell r="AY341">
            <v>1925.4650630310541</v>
          </cell>
          <cell r="AZ341">
            <v>-1925.4650630310541</v>
          </cell>
          <cell r="BA341">
            <v>0</v>
          </cell>
          <cell r="BC341">
            <v>-1747.4650630310541</v>
          </cell>
          <cell r="BE341">
            <v>0</v>
          </cell>
          <cell r="BG341">
            <v>0.65</v>
          </cell>
          <cell r="BH341">
            <v>8792.3233853376278</v>
          </cell>
          <cell r="BI341">
            <v>5715.0102004694581</v>
          </cell>
          <cell r="BJ341">
            <v>4405.9230317573665</v>
          </cell>
          <cell r="BK341">
            <v>130</v>
          </cell>
          <cell r="BL341">
            <v>83236397.047347352</v>
          </cell>
          <cell r="BM341">
            <v>16207343.75</v>
          </cell>
        </row>
        <row r="342">
          <cell r="B342">
            <v>2018</v>
          </cell>
          <cell r="C342">
            <v>8996.2312810653457</v>
          </cell>
          <cell r="D342">
            <v>5847.5503326924745</v>
          </cell>
          <cell r="E342">
            <v>2.0342092150915279</v>
          </cell>
          <cell r="F342">
            <v>0</v>
          </cell>
          <cell r="G342">
            <v>2.0342092150915279</v>
          </cell>
          <cell r="H342">
            <v>18120867.113904115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148635835.42847556</v>
          </cell>
          <cell r="N342">
            <v>20401068.759364422</v>
          </cell>
          <cell r="O342">
            <v>34084712.439425915</v>
          </cell>
          <cell r="P342">
            <v>67302306.282013714</v>
          </cell>
          <cell r="Q342">
            <v>270423922.90927958</v>
          </cell>
          <cell r="R342">
            <v>0</v>
          </cell>
          <cell r="S342">
            <v>7542.9102617167637</v>
          </cell>
          <cell r="T342">
            <v>1508.5820523433526</v>
          </cell>
          <cell r="U342">
            <v>5.3038923900414758</v>
          </cell>
          <cell r="V342">
            <v>95470.063020746558</v>
          </cell>
          <cell r="W342">
            <v>12.656926797246241</v>
          </cell>
          <cell r="X342">
            <v>11.454464789076702</v>
          </cell>
          <cell r="Y342">
            <v>0</v>
          </cell>
          <cell r="Z342">
            <v>2028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S342">
            <v>0</v>
          </cell>
          <cell r="AT342">
            <v>0</v>
          </cell>
          <cell r="AU342">
            <v>0</v>
          </cell>
          <cell r="AV342">
            <v>0</v>
          </cell>
          <cell r="AX342">
            <v>4.2993334329393074</v>
          </cell>
          <cell r="AY342">
            <v>1922.2319778671642</v>
          </cell>
          <cell r="AZ342">
            <v>-1922.2319778671642</v>
          </cell>
          <cell r="BA342">
            <v>0</v>
          </cell>
          <cell r="BC342">
            <v>-1744.2319778671642</v>
          </cell>
          <cell r="BE342">
            <v>0</v>
          </cell>
          <cell r="BG342">
            <v>0.65</v>
          </cell>
          <cell r="BH342">
            <v>8996.2312810653457</v>
          </cell>
          <cell r="BI342">
            <v>5847.5503326924745</v>
          </cell>
          <cell r="BJ342">
            <v>4538.4631639803829</v>
          </cell>
          <cell r="BK342">
            <v>132</v>
          </cell>
          <cell r="BL342">
            <v>84516957.001921937</v>
          </cell>
          <cell r="BM342">
            <v>16456687.5</v>
          </cell>
        </row>
        <row r="343">
          <cell r="B343">
            <v>2019</v>
          </cell>
          <cell r="C343">
            <v>9204.8681236388347</v>
          </cell>
          <cell r="D343">
            <v>5983.164280365243</v>
          </cell>
          <cell r="E343">
            <v>2.0813857465201546</v>
          </cell>
          <cell r="F343">
            <v>0</v>
          </cell>
          <cell r="G343">
            <v>2.0813857465201546</v>
          </cell>
          <cell r="H343">
            <v>18669984.299173936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152082935.71171567</v>
          </cell>
          <cell r="N343">
            <v>20874201.834548347</v>
          </cell>
          <cell r="O343">
            <v>34875190.869916134</v>
          </cell>
          <cell r="P343">
            <v>68863153.290264845</v>
          </cell>
          <cell r="Q343">
            <v>276695481.70644498</v>
          </cell>
          <cell r="R343">
            <v>0</v>
          </cell>
          <cell r="S343">
            <v>7717.8422895462445</v>
          </cell>
          <cell r="T343">
            <v>1543.568457909249</v>
          </cell>
          <cell r="U343">
            <v>5.4268980495265646</v>
          </cell>
          <cell r="V343">
            <v>97684.164891478154</v>
          </cell>
          <cell r="W343">
            <v>12.656926797246243</v>
          </cell>
          <cell r="X343">
            <v>11.194838759147503</v>
          </cell>
          <cell r="Y343">
            <v>0</v>
          </cell>
          <cell r="Z343">
            <v>2029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X343">
            <v>4.2921143400544066</v>
          </cell>
          <cell r="AY343">
            <v>1919.004321438325</v>
          </cell>
          <cell r="AZ343">
            <v>-1919.004321438325</v>
          </cell>
          <cell r="BA343">
            <v>0</v>
          </cell>
          <cell r="BC343">
            <v>-1741.004321438325</v>
          </cell>
          <cell r="BE343">
            <v>0</v>
          </cell>
          <cell r="BG343">
            <v>0.65</v>
          </cell>
          <cell r="BH343">
            <v>9204.8681236388347</v>
          </cell>
          <cell r="BI343">
            <v>5983.164280365243</v>
          </cell>
          <cell r="BJ343">
            <v>4674.0771116531514</v>
          </cell>
          <cell r="BK343">
            <v>136</v>
          </cell>
          <cell r="BL343">
            <v>87078076.911071077</v>
          </cell>
          <cell r="BM343">
            <v>16955375</v>
          </cell>
        </row>
        <row r="344">
          <cell r="B344">
            <v>2020</v>
          </cell>
          <cell r="C344">
            <v>9418.3435848203899</v>
          </cell>
          <cell r="D344">
            <v>6121.9233301332533</v>
          </cell>
          <cell r="E344">
            <v>2.1296563763833136</v>
          </cell>
          <cell r="F344">
            <v>0</v>
          </cell>
          <cell r="G344">
            <v>2.1296563763833136</v>
          </cell>
          <cell r="H344">
            <v>19081822.188126303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155609979.7065717</v>
          </cell>
          <cell r="N344">
            <v>21358307.614617694</v>
          </cell>
          <cell r="O344">
            <v>35684001.74637346</v>
          </cell>
          <cell r="P344">
            <v>70460198.81113565</v>
          </cell>
          <cell r="Q344">
            <v>283112487.87869853</v>
          </cell>
          <cell r="R344">
            <v>0</v>
          </cell>
          <cell r="S344">
            <v>7896.8312679821547</v>
          </cell>
          <cell r="T344">
            <v>1579.3662535964309</v>
          </cell>
          <cell r="U344">
            <v>5.5527564049475195</v>
          </cell>
          <cell r="V344">
            <v>99949.615289055364</v>
          </cell>
          <cell r="W344">
            <v>12.656926797246243</v>
          </cell>
          <cell r="X344">
            <v>10.941097393116447</v>
          </cell>
          <cell r="Y344">
            <v>0</v>
          </cell>
          <cell r="Z344">
            <v>2030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X344">
            <v>4.2849073688862536</v>
          </cell>
          <cell r="AY344">
            <v>1915.7820846290438</v>
          </cell>
          <cell r="AZ344">
            <v>-1915.7820846290438</v>
          </cell>
          <cell r="BA344">
            <v>0</v>
          </cell>
          <cell r="BC344">
            <v>-1737.7820846290438</v>
          </cell>
          <cell r="BE344">
            <v>0</v>
          </cell>
          <cell r="BG344">
            <v>0.65</v>
          </cell>
          <cell r="BH344">
            <v>9418.3435848203899</v>
          </cell>
          <cell r="BI344">
            <v>6121.9233301332533</v>
          </cell>
          <cell r="BJ344">
            <v>4812.8361614211617</v>
          </cell>
          <cell r="BK344">
            <v>139</v>
          </cell>
          <cell r="BL344">
            <v>88998916.84293294</v>
          </cell>
          <cell r="BM344">
            <v>17329390.625</v>
          </cell>
        </row>
        <row r="345">
          <cell r="B345">
            <v>2021</v>
          </cell>
          <cell r="C345">
            <v>9636.7698798340625</v>
          </cell>
          <cell r="D345">
            <v>6263.9004218921409</v>
          </cell>
          <cell r="E345">
            <v>2.1790464785553376</v>
          </cell>
          <cell r="F345">
            <v>0</v>
          </cell>
          <cell r="G345">
            <v>2.1790464785553376</v>
          </cell>
          <cell r="H345">
            <v>19493660.07707867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159218821.43424338</v>
          </cell>
          <cell r="N345">
            <v>21853640.573965319</v>
          </cell>
          <cell r="O345">
            <v>36511570.227234736</v>
          </cell>
          <cell r="P345">
            <v>72094282.345425397</v>
          </cell>
          <cell r="Q345">
            <v>289678314.58086884</v>
          </cell>
          <cell r="R345">
            <v>0</v>
          </cell>
          <cell r="S345">
            <v>8079.9712841303726</v>
          </cell>
          <cell r="T345">
            <v>1615.9942568260747</v>
          </cell>
          <cell r="U345">
            <v>5.6815336148383251</v>
          </cell>
          <cell r="V345">
            <v>102267.60506708984</v>
          </cell>
          <cell r="W345">
            <v>12.656926797246241</v>
          </cell>
          <cell r="X345">
            <v>10.693107309638046</v>
          </cell>
          <cell r="Y345">
            <v>0</v>
          </cell>
          <cell r="Z345">
            <v>2031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X345">
            <v>4.2777124990810433</v>
          </cell>
          <cell r="AY345">
            <v>1912.5652583391343</v>
          </cell>
          <cell r="AZ345">
            <v>-1912.5652583391343</v>
          </cell>
          <cell r="BA345">
            <v>0</v>
          </cell>
          <cell r="BC345">
            <v>-1734.5652583391343</v>
          </cell>
          <cell r="BE345">
            <v>0</v>
          </cell>
          <cell r="BG345">
            <v>0.65</v>
          </cell>
          <cell r="BH345">
            <v>9636.7698798340625</v>
          </cell>
          <cell r="BI345">
            <v>6263.9004218921409</v>
          </cell>
          <cell r="BJ345">
            <v>4954.8132531800493</v>
          </cell>
          <cell r="BK345">
            <v>142</v>
          </cell>
          <cell r="BL345">
            <v>90919756.774794802</v>
          </cell>
          <cell r="BM345">
            <v>17703406.25</v>
          </cell>
        </row>
        <row r="346">
          <cell r="B346">
            <v>2022</v>
          </cell>
          <cell r="C346">
            <v>9860.2618263525583</v>
          </cell>
          <cell r="D346">
            <v>6409.1701871291634</v>
          </cell>
          <cell r="E346">
            <v>2.2295820153710202</v>
          </cell>
          <cell r="F346">
            <v>0</v>
          </cell>
          <cell r="G346">
            <v>2.2295820153710202</v>
          </cell>
          <cell r="H346">
            <v>19905497.966031037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162911357.9136278</v>
          </cell>
          <cell r="N346">
            <v>22360461.088649567</v>
          </cell>
          <cell r="O346">
            <v>37358331.331036463</v>
          </cell>
          <cell r="P346">
            <v>73766262.863290668</v>
          </cell>
          <cell r="Q346">
            <v>296396413.19660449</v>
          </cell>
          <cell r="R346">
            <v>0</v>
          </cell>
          <cell r="S346">
            <v>8267.3586071256741</v>
          </cell>
          <cell r="T346">
            <v>1653.471721425135</v>
          </cell>
          <cell r="U346">
            <v>5.8132973720540733</v>
          </cell>
          <cell r="V346">
            <v>104639.35269697332</v>
          </cell>
          <cell r="W346">
            <v>12.656926797246243</v>
          </cell>
          <cell r="X346">
            <v>10.450738150578282</v>
          </cell>
          <cell r="Y346">
            <v>0</v>
          </cell>
          <cell r="Z346">
            <v>2032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X346">
            <v>4.2705297103191446</v>
          </cell>
          <cell r="AY346">
            <v>1909.3538334836894</v>
          </cell>
          <cell r="AZ346">
            <v>-1909.3538334836894</v>
          </cell>
          <cell r="BA346">
            <v>0</v>
          </cell>
          <cell r="BC346">
            <v>-1731.3538334836894</v>
          </cell>
          <cell r="BE346">
            <v>0</v>
          </cell>
          <cell r="BG346">
            <v>0.65</v>
          </cell>
          <cell r="BH346">
            <v>9860.2618263525583</v>
          </cell>
          <cell r="BI346">
            <v>6409.1701871291634</v>
          </cell>
          <cell r="BJ346">
            <v>5100.0830184170718</v>
          </cell>
          <cell r="BK346">
            <v>145</v>
          </cell>
          <cell r="BL346">
            <v>92840596.706656665</v>
          </cell>
          <cell r="BM346">
            <v>18077421.875</v>
          </cell>
        </row>
        <row r="347">
          <cell r="B347">
            <v>2023</v>
          </cell>
          <cell r="C347">
            <v>10088.936904852151</v>
          </cell>
          <cell r="D347">
            <v>6557.8089881538981</v>
          </cell>
          <cell r="E347">
            <v>2.2812895512727436</v>
          </cell>
          <cell r="F347">
            <v>0</v>
          </cell>
          <cell r="G347">
            <v>2.2812895512727436</v>
          </cell>
          <cell r="H347">
            <v>20454615.151300859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166689530.15848944</v>
          </cell>
          <cell r="N347">
            <v>22879035.57326122</v>
          </cell>
          <cell r="O347">
            <v>38224730.16508276</v>
          </cell>
          <cell r="P347">
            <v>75477019.255764008</v>
          </cell>
          <cell r="Q347">
            <v>303270315.15259743</v>
          </cell>
          <cell r="R347">
            <v>0</v>
          </cell>
          <cell r="S347">
            <v>8459.091738736448</v>
          </cell>
          <cell r="T347">
            <v>1691.8183477472896</v>
          </cell>
          <cell r="U347">
            <v>5.9481169393543141</v>
          </cell>
          <cell r="V347">
            <v>107066.10490837766</v>
          </cell>
          <cell r="W347">
            <v>12.656926797246243</v>
          </cell>
          <cell r="X347">
            <v>10.213862512490703</v>
          </cell>
          <cell r="Y347">
            <v>0</v>
          </cell>
          <cell r="Z347">
            <v>2033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S347">
            <v>0</v>
          </cell>
          <cell r="AT347">
            <v>0</v>
          </cell>
          <cell r="AU347">
            <v>0</v>
          </cell>
          <cell r="AV347">
            <v>0</v>
          </cell>
          <cell r="AX347">
            <v>4.2633589823150491</v>
          </cell>
          <cell r="AY347">
            <v>1906.1478009930584</v>
          </cell>
          <cell r="AZ347">
            <v>-1906.1478009930584</v>
          </cell>
          <cell r="BA347">
            <v>0</v>
          </cell>
          <cell r="BC347">
            <v>-1728.1478009930584</v>
          </cell>
          <cell r="BE347">
            <v>0</v>
          </cell>
          <cell r="BG347">
            <v>0.65</v>
          </cell>
          <cell r="BH347">
            <v>10088.936904852151</v>
          </cell>
          <cell r="BI347">
            <v>6557.8089881538981</v>
          </cell>
          <cell r="BJ347">
            <v>5248.7218194418065</v>
          </cell>
          <cell r="BK347">
            <v>149</v>
          </cell>
          <cell r="BL347">
            <v>95401716.61580582</v>
          </cell>
          <cell r="BM347">
            <v>18576109.375</v>
          </cell>
        </row>
        <row r="348">
          <cell r="B348">
            <v>2024</v>
          </cell>
          <cell r="C348">
            <v>10322.915320367303</v>
          </cell>
          <cell r="D348">
            <v>6709.8949582387477</v>
          </cell>
          <cell r="E348">
            <v>2.3341962667742608</v>
          </cell>
          <cell r="F348">
            <v>0</v>
          </cell>
          <cell r="G348">
            <v>2.3341962667742608</v>
          </cell>
          <cell r="H348">
            <v>20866453.040253222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170555324.1977672</v>
          </cell>
          <cell r="N348">
            <v>23409636.620966151</v>
          </cell>
          <cell r="O348">
            <v>39111222.159419052</v>
          </cell>
          <cell r="P348">
            <v>77227450.796748966</v>
          </cell>
          <cell r="Q348">
            <v>310303633.77490139</v>
          </cell>
          <cell r="R348">
            <v>0</v>
          </cell>
          <cell r="S348">
            <v>8655.2714651429997</v>
          </cell>
          <cell r="T348">
            <v>1731.0542930286001</v>
          </cell>
          <cell r="U348">
            <v>6.0860631858116214</v>
          </cell>
          <cell r="V348">
            <v>109549.13734460919</v>
          </cell>
          <cell r="W348">
            <v>12.656926797246244</v>
          </cell>
          <cell r="X348">
            <v>9.9823558796457146</v>
          </cell>
          <cell r="Y348">
            <v>0</v>
          </cell>
          <cell r="Z348">
            <v>2034</v>
          </cell>
          <cell r="AB348">
            <v>0</v>
          </cell>
          <cell r="AC348">
            <v>0</v>
          </cell>
          <cell r="AD348">
            <v>0</v>
          </cell>
          <cell r="AE348">
            <v>0</v>
          </cell>
          <cell r="AF348">
            <v>0</v>
          </cell>
          <cell r="AG348">
            <v>0</v>
          </cell>
          <cell r="AH348">
            <v>0</v>
          </cell>
          <cell r="AI348">
            <v>0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X348">
            <v>4.2562002948173063</v>
          </cell>
          <cell r="AY348">
            <v>1902.9471518128175</v>
          </cell>
          <cell r="AZ348">
            <v>-1902.9471518128175</v>
          </cell>
          <cell r="BA348">
            <v>0</v>
          </cell>
          <cell r="BC348">
            <v>-1724.9471518128175</v>
          </cell>
          <cell r="BE348">
            <v>0</v>
          </cell>
          <cell r="BG348">
            <v>0.65</v>
          </cell>
          <cell r="BH348">
            <v>10322.915320367303</v>
          </cell>
          <cell r="BI348">
            <v>6709.8949582387477</v>
          </cell>
          <cell r="BJ348">
            <v>5400.8077895266561</v>
          </cell>
          <cell r="BK348">
            <v>152</v>
          </cell>
          <cell r="BL348">
            <v>97322556.547667682</v>
          </cell>
          <cell r="BM348">
            <v>18950125</v>
          </cell>
        </row>
        <row r="349">
          <cell r="B349">
            <v>2025</v>
          </cell>
          <cell r="C349">
            <v>10562.320065677484</v>
          </cell>
          <cell r="D349">
            <v>6865.5080426903651</v>
          </cell>
          <cell r="E349">
            <v>2.3883299727486338</v>
          </cell>
          <cell r="F349">
            <v>0</v>
          </cell>
          <cell r="G349">
            <v>2.3883299727486338</v>
          </cell>
          <cell r="H349">
            <v>21278290.929205589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174510772.11956728</v>
          </cell>
          <cell r="N349">
            <v>23952543.146798946</v>
          </cell>
          <cell r="O349">
            <v>40018273.306237251</v>
          </cell>
          <cell r="P349">
            <v>79018477.615740046</v>
          </cell>
          <cell r="Q349">
            <v>317500066.18834352</v>
          </cell>
          <cell r="R349">
            <v>0</v>
          </cell>
          <cell r="S349">
            <v>8856.0009099166782</v>
          </cell>
          <cell r="T349">
            <v>1771.2001819833356</v>
          </cell>
          <cell r="U349">
            <v>6.2272086240645281</v>
          </cell>
          <cell r="V349">
            <v>112089.7552331615</v>
          </cell>
          <cell r="W349">
            <v>12.656926797246241</v>
          </cell>
          <cell r="X349">
            <v>9.7560965585778039</v>
          </cell>
          <cell r="Y349">
            <v>0</v>
          </cell>
          <cell r="Z349">
            <v>2035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X349">
            <v>4.2490536276084727</v>
          </cell>
          <cell r="AY349">
            <v>1899.7518769037481</v>
          </cell>
          <cell r="AZ349">
            <v>-1899.7518769037481</v>
          </cell>
          <cell r="BA349">
            <v>0</v>
          </cell>
          <cell r="BC349">
            <v>-1721.7518769037481</v>
          </cell>
          <cell r="BE349">
            <v>0</v>
          </cell>
          <cell r="BG349">
            <v>0.65</v>
          </cell>
          <cell r="BH349">
            <v>10562.320065677484</v>
          </cell>
          <cell r="BI349">
            <v>6865.5080426903651</v>
          </cell>
          <cell r="BJ349">
            <v>5556.4208739782734</v>
          </cell>
          <cell r="BK349">
            <v>155</v>
          </cell>
          <cell r="BL349">
            <v>99243396.479529545</v>
          </cell>
          <cell r="BM349">
            <v>19324140.625</v>
          </cell>
        </row>
        <row r="350">
          <cell r="B350">
            <v>2026</v>
          </cell>
          <cell r="C350">
            <v>10807.276985959395</v>
          </cell>
          <cell r="D350">
            <v>7024.7300408736073</v>
          </cell>
          <cell r="E350">
            <v>9.0784680320101003</v>
          </cell>
          <cell r="F350">
            <v>0</v>
          </cell>
          <cell r="G350">
            <v>9.0784680320101003</v>
          </cell>
          <cell r="H350">
            <v>21964687.410792865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663346557.63901591</v>
          </cell>
          <cell r="N350">
            <v>91047886.902034536</v>
          </cell>
          <cell r="O350">
            <v>152116591.53144792</v>
          </cell>
          <cell r="P350">
            <v>300363321.29894638</v>
          </cell>
          <cell r="Q350">
            <v>1206874357.3714447</v>
          </cell>
          <cell r="R350">
            <v>0</v>
          </cell>
          <cell r="S350">
            <v>8856.0009099166782</v>
          </cell>
          <cell r="T350">
            <v>1771.2001819833356</v>
          </cell>
          <cell r="U350">
            <v>6.2272086240645281</v>
          </cell>
          <cell r="V350">
            <v>112089.7552331615</v>
          </cell>
          <cell r="W350">
            <v>12.656926797246241</v>
          </cell>
          <cell r="X350">
            <v>9.7560965585778039</v>
          </cell>
          <cell r="Y350">
            <v>0</v>
          </cell>
          <cell r="Z350">
            <v>2035</v>
          </cell>
          <cell r="AB350">
            <v>0</v>
          </cell>
          <cell r="AC350">
            <v>0</v>
          </cell>
          <cell r="AD350">
            <v>0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X350">
            <v>4.2419189605050516</v>
          </cell>
          <cell r="AY350">
            <v>1896.5619672418084</v>
          </cell>
          <cell r="AZ350">
            <v>-1896.5619672418084</v>
          </cell>
          <cell r="BA350">
            <v>0</v>
          </cell>
          <cell r="BC350">
            <v>-1718.5619672418084</v>
          </cell>
          <cell r="BE350">
            <v>0</v>
          </cell>
          <cell r="BG350">
            <v>0.65</v>
          </cell>
          <cell r="BH350">
            <v>10807.276985959395</v>
          </cell>
          <cell r="BI350">
            <v>7024.7300408736073</v>
          </cell>
          <cell r="BJ350">
            <v>5715.6428721615157</v>
          </cell>
          <cell r="BK350">
            <v>160</v>
          </cell>
          <cell r="BL350">
            <v>102444796.36596598</v>
          </cell>
          <cell r="BM350">
            <v>19947500</v>
          </cell>
        </row>
        <row r="351">
          <cell r="B351">
            <v>2027</v>
          </cell>
          <cell r="C351">
            <v>11057.91484493857</v>
          </cell>
          <cell r="D351">
            <v>7629.961243007614</v>
          </cell>
          <cell r="E351">
            <v>4.3514179769248083</v>
          </cell>
          <cell r="F351">
            <v>0</v>
          </cell>
          <cell r="G351">
            <v>4.3514179769248083</v>
          </cell>
          <cell r="H351">
            <v>83053974.272060528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317949914.64022279</v>
          </cell>
          <cell r="N351">
            <v>43640337.822372481</v>
          </cell>
          <cell r="O351">
            <v>72911296.117866203</v>
          </cell>
          <cell r="P351">
            <v>143967721.34909284</v>
          </cell>
          <cell r="Q351">
            <v>578469269.92955434</v>
          </cell>
          <cell r="R351">
            <v>0</v>
          </cell>
          <cell r="S351">
            <v>8856.0009099166782</v>
          </cell>
          <cell r="T351">
            <v>1771.2001819833356</v>
          </cell>
          <cell r="U351">
            <v>6.2272086240645281</v>
          </cell>
          <cell r="V351">
            <v>112089.7552331615</v>
          </cell>
          <cell r="W351">
            <v>12.656926797246241</v>
          </cell>
          <cell r="X351">
            <v>9.7560965585778039</v>
          </cell>
          <cell r="Y351">
            <v>0</v>
          </cell>
          <cell r="Z351">
            <v>2035</v>
          </cell>
          <cell r="AB351">
            <v>0</v>
          </cell>
          <cell r="AC351">
            <v>0</v>
          </cell>
          <cell r="AD351">
            <v>0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S351">
            <v>0</v>
          </cell>
          <cell r="AT351">
            <v>0</v>
          </cell>
          <cell r="AU351">
            <v>0</v>
          </cell>
          <cell r="AV351">
            <v>0</v>
          </cell>
          <cell r="AX351">
            <v>4.2347962733574356</v>
          </cell>
          <cell r="AY351">
            <v>1893.3774138181093</v>
          </cell>
          <cell r="AZ351">
            <v>-1893.3774138181093</v>
          </cell>
          <cell r="BA351">
            <v>0</v>
          </cell>
          <cell r="BC351">
            <v>-1715.3774138181093</v>
          </cell>
          <cell r="BE351">
            <v>0</v>
          </cell>
          <cell r="BG351">
            <v>0.69000000000000006</v>
          </cell>
          <cell r="BH351">
            <v>11057.91484493857</v>
          </cell>
          <cell r="BI351">
            <v>7629.961243007614</v>
          </cell>
          <cell r="BJ351">
            <v>6320.8740742955224</v>
          </cell>
          <cell r="BK351">
            <v>605</v>
          </cell>
          <cell r="BL351">
            <v>387369386.25880885</v>
          </cell>
          <cell r="BM351">
            <v>75426484.375</v>
          </cell>
        </row>
        <row r="352">
          <cell r="B352">
            <v>2028</v>
          </cell>
          <cell r="C352">
            <v>11314.365392575146</v>
          </cell>
          <cell r="D352">
            <v>7920.0557748026013</v>
          </cell>
          <cell r="E352">
            <v>2.7551794383143169</v>
          </cell>
          <cell r="F352">
            <v>0</v>
          </cell>
          <cell r="G352">
            <v>2.7551794383143169</v>
          </cell>
          <cell r="H352">
            <v>39810995.932062075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201315771.51998129</v>
          </cell>
          <cell r="N352">
            <v>27631673.649117928</v>
          </cell>
          <cell r="O352">
            <v>46165113.291818969</v>
          </cell>
          <cell r="P352">
            <v>91155781.34424752</v>
          </cell>
          <cell r="Q352">
            <v>366268339.80516571</v>
          </cell>
          <cell r="R352">
            <v>0</v>
          </cell>
          <cell r="S352">
            <v>8856.0009099166782</v>
          </cell>
          <cell r="T352">
            <v>1771.2001819833356</v>
          </cell>
          <cell r="U352">
            <v>6.2272086240645281</v>
          </cell>
          <cell r="V352">
            <v>112089.7552331615</v>
          </cell>
          <cell r="W352">
            <v>12.656926797246241</v>
          </cell>
          <cell r="X352">
            <v>9.7560965585778039</v>
          </cell>
          <cell r="Y352">
            <v>0</v>
          </cell>
          <cell r="Z352">
            <v>2035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S352">
            <v>0</v>
          </cell>
          <cell r="AT352">
            <v>0</v>
          </cell>
          <cell r="AU352">
            <v>0</v>
          </cell>
          <cell r="AV352">
            <v>0</v>
          </cell>
          <cell r="AX352">
            <v>4.2276855460498544</v>
          </cell>
          <cell r="AY352">
            <v>1890.1982076388897</v>
          </cell>
          <cell r="AZ352">
            <v>-1890.1982076388897</v>
          </cell>
          <cell r="BA352">
            <v>0</v>
          </cell>
          <cell r="BC352">
            <v>-1712.1982076388897</v>
          </cell>
          <cell r="BE352">
            <v>0</v>
          </cell>
          <cell r="BG352">
            <v>0.7</v>
          </cell>
          <cell r="BH352">
            <v>11314.365392575146</v>
          </cell>
          <cell r="BI352">
            <v>7920.0557748026013</v>
          </cell>
          <cell r="BJ352">
            <v>6610.9686060905096</v>
          </cell>
          <cell r="BK352">
            <v>290</v>
          </cell>
          <cell r="BL352">
            <v>185681193.41331333</v>
          </cell>
          <cell r="BM352">
            <v>36154843.75</v>
          </cell>
        </row>
        <row r="353">
          <cell r="B353">
            <v>2029</v>
          </cell>
          <cell r="C353">
            <v>11576.763434319366</v>
          </cell>
          <cell r="D353">
            <v>8103.7344040235557</v>
          </cell>
          <cell r="E353">
            <v>2.8190764103655921</v>
          </cell>
          <cell r="F353">
            <v>0</v>
          </cell>
          <cell r="G353">
            <v>2.8190764103655921</v>
          </cell>
          <cell r="H353">
            <v>25259390.522411797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205984602.90258023</v>
          </cell>
          <cell r="N353">
            <v>28272495.89624092</v>
          </cell>
          <cell r="O353">
            <v>47235755.338841528</v>
          </cell>
          <cell r="P353">
            <v>93269828.194288298</v>
          </cell>
          <cell r="Q353">
            <v>374762682.33195096</v>
          </cell>
          <cell r="R353">
            <v>0</v>
          </cell>
          <cell r="S353">
            <v>8856.0009099166782</v>
          </cell>
          <cell r="T353">
            <v>1771.2001819833356</v>
          </cell>
          <cell r="U353">
            <v>6.2272086240645281</v>
          </cell>
          <cell r="V353">
            <v>112089.7552331615</v>
          </cell>
          <cell r="W353">
            <v>12.656926797246241</v>
          </cell>
          <cell r="X353">
            <v>9.7560965585778039</v>
          </cell>
          <cell r="Y353">
            <v>0</v>
          </cell>
          <cell r="Z353">
            <v>2035</v>
          </cell>
          <cell r="AB353">
            <v>0</v>
          </cell>
          <cell r="AC353">
            <v>0</v>
          </cell>
          <cell r="AD353">
            <v>0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X353">
            <v>4.2205867585003105</v>
          </cell>
          <cell r="AY353">
            <v>1887.0243397254887</v>
          </cell>
          <cell r="AZ353">
            <v>-1887.0243397254887</v>
          </cell>
          <cell r="BA353">
            <v>0</v>
          </cell>
          <cell r="BC353">
            <v>-1709.0243397254887</v>
          </cell>
          <cell r="BE353">
            <v>0</v>
          </cell>
          <cell r="BG353">
            <v>0.7</v>
          </cell>
          <cell r="BH353">
            <v>11576.763434319366</v>
          </cell>
          <cell r="BI353">
            <v>8103.7344040235557</v>
          </cell>
          <cell r="BJ353">
            <v>6794.6472353114641</v>
          </cell>
          <cell r="BK353">
            <v>184</v>
          </cell>
          <cell r="BL353">
            <v>117811515.82086088</v>
          </cell>
          <cell r="BM353">
            <v>22939625</v>
          </cell>
        </row>
        <row r="354">
          <cell r="B354">
            <v>2030</v>
          </cell>
          <cell r="C354">
            <v>11845.246901973233</v>
          </cell>
          <cell r="D354">
            <v>8291.6728313812619</v>
          </cell>
          <cell r="E354">
            <v>2.8844552543344526</v>
          </cell>
          <cell r="F354">
            <v>0</v>
          </cell>
          <cell r="G354">
            <v>2.8844552543344526</v>
          </cell>
          <cell r="H354">
            <v>25808507.707681619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210761711.87473789</v>
          </cell>
          <cell r="N354">
            <v>28928179.825564023</v>
          </cell>
          <cell r="O354">
            <v>48331227.269539885</v>
          </cell>
          <cell r="P354">
            <v>95432903.136881307</v>
          </cell>
          <cell r="Q354">
            <v>383454022.10672307</v>
          </cell>
          <cell r="R354">
            <v>0</v>
          </cell>
          <cell r="S354">
            <v>8856.0009099166782</v>
          </cell>
          <cell r="T354">
            <v>1771.2001819833356</v>
          </cell>
          <cell r="U354">
            <v>6.2272086240645281</v>
          </cell>
          <cell r="V354">
            <v>112089.7552331615</v>
          </cell>
          <cell r="W354">
            <v>12.656926797246241</v>
          </cell>
          <cell r="X354">
            <v>9.7560965585778039</v>
          </cell>
          <cell r="Y354">
            <v>0</v>
          </cell>
          <cell r="Z354">
            <v>2035</v>
          </cell>
          <cell r="AB354">
            <v>0</v>
          </cell>
          <cell r="AC354">
            <v>0</v>
          </cell>
          <cell r="AD354">
            <v>0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S354">
            <v>0</v>
          </cell>
          <cell r="AT354">
            <v>0</v>
          </cell>
          <cell r="AU354">
            <v>0</v>
          </cell>
          <cell r="AV354">
            <v>0</v>
          </cell>
          <cell r="AX354">
            <v>4.2134998906605281</v>
          </cell>
          <cell r="AY354">
            <v>1883.855801114322</v>
          </cell>
          <cell r="AZ354">
            <v>-1883.855801114322</v>
          </cell>
          <cell r="BA354">
            <v>0</v>
          </cell>
          <cell r="BC354">
            <v>-1705.855801114322</v>
          </cell>
          <cell r="BE354">
            <v>0</v>
          </cell>
          <cell r="BG354">
            <v>0.7</v>
          </cell>
          <cell r="BH354">
            <v>11845.246901973233</v>
          </cell>
          <cell r="BI354">
            <v>8291.6728313812619</v>
          </cell>
          <cell r="BJ354">
            <v>6982.5856626691702</v>
          </cell>
          <cell r="BK354">
            <v>188</v>
          </cell>
          <cell r="BL354">
            <v>120372635.73001002</v>
          </cell>
          <cell r="BM354">
            <v>23438312.5</v>
          </cell>
        </row>
        <row r="355">
          <cell r="B355">
            <v>2031</v>
          </cell>
          <cell r="C355">
            <v>12119.95692619556</v>
          </cell>
          <cell r="D355">
            <v>8483.969848336892</v>
          </cell>
          <cell r="E355">
            <v>2.9513503371759908</v>
          </cell>
          <cell r="F355">
            <v>0</v>
          </cell>
          <cell r="G355">
            <v>2.9513503371759908</v>
          </cell>
          <cell r="H355">
            <v>26357624.89295144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215649609.56512451</v>
          </cell>
          <cell r="N355">
            <v>29599070.10301869</v>
          </cell>
          <cell r="O355">
            <v>49452104.928214148</v>
          </cell>
          <cell r="P355">
            <v>97646143.211088374</v>
          </cell>
          <cell r="Q355">
            <v>392346927.8074457</v>
          </cell>
          <cell r="R355">
            <v>0</v>
          </cell>
          <cell r="S355">
            <v>8856.0009099166782</v>
          </cell>
          <cell r="T355">
            <v>1771.2001819833356</v>
          </cell>
          <cell r="U355">
            <v>6.2272086240645281</v>
          </cell>
          <cell r="V355">
            <v>112089.7552331615</v>
          </cell>
          <cell r="W355">
            <v>12.656926797246241</v>
          </cell>
          <cell r="X355">
            <v>9.7560965585778039</v>
          </cell>
          <cell r="Y355">
            <v>0</v>
          </cell>
          <cell r="Z355">
            <v>2035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0</v>
          </cell>
          <cell r="AS355">
            <v>0</v>
          </cell>
          <cell r="AT355">
            <v>0</v>
          </cell>
          <cell r="AU355">
            <v>0</v>
          </cell>
          <cell r="AV355">
            <v>0</v>
          </cell>
          <cell r="AX355">
            <v>4.2064249225158958</v>
          </cell>
          <cell r="AY355">
            <v>1880.6925828568569</v>
          </cell>
          <cell r="AZ355">
            <v>-1880.6925828568569</v>
          </cell>
          <cell r="BA355">
            <v>0</v>
          </cell>
          <cell r="BC355">
            <v>-1702.6925828568569</v>
          </cell>
          <cell r="BE355">
            <v>0</v>
          </cell>
          <cell r="BG355">
            <v>0.7</v>
          </cell>
          <cell r="BH355">
            <v>12119.95692619556</v>
          </cell>
          <cell r="BI355">
            <v>8483.969848336892</v>
          </cell>
          <cell r="BJ355">
            <v>7174.8826796248004</v>
          </cell>
          <cell r="BK355">
            <v>192</v>
          </cell>
          <cell r="BL355">
            <v>122933755.63915917</v>
          </cell>
          <cell r="BM355">
            <v>23937000</v>
          </cell>
        </row>
        <row r="356">
          <cell r="B356">
            <v>2032</v>
          </cell>
          <cell r="C356">
            <v>12401.037910688512</v>
          </cell>
          <cell r="D356">
            <v>8680.7265374819581</v>
          </cell>
          <cell r="E356">
            <v>3.0197968228696936</v>
          </cell>
          <cell r="F356">
            <v>0</v>
          </cell>
          <cell r="G356">
            <v>3.0197968228696936</v>
          </cell>
          <cell r="H356">
            <v>27044021.374538716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220650865.33948153</v>
          </cell>
          <cell r="N356">
            <v>30285519.387887977</v>
          </cell>
          <cell r="O356">
            <v>50598977.51391039</v>
          </cell>
          <cell r="P356">
            <v>99910711.825717226</v>
          </cell>
          <cell r="Q356">
            <v>401446074.06699711</v>
          </cell>
          <cell r="R356">
            <v>0</v>
          </cell>
          <cell r="S356">
            <v>8856.0009099166782</v>
          </cell>
          <cell r="T356">
            <v>1771.2001819833356</v>
          </cell>
          <cell r="U356">
            <v>6.2272086240645281</v>
          </cell>
          <cell r="V356">
            <v>112089.7552331615</v>
          </cell>
          <cell r="W356">
            <v>12.656926797246241</v>
          </cell>
          <cell r="X356">
            <v>9.7560965585778039</v>
          </cell>
          <cell r="Y356">
            <v>0</v>
          </cell>
          <cell r="Z356">
            <v>2035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S356">
            <v>0</v>
          </cell>
          <cell r="AT356">
            <v>0</v>
          </cell>
          <cell r="AU356">
            <v>0</v>
          </cell>
          <cell r="AV356">
            <v>0</v>
          </cell>
          <cell r="AX356">
            <v>4.1993618340854075</v>
          </cell>
          <cell r="AY356">
            <v>1877.5346760195855</v>
          </cell>
          <cell r="AZ356">
            <v>-1877.5346760195855</v>
          </cell>
          <cell r="BA356">
            <v>0</v>
          </cell>
          <cell r="BC356">
            <v>-1699.5346760195855</v>
          </cell>
          <cell r="BE356">
            <v>0</v>
          </cell>
          <cell r="BG356">
            <v>0.7</v>
          </cell>
          <cell r="BH356">
            <v>12401.037910688512</v>
          </cell>
          <cell r="BI356">
            <v>8680.7265374819581</v>
          </cell>
          <cell r="BJ356">
            <v>7371.6393687698665</v>
          </cell>
          <cell r="BK356">
            <v>197</v>
          </cell>
          <cell r="BL356">
            <v>126135155.52559561</v>
          </cell>
          <cell r="BM356">
            <v>24560359.375</v>
          </cell>
        </row>
        <row r="357">
          <cell r="B357">
            <v>2033</v>
          </cell>
          <cell r="C357">
            <v>12688.637608104675</v>
          </cell>
          <cell r="D357">
            <v>8882.046325673271</v>
          </cell>
          <cell r="E357">
            <v>3.0898306909031636</v>
          </cell>
          <cell r="F357">
            <v>0</v>
          </cell>
          <cell r="G357">
            <v>3.0898306909031636</v>
          </cell>
          <cell r="H357">
            <v>27593138.559808537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225768108.15119204</v>
          </cell>
          <cell r="N357">
            <v>30987888.518179618</v>
          </cell>
          <cell r="O357">
            <v>51772447.89012935</v>
          </cell>
          <cell r="P357">
            <v>102227799.37085974</v>
          </cell>
          <cell r="Q357">
            <v>410756243.93036073</v>
          </cell>
          <cell r="R357">
            <v>0</v>
          </cell>
          <cell r="S357">
            <v>8856.0009099166782</v>
          </cell>
          <cell r="T357">
            <v>1771.2001819833356</v>
          </cell>
          <cell r="U357">
            <v>6.2272086240645281</v>
          </cell>
          <cell r="V357">
            <v>112089.7552331615</v>
          </cell>
          <cell r="W357">
            <v>12.656926797246241</v>
          </cell>
          <cell r="X357">
            <v>9.7560965585778039</v>
          </cell>
          <cell r="Y357">
            <v>0</v>
          </cell>
          <cell r="Z357">
            <v>2035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X357">
            <v>4.1923106054216079</v>
          </cell>
          <cell r="AY357">
            <v>1874.3820716840007</v>
          </cell>
          <cell r="AZ357">
            <v>-1874.3820716840007</v>
          </cell>
          <cell r="BA357">
            <v>0</v>
          </cell>
          <cell r="BC357">
            <v>-1696.3820716840007</v>
          </cell>
          <cell r="BE357">
            <v>0</v>
          </cell>
          <cell r="BG357">
            <v>0.7</v>
          </cell>
          <cell r="BH357">
            <v>12688.637608104675</v>
          </cell>
          <cell r="BI357">
            <v>8882.046325673271</v>
          </cell>
          <cell r="BJ357">
            <v>7572.9591569611794</v>
          </cell>
          <cell r="BK357">
            <v>201</v>
          </cell>
          <cell r="BL357">
            <v>128696275.43474476</v>
          </cell>
          <cell r="BM357">
            <v>25059046.875</v>
          </cell>
        </row>
        <row r="358">
          <cell r="B358">
            <v>2034</v>
          </cell>
          <cell r="C358">
            <v>12982.907197714499</v>
          </cell>
          <cell r="D358">
            <v>9088.0350384001486</v>
          </cell>
          <cell r="E358">
            <v>3.1614887551854647</v>
          </cell>
          <cell r="F358">
            <v>0</v>
          </cell>
          <cell r="G358">
            <v>3.1614887551854647</v>
          </cell>
          <cell r="H358">
            <v>28279535.041395817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231004027.92324364</v>
          </cell>
          <cell r="N358">
            <v>31706546.70030785</v>
          </cell>
          <cell r="O358">
            <v>52973132.901733831</v>
          </cell>
          <cell r="P358">
            <v>104598623.84364469</v>
          </cell>
          <cell r="Q358">
            <v>420282331.36892998</v>
          </cell>
          <cell r="R358">
            <v>0</v>
          </cell>
          <cell r="S358">
            <v>8856.0009099166782</v>
          </cell>
          <cell r="T358">
            <v>1771.2001819833356</v>
          </cell>
          <cell r="U358">
            <v>6.2272086240645281</v>
          </cell>
          <cell r="V358">
            <v>112089.7552331615</v>
          </cell>
          <cell r="W358">
            <v>12.656926797246241</v>
          </cell>
          <cell r="X358">
            <v>9.7560965585778039</v>
          </cell>
          <cell r="Y358">
            <v>0</v>
          </cell>
          <cell r="Z358">
            <v>2035</v>
          </cell>
          <cell r="AB358">
            <v>0</v>
          </cell>
          <cell r="AC358">
            <v>0</v>
          </cell>
          <cell r="AD358">
            <v>0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S358">
            <v>0</v>
          </cell>
          <cell r="AT358">
            <v>0</v>
          </cell>
          <cell r="AU358">
            <v>0</v>
          </cell>
          <cell r="AV358">
            <v>0</v>
          </cell>
          <cell r="AX358">
            <v>4.1852712166105377</v>
          </cell>
          <cell r="AY358">
            <v>1871.2347609465712</v>
          </cell>
          <cell r="AZ358">
            <v>-1871.2347609465712</v>
          </cell>
          <cell r="BA358">
            <v>0</v>
          </cell>
          <cell r="BC358">
            <v>-1693.2347609465712</v>
          </cell>
          <cell r="BE358">
            <v>0</v>
          </cell>
          <cell r="BG358">
            <v>0.7</v>
          </cell>
          <cell r="BH358">
            <v>12982.907197714499</v>
          </cell>
          <cell r="BI358">
            <v>9088.0350384001486</v>
          </cell>
          <cell r="BJ358">
            <v>7778.9478696880569</v>
          </cell>
          <cell r="BK358">
            <v>206</v>
          </cell>
          <cell r="BL358">
            <v>131897675.32118119</v>
          </cell>
          <cell r="BM358">
            <v>25682406.25</v>
          </cell>
        </row>
        <row r="359">
          <cell r="B359">
            <v>2035</v>
          </cell>
          <cell r="C359">
            <v>13284.001364875019</v>
          </cell>
          <cell r="D359">
            <v>9298.8009554125128</v>
          </cell>
          <cell r="E359">
            <v>0</v>
          </cell>
          <cell r="F359">
            <v>0</v>
          </cell>
          <cell r="G359">
            <v>0</v>
          </cell>
          <cell r="H359">
            <v>28965931.522983093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8856.0009099166782</v>
          </cell>
          <cell r="T359">
            <v>1771.2001819833356</v>
          </cell>
          <cell r="U359">
            <v>6.2272086240645281</v>
          </cell>
          <cell r="V359">
            <v>112089.7552331615</v>
          </cell>
          <cell r="W359">
            <v>12.656926797246241</v>
          </cell>
          <cell r="X359">
            <v>9.7560965585778039</v>
          </cell>
          <cell r="Y359">
            <v>112089.7552331615</v>
          </cell>
          <cell r="Z359">
            <v>2035</v>
          </cell>
          <cell r="AB359">
            <v>0</v>
          </cell>
          <cell r="AC359">
            <v>0</v>
          </cell>
          <cell r="AD359">
            <v>1051468291.4398338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O359">
            <v>0</v>
          </cell>
          <cell r="AP359">
            <v>0</v>
          </cell>
          <cell r="AQ359">
            <v>0</v>
          </cell>
          <cell r="AS359">
            <v>0</v>
          </cell>
          <cell r="AT359">
            <v>0</v>
          </cell>
          <cell r="AU359">
            <v>0</v>
          </cell>
          <cell r="AV359">
            <v>0</v>
          </cell>
          <cell r="AX359">
            <v>4.1782436477716729</v>
          </cell>
          <cell r="AY359">
            <v>1868.0927349187148</v>
          </cell>
          <cell r="AZ359">
            <v>-1868.0927349187148</v>
          </cell>
          <cell r="BA359">
            <v>0</v>
          </cell>
          <cell r="BC359">
            <v>-1690.0927349187148</v>
          </cell>
          <cell r="BE359">
            <v>0</v>
          </cell>
          <cell r="BG359">
            <v>0.7</v>
          </cell>
          <cell r="BH359">
            <v>13284.001364875019</v>
          </cell>
          <cell r="BI359">
            <v>9298.8009554125128</v>
          </cell>
          <cell r="BJ359">
            <v>7989.7137867004212</v>
          </cell>
          <cell r="BK359">
            <v>211</v>
          </cell>
          <cell r="BL359">
            <v>135099075.20761764</v>
          </cell>
          <cell r="BM359">
            <v>26305765.625</v>
          </cell>
        </row>
        <row r="360">
          <cell r="B360" t="str">
            <v xml:space="preserve">    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 t="e">
            <v>#N/A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O360">
            <v>0</v>
          </cell>
          <cell r="AP360">
            <v>0</v>
          </cell>
          <cell r="AQ360">
            <v>0</v>
          </cell>
          <cell r="AS360">
            <v>0</v>
          </cell>
          <cell r="AT360">
            <v>0</v>
          </cell>
          <cell r="AU360">
            <v>0</v>
          </cell>
          <cell r="AV360">
            <v>0</v>
          </cell>
          <cell r="AX360">
            <v>0</v>
          </cell>
          <cell r="AY360">
            <v>0</v>
          </cell>
          <cell r="AZ360">
            <v>0</v>
          </cell>
          <cell r="BA360">
            <v>0</v>
          </cell>
          <cell r="BC360">
            <v>0</v>
          </cell>
          <cell r="BE360">
            <v>0</v>
          </cell>
          <cell r="BG360">
            <v>0</v>
          </cell>
          <cell r="BH360" t="e">
            <v>#N/A</v>
          </cell>
          <cell r="BI360" t="e">
            <v>#N/A</v>
          </cell>
          <cell r="BJ360" t="e">
            <v>#N/A</v>
          </cell>
          <cell r="BK360" t="e">
            <v>#N/A</v>
          </cell>
          <cell r="BL360" t="e">
            <v>#N/A</v>
          </cell>
          <cell r="BM360" t="e">
            <v>#N/A</v>
          </cell>
        </row>
      </sheetData>
      <sheetData sheetId="25">
        <row r="6">
          <cell r="B6" t="str">
            <v>Año</v>
          </cell>
          <cell r="C6" t="str">
            <v>ENERGÍA CAPTACIÓN ($/año)</v>
          </cell>
          <cell r="D6" t="str">
            <v>ENERGÍA REBOMBEO ($/año)</v>
          </cell>
          <cell r="E6" t="str">
            <v>ENERGÍA TRATAMIENTO ($/año)</v>
          </cell>
          <cell r="F6" t="str">
            <v>ENERGÍA BOMBEO AGUAS NEGRAS ($/año)</v>
          </cell>
          <cell r="G6" t="str">
            <v>COSTO TOTAL ENERGÍA BOMBEO ($/año)</v>
          </cell>
          <cell r="H6" t="str">
            <v>CLORACIÓN  ($/año)</v>
          </cell>
          <cell r="I6" t="str">
            <v>COAGULANTES ($/año)</v>
          </cell>
          <cell r="J6" t="str">
            <v>COSTO TOTAL INSUMOS  ($/año)</v>
          </cell>
          <cell r="K6" t="str">
            <v>COSTOS PERSONAL ACUEDUCTO ($/año)</v>
          </cell>
          <cell r="L6" t="str">
            <v>COSTOS PERSONAL ALCANTARILLADO ($/año)</v>
          </cell>
          <cell r="M6" t="str">
            <v>COSTO TOTAL PERSONAL  ($/año)</v>
          </cell>
          <cell r="N6" t="str">
            <v>COSTO DE  MANTENIMIENTO DE REDES ACU ($/año)</v>
          </cell>
          <cell r="O6" t="str">
            <v>COSTO DE  MANTENIMIENTO DE REDES ALC ($/año)</v>
          </cell>
          <cell r="P6" t="str">
            <v>TOTAL COSTOS OPERACIÓN ($/año)</v>
          </cell>
          <cell r="Q6" t="str">
            <v>TOTAL COSTOS OPERACIÓN ($/mes)</v>
          </cell>
        </row>
        <row r="7">
          <cell r="B7">
            <v>2002</v>
          </cell>
          <cell r="C7">
            <v>69827983.500789553</v>
          </cell>
          <cell r="D7">
            <v>33496664.148606844</v>
          </cell>
          <cell r="E7">
            <v>82150.568824458256</v>
          </cell>
          <cell r="F7">
            <v>1241796.4845966417</v>
          </cell>
          <cell r="G7">
            <v>104648594.70281748</v>
          </cell>
          <cell r="H7">
            <v>2118834.8410499725</v>
          </cell>
          <cell r="I7">
            <v>832399.40184106061</v>
          </cell>
          <cell r="J7">
            <v>6533765.1678757221</v>
          </cell>
          <cell r="K7">
            <v>88447328.748629913</v>
          </cell>
          <cell r="L7">
            <v>25403031.251370091</v>
          </cell>
          <cell r="M7">
            <v>113850360</v>
          </cell>
          <cell r="N7">
            <v>16778272.626535878</v>
          </cell>
          <cell r="O7">
            <v>4533281.7823459953</v>
          </cell>
          <cell r="P7">
            <v>244553008.81708276</v>
          </cell>
          <cell r="Q7">
            <v>20379417.401423562</v>
          </cell>
        </row>
        <row r="8">
          <cell r="B8">
            <v>2003</v>
          </cell>
          <cell r="C8">
            <v>69605709.852174535</v>
          </cell>
          <cell r="D8">
            <v>33390038.90492272</v>
          </cell>
          <cell r="E8">
            <v>81889.070414322981</v>
          </cell>
          <cell r="F8">
            <v>1237843.6476159564</v>
          </cell>
          <cell r="G8">
            <v>104315481.47512753</v>
          </cell>
          <cell r="H8">
            <v>2112090.2505960972</v>
          </cell>
          <cell r="I8">
            <v>829749.74130560958</v>
          </cell>
          <cell r="J8">
            <v>6512967.1475084145</v>
          </cell>
          <cell r="K8">
            <v>88890174.555052206</v>
          </cell>
          <cell r="L8">
            <v>30798665.44494779</v>
          </cell>
          <cell r="M8">
            <v>119688840</v>
          </cell>
          <cell r="N8">
            <v>16778272.626535878</v>
          </cell>
          <cell r="O8">
            <v>4459978.1653992394</v>
          </cell>
          <cell r="P8">
            <v>249969975.83676773</v>
          </cell>
          <cell r="Q8">
            <v>20830831.319730643</v>
          </cell>
        </row>
        <row r="9">
          <cell r="B9">
            <v>2004</v>
          </cell>
          <cell r="C9">
            <v>69582704.836811855</v>
          </cell>
          <cell r="D9">
            <v>33379003.339599133</v>
          </cell>
          <cell r="E9">
            <v>81862.005690366903</v>
          </cell>
          <cell r="F9">
            <v>1237434.53445282</v>
          </cell>
          <cell r="G9">
            <v>104281004.71655418</v>
          </cell>
          <cell r="H9">
            <v>2111392.1948077786</v>
          </cell>
          <cell r="I9">
            <v>829475.50510305597</v>
          </cell>
          <cell r="J9">
            <v>6510814.5811513849</v>
          </cell>
          <cell r="K9">
            <v>89637659.61633186</v>
          </cell>
          <cell r="L9">
            <v>35889660.383668147</v>
          </cell>
          <cell r="M9">
            <v>125527320</v>
          </cell>
          <cell r="N9">
            <v>22592626.135617357</v>
          </cell>
          <cell r="O9">
            <v>4459978.1653992394</v>
          </cell>
          <cell r="P9">
            <v>261586770.15810189</v>
          </cell>
          <cell r="Q9">
            <v>21798897.513175156</v>
          </cell>
        </row>
        <row r="10">
          <cell r="B10">
            <v>2005</v>
          </cell>
          <cell r="C10">
            <v>69727379.073435217</v>
          </cell>
          <cell r="D10">
            <v>33448403.944803122</v>
          </cell>
          <cell r="E10">
            <v>82032.210674629649</v>
          </cell>
          <cell r="F10">
            <v>1240007.3705773021</v>
          </cell>
          <cell r="G10">
            <v>104497822.59949027</v>
          </cell>
          <cell r="H10">
            <v>2115782.1370313922</v>
          </cell>
          <cell r="I10">
            <v>831200.1252623325</v>
          </cell>
          <cell r="J10">
            <v>6524351.668155022</v>
          </cell>
          <cell r="K10">
            <v>89416612.811679438</v>
          </cell>
          <cell r="L10">
            <v>36110707.188320562</v>
          </cell>
          <cell r="M10">
            <v>125527320</v>
          </cell>
          <cell r="N10">
            <v>22592626.135617357</v>
          </cell>
          <cell r="O10">
            <v>4459978.1653992394</v>
          </cell>
          <cell r="P10">
            <v>261813413.86573124</v>
          </cell>
          <cell r="Q10">
            <v>21817784.488810938</v>
          </cell>
        </row>
        <row r="11">
          <cell r="B11">
            <v>2006</v>
          </cell>
          <cell r="C11">
            <v>73198142.450240776</v>
          </cell>
          <cell r="D11">
            <v>35113338.106489554</v>
          </cell>
          <cell r="E11">
            <v>86115.461706165632</v>
          </cell>
          <cell r="F11">
            <v>1301730.2149744222</v>
          </cell>
          <cell r="G11">
            <v>109699326.23341091</v>
          </cell>
          <cell r="H11">
            <v>2221097.713955258</v>
          </cell>
          <cell r="I11">
            <v>872574.10191099427</v>
          </cell>
          <cell r="J11">
            <v>6849109.0465068454</v>
          </cell>
          <cell r="K11">
            <v>90269535.780058339</v>
          </cell>
          <cell r="L11">
            <v>35257784.219941661</v>
          </cell>
          <cell r="M11">
            <v>125527320</v>
          </cell>
          <cell r="N11">
            <v>22592626.135617357</v>
          </cell>
          <cell r="O11">
            <v>4459978.1653992394</v>
          </cell>
          <cell r="P11">
            <v>267250640.96561408</v>
          </cell>
          <cell r="Q11">
            <v>22270886.747134507</v>
          </cell>
        </row>
        <row r="12">
          <cell r="B12">
            <v>2007</v>
          </cell>
          <cell r="C12">
            <v>76735771.124367446</v>
          </cell>
          <cell r="D12">
            <v>36810347.724107422</v>
          </cell>
          <cell r="E12">
            <v>90277.377793373467</v>
          </cell>
          <cell r="F12">
            <v>1364642.1684792673</v>
          </cell>
          <cell r="G12">
            <v>115001038.3947475</v>
          </cell>
          <cell r="H12">
            <v>2328442.2270522495</v>
          </cell>
          <cell r="I12">
            <v>914745.16062766954</v>
          </cell>
          <cell r="J12">
            <v>7180122.9731459524</v>
          </cell>
          <cell r="K12">
            <v>91062097.505957484</v>
          </cell>
          <cell r="L12">
            <v>34465222.494042516</v>
          </cell>
          <cell r="M12">
            <v>125527320</v>
          </cell>
          <cell r="N12">
            <v>16778272.626535878</v>
          </cell>
          <cell r="O12">
            <v>4459978.1653992394</v>
          </cell>
          <cell r="P12">
            <v>266978264.36709559</v>
          </cell>
          <cell r="Q12">
            <v>22248188.697257966</v>
          </cell>
        </row>
        <row r="13">
          <cell r="B13">
            <v>2008</v>
          </cell>
          <cell r="C13">
            <v>80342742.46759218</v>
          </cell>
          <cell r="D13">
            <v>38540621.199300684</v>
          </cell>
          <cell r="E13">
            <v>94520.873491284932</v>
          </cell>
          <cell r="F13">
            <v>1428787.2878067745</v>
          </cell>
          <cell r="G13">
            <v>120406671.82819092</v>
          </cell>
          <cell r="H13">
            <v>2437890.8487872169</v>
          </cell>
          <cell r="I13">
            <v>957742.83345212077</v>
          </cell>
          <cell r="J13">
            <v>7517625.2543570586</v>
          </cell>
          <cell r="K13">
            <v>96462420.06521976</v>
          </cell>
          <cell r="L13">
            <v>37822619.934780225</v>
          </cell>
          <cell r="M13">
            <v>134285040</v>
          </cell>
          <cell r="N13">
            <v>16778272.626535878</v>
          </cell>
          <cell r="O13">
            <v>4459978.1653992394</v>
          </cell>
          <cell r="P13">
            <v>281386592.08842427</v>
          </cell>
          <cell r="Q13">
            <v>23448882.674035355</v>
          </cell>
        </row>
        <row r="14">
          <cell r="B14">
            <v>2009</v>
          </cell>
          <cell r="C14">
            <v>84021549.293775469</v>
          </cell>
          <cell r="D14">
            <v>40305354.341320604</v>
          </cell>
          <cell r="E14">
            <v>98848.881522088821</v>
          </cell>
          <cell r="F14">
            <v>1494209.9042885019</v>
          </cell>
          <cell r="G14">
            <v>125919962.42090666</v>
          </cell>
          <cell r="H14">
            <v>2549519.2201939528</v>
          </cell>
          <cell r="I14">
            <v>1001596.8365047672</v>
          </cell>
          <cell r="J14">
            <v>7861849.14133194</v>
          </cell>
          <cell r="K14">
            <v>98646988.798265457</v>
          </cell>
          <cell r="L14">
            <v>35638051.201734543</v>
          </cell>
          <cell r="M14">
            <v>134285040</v>
          </cell>
          <cell r="N14">
            <v>16778272.626535878</v>
          </cell>
          <cell r="O14">
            <v>4459978.1653992394</v>
          </cell>
          <cell r="P14">
            <v>287149735.8118571</v>
          </cell>
          <cell r="Q14">
            <v>23929144.650988091</v>
          </cell>
        </row>
        <row r="15">
          <cell r="B15">
            <v>2010</v>
          </cell>
          <cell r="C15">
            <v>87774703.192391858</v>
          </cell>
          <cell r="D15">
            <v>42105751.966129087</v>
          </cell>
          <cell r="E15">
            <v>103264.3566969316</v>
          </cell>
          <cell r="F15">
            <v>1560954.6831549755</v>
          </cell>
          <cell r="G15">
            <v>131544674.19837284</v>
          </cell>
          <cell r="H15">
            <v>2663403.5520266341</v>
          </cell>
          <cell r="I15">
            <v>1046337.1097247492</v>
          </cell>
          <cell r="J15">
            <v>8213029.6420860458</v>
          </cell>
          <cell r="K15">
            <v>99370225.793197587</v>
          </cell>
          <cell r="L15">
            <v>34914814.206802405</v>
          </cell>
          <cell r="M15">
            <v>134285040</v>
          </cell>
          <cell r="N15">
            <v>16778272.626535878</v>
          </cell>
          <cell r="O15">
            <v>4459978.1653992394</v>
          </cell>
          <cell r="P15">
            <v>293029350.1422267</v>
          </cell>
          <cell r="Q15">
            <v>24419112.511852223</v>
          </cell>
        </row>
        <row r="16">
          <cell r="B16">
            <v>2011</v>
          </cell>
          <cell r="C16">
            <v>92913376.810099155</v>
          </cell>
          <cell r="D16">
            <v>44570786.980919421</v>
          </cell>
          <cell r="E16">
            <v>109309.85507070489</v>
          </cell>
          <cell r="F16">
            <v>1652339.0610797126</v>
          </cell>
          <cell r="G16">
            <v>139245812.707169</v>
          </cell>
          <cell r="H16">
            <v>2819329.5884395204</v>
          </cell>
          <cell r="I16">
            <v>1107593.7668869542</v>
          </cell>
          <cell r="J16">
            <v>8693852.4441948608</v>
          </cell>
          <cell r="K16">
            <v>100050582.77170764</v>
          </cell>
          <cell r="L16">
            <v>34234457.228292361</v>
          </cell>
          <cell r="M16">
            <v>134285040</v>
          </cell>
          <cell r="N16">
            <v>16778272.626535878</v>
          </cell>
          <cell r="O16">
            <v>4459978.1653992394</v>
          </cell>
          <cell r="P16">
            <v>301079491.39886481</v>
          </cell>
          <cell r="Q16">
            <v>25089957.616572067</v>
          </cell>
        </row>
        <row r="17">
          <cell r="B17">
            <v>2012</v>
          </cell>
          <cell r="C17">
            <v>95250111.446550265</v>
          </cell>
          <cell r="D17">
            <v>45691724.625076585</v>
          </cell>
          <cell r="E17">
            <v>112058.9546430003</v>
          </cell>
          <cell r="F17">
            <v>1693894.7341996066</v>
          </cell>
          <cell r="G17">
            <v>142747789.76046947</v>
          </cell>
          <cell r="H17">
            <v>2890234.6112366472</v>
          </cell>
          <cell r="I17">
            <v>1135449.3115572541</v>
          </cell>
          <cell r="J17">
            <v>8912499.3907165304</v>
          </cell>
          <cell r="K17">
            <v>100092799.4628296</v>
          </cell>
          <cell r="L17">
            <v>34192240.537170395</v>
          </cell>
          <cell r="M17">
            <v>134285040</v>
          </cell>
          <cell r="N17">
            <v>16778272.626535878</v>
          </cell>
          <cell r="O17">
            <v>4459978.1653992394</v>
          </cell>
          <cell r="P17">
            <v>304740172.20915979</v>
          </cell>
          <cell r="Q17">
            <v>25395014.350763317</v>
          </cell>
        </row>
        <row r="18">
          <cell r="B18">
            <v>2013</v>
          </cell>
          <cell r="C18">
            <v>97459112.292138606</v>
          </cell>
          <cell r="D18">
            <v>46751388.039641947</v>
          </cell>
          <cell r="E18">
            <v>114657.77916722189</v>
          </cell>
          <cell r="F18">
            <v>1733178.834169236</v>
          </cell>
          <cell r="G18">
            <v>146058336.94511703</v>
          </cell>
          <cell r="H18">
            <v>2957263.7265123087</v>
          </cell>
          <cell r="I18">
            <v>1161782.1782726927</v>
          </cell>
          <cell r="J18">
            <v>9119194.3582226429</v>
          </cell>
          <cell r="K18">
            <v>100097365.1101418</v>
          </cell>
          <cell r="L18">
            <v>34187674.889858201</v>
          </cell>
          <cell r="M18">
            <v>134285040</v>
          </cell>
          <cell r="N18">
            <v>16778272.626535878</v>
          </cell>
          <cell r="O18">
            <v>4459978.1653992394</v>
          </cell>
          <cell r="P18">
            <v>308200747.86855596</v>
          </cell>
          <cell r="Q18">
            <v>25683395.655712996</v>
          </cell>
        </row>
        <row r="19">
          <cell r="B19">
            <v>2014</v>
          </cell>
          <cell r="C19">
            <v>99719343.363725603</v>
          </cell>
          <cell r="D19">
            <v>47835626.726018146</v>
          </cell>
          <cell r="E19">
            <v>117316.87454555953</v>
          </cell>
          <cell r="F19">
            <v>1773373.9945957302</v>
          </cell>
          <cell r="G19">
            <v>149445660.95888504</v>
          </cell>
          <cell r="H19">
            <v>3025847.3530643787</v>
          </cell>
          <cell r="I19">
            <v>1188725.7458467204</v>
          </cell>
          <cell r="J19">
            <v>9330682.9091804214</v>
          </cell>
          <cell r="K19">
            <v>100101780.82359603</v>
          </cell>
          <cell r="L19">
            <v>34183259.176403977</v>
          </cell>
          <cell r="M19">
            <v>134285040</v>
          </cell>
          <cell r="N19">
            <v>16778272.626535878</v>
          </cell>
          <cell r="O19">
            <v>4459978.1653992394</v>
          </cell>
          <cell r="P19">
            <v>311741579.75486594</v>
          </cell>
          <cell r="Q19">
            <v>25978464.979572162</v>
          </cell>
        </row>
        <row r="20">
          <cell r="B20">
            <v>2015</v>
          </cell>
          <cell r="C20">
            <v>102031992.77133903</v>
          </cell>
          <cell r="D20">
            <v>48945010.623656079</v>
          </cell>
          <cell r="E20">
            <v>120037.63855451654</v>
          </cell>
          <cell r="F20">
            <v>1814501.3444131054</v>
          </cell>
          <cell r="G20">
            <v>152911542.37796271</v>
          </cell>
          <cell r="H20">
            <v>3096021.542469827</v>
          </cell>
          <cell r="I20">
            <v>1216294.1773988607</v>
          </cell>
          <cell r="J20">
            <v>9547076.2143773586</v>
          </cell>
          <cell r="K20">
            <v>103449780.07915972</v>
          </cell>
          <cell r="L20">
            <v>36673739.920840286</v>
          </cell>
          <cell r="M20">
            <v>140123520</v>
          </cell>
          <cell r="N20">
            <v>16778272.626535878</v>
          </cell>
          <cell r="O20">
            <v>4459978.1653992394</v>
          </cell>
          <cell r="P20">
            <v>321203009.13702089</v>
          </cell>
          <cell r="Q20">
            <v>26766917.428085074</v>
          </cell>
        </row>
        <row r="21">
          <cell r="B21">
            <v>2016</v>
          </cell>
          <cell r="C21">
            <v>104398276.17915875</v>
          </cell>
          <cell r="D21">
            <v>50080122.889804497</v>
          </cell>
          <cell r="E21">
            <v>122821.50138724557</v>
          </cell>
          <cell r="F21">
            <v>1856582.5025687986</v>
          </cell>
          <cell r="G21">
            <v>156457803.07291928</v>
          </cell>
          <cell r="H21">
            <v>3167823.1823987551</v>
          </cell>
          <cell r="I21">
            <v>1244501.9645137964</v>
          </cell>
          <cell r="J21">
            <v>9768488.0228274725</v>
          </cell>
          <cell r="K21">
            <v>104619384.31322387</v>
          </cell>
          <cell r="L21">
            <v>35504135.686776131</v>
          </cell>
          <cell r="M21">
            <v>140123520</v>
          </cell>
          <cell r="N21">
            <v>16778272.626535878</v>
          </cell>
          <cell r="O21">
            <v>4459978.1653992394</v>
          </cell>
          <cell r="P21">
            <v>324909980.44972444</v>
          </cell>
          <cell r="Q21">
            <v>27075831.704143703</v>
          </cell>
        </row>
        <row r="22">
          <cell r="B22">
            <v>2017</v>
          </cell>
          <cell r="C22">
            <v>106819437.44454089</v>
          </cell>
          <cell r="D22">
            <v>51241560.206051879</v>
          </cell>
          <cell r="E22">
            <v>125669.92640534221</v>
          </cell>
          <cell r="F22">
            <v>1899639.5893878553</v>
          </cell>
          <cell r="G22">
            <v>160086307.16638598</v>
          </cell>
          <cell r="H22">
            <v>3241290.0160047174</v>
          </cell>
          <cell r="I22">
            <v>1273363.9348589962</v>
          </cell>
          <cell r="J22">
            <v>9995034.7215644494</v>
          </cell>
          <cell r="K22">
            <v>104616491.70262805</v>
          </cell>
          <cell r="L22">
            <v>35507028.297371954</v>
          </cell>
          <cell r="M22">
            <v>140123520</v>
          </cell>
          <cell r="N22">
            <v>16778272.626535878</v>
          </cell>
          <cell r="O22">
            <v>4459978.1653992394</v>
          </cell>
          <cell r="P22">
            <v>328702922.29453522</v>
          </cell>
          <cell r="Q22">
            <v>27391910.191211268</v>
          </cell>
        </row>
        <row r="23">
          <cell r="B23">
            <v>2018</v>
          </cell>
          <cell r="C23">
            <v>109296749.27186266</v>
          </cell>
          <cell r="D23">
            <v>52429933.091977067</v>
          </cell>
          <cell r="E23">
            <v>128584.41090807377</v>
          </cell>
          <cell r="F23">
            <v>1943695.2382006706</v>
          </cell>
          <cell r="G23">
            <v>163798962.01294845</v>
          </cell>
          <cell r="H23">
            <v>3316460.66176474</v>
          </cell>
          <cell r="I23">
            <v>1302895.259979005</v>
          </cell>
          <cell r="J23">
            <v>10226835.396821506</v>
          </cell>
          <cell r="K23">
            <v>104613689.65139112</v>
          </cell>
          <cell r="L23">
            <v>35509830.348608881</v>
          </cell>
          <cell r="M23">
            <v>140123520</v>
          </cell>
          <cell r="N23">
            <v>16778272.626535878</v>
          </cell>
          <cell r="O23">
            <v>4459978.1653992394</v>
          </cell>
          <cell r="P23">
            <v>332583828.46416622</v>
          </cell>
          <cell r="Q23">
            <v>27715319.03868052</v>
          </cell>
        </row>
        <row r="24">
          <cell r="B24">
            <v>2019</v>
          </cell>
          <cell r="C24">
            <v>111831513.88153011</v>
          </cell>
          <cell r="D24">
            <v>53645866.226074278</v>
          </cell>
          <cell r="E24">
            <v>131566.4869194472</v>
          </cell>
          <cell r="F24">
            <v>1988772.6072403968</v>
          </cell>
          <cell r="G24">
            <v>167597719.20176423</v>
          </cell>
          <cell r="H24">
            <v>3393374.633779455</v>
          </cell>
          <cell r="I24">
            <v>1333111.4632705003</v>
          </cell>
          <cell r="J24">
            <v>10464011.896630093</v>
          </cell>
          <cell r="K24">
            <v>104610974.6749036</v>
          </cell>
          <cell r="L24">
            <v>35512545.325096413</v>
          </cell>
          <cell r="M24">
            <v>140123520</v>
          </cell>
          <cell r="N24">
            <v>16778272.626535878</v>
          </cell>
          <cell r="O24">
            <v>4459978.1653992394</v>
          </cell>
          <cell r="P24">
            <v>336554738.99053937</v>
          </cell>
          <cell r="Q24">
            <v>28046228.249211613</v>
          </cell>
        </row>
        <row r="25">
          <cell r="B25">
            <v>2020</v>
          </cell>
          <cell r="C25">
            <v>114425063.69450167</v>
          </cell>
          <cell r="D25">
            <v>54889998.774120823</v>
          </cell>
          <cell r="E25">
            <v>134617.72199353133</v>
          </cell>
          <cell r="F25">
            <v>2034895.3918162668</v>
          </cell>
          <cell r="G25">
            <v>171484575.5824323</v>
          </cell>
          <cell r="H25">
            <v>3472072.3625440365</v>
          </cell>
          <cell r="I25">
            <v>1364028.4281423001</v>
          </cell>
          <cell r="J25">
            <v>10706688.894870382</v>
          </cell>
          <cell r="K25">
            <v>104608343.45742673</v>
          </cell>
          <cell r="L25">
            <v>35515176.542573266</v>
          </cell>
          <cell r="M25">
            <v>140123520</v>
          </cell>
          <cell r="N25">
            <v>16778272.626535878</v>
          </cell>
          <cell r="O25">
            <v>4459978.1653992394</v>
          </cell>
          <cell r="P25">
            <v>340617741.21714586</v>
          </cell>
          <cell r="Q25">
            <v>28384811.76809549</v>
          </cell>
        </row>
        <row r="26">
          <cell r="B26">
            <v>2021</v>
          </cell>
          <cell r="C26">
            <v>117078762.0326867</v>
          </cell>
          <cell r="D26">
            <v>56162984.72516001</v>
          </cell>
          <cell r="E26">
            <v>137739.72003845498</v>
          </cell>
          <cell r="F26">
            <v>2082087.8367692402</v>
          </cell>
          <cell r="G26">
            <v>175461574.31465441</v>
          </cell>
          <cell r="H26">
            <v>3552595.2162008281</v>
          </cell>
          <cell r="I26">
            <v>1395662.4063646111</v>
          </cell>
          <cell r="J26">
            <v>10954993.956807151</v>
          </cell>
          <cell r="K26">
            <v>104605792.84199435</v>
          </cell>
          <cell r="L26">
            <v>35517727.158005655</v>
          </cell>
          <cell r="M26">
            <v>140123520</v>
          </cell>
          <cell r="N26">
            <v>16778272.626535878</v>
          </cell>
          <cell r="O26">
            <v>4459978.1653992394</v>
          </cell>
          <cell r="P26">
            <v>344774970.89627582</v>
          </cell>
          <cell r="Q26">
            <v>28731247.574689653</v>
          </cell>
        </row>
        <row r="27">
          <cell r="B27">
            <v>2022</v>
          </cell>
          <cell r="C27">
            <v>119794003.83558744</v>
          </cell>
          <cell r="D27">
            <v>57465493.235276118</v>
          </cell>
          <cell r="E27">
            <v>140934.12215951469</v>
          </cell>
          <cell r="F27">
            <v>2130374.74921651</v>
          </cell>
          <cell r="G27">
            <v>179530805.94223955</v>
          </cell>
          <cell r="H27">
            <v>3634985.5222848705</v>
          </cell>
          <cell r="I27">
            <v>1428030.0266119132</v>
          </cell>
          <cell r="J27">
            <v>11209057.606145566</v>
          </cell>
          <cell r="K27">
            <v>104603319.82103254</v>
          </cell>
          <cell r="L27">
            <v>35520200.178967468</v>
          </cell>
          <cell r="M27">
            <v>140123520</v>
          </cell>
          <cell r="N27">
            <v>16778272.626535878</v>
          </cell>
          <cell r="O27">
            <v>4459978.1653992394</v>
          </cell>
          <cell r="P27">
            <v>349028613.31169587</v>
          </cell>
          <cell r="Q27">
            <v>29085717.775974657</v>
          </cell>
        </row>
        <row r="28">
          <cell r="B28">
            <v>2023</v>
          </cell>
          <cell r="C28">
            <v>122572216.39356145</v>
          </cell>
          <cell r="D28">
            <v>58798208.979342319</v>
          </cell>
          <cell r="E28">
            <v>144202.60752183702</v>
          </cell>
          <cell r="F28">
            <v>2179781.5115915881</v>
          </cell>
          <cell r="G28">
            <v>183694409.49201718</v>
          </cell>
          <cell r="H28">
            <v>3719286.5899737473</v>
          </cell>
          <cell r="I28">
            <v>1461148.3032039721</v>
          </cell>
          <cell r="J28">
            <v>11469013.393642137</v>
          </cell>
          <cell r="K28">
            <v>104600921.52763903</v>
          </cell>
          <cell r="L28">
            <v>35522598.472360969</v>
          </cell>
          <cell r="M28">
            <v>140123520</v>
          </cell>
          <cell r="N28">
            <v>16778272.626535878</v>
          </cell>
          <cell r="O28">
            <v>4459978.1653992394</v>
          </cell>
          <cell r="P28">
            <v>353380904.42736226</v>
          </cell>
          <cell r="Q28">
            <v>29448408.70228019</v>
          </cell>
        </row>
        <row r="29">
          <cell r="B29">
            <v>2024</v>
          </cell>
          <cell r="C29">
            <v>125414860.09808819</v>
          </cell>
          <cell r="D29">
            <v>60161832.510925546</v>
          </cell>
          <cell r="E29">
            <v>147546.89423304491</v>
          </cell>
          <cell r="F29">
            <v>2230334.0949867838</v>
          </cell>
          <cell r="G29">
            <v>187954573.59823358</v>
          </cell>
          <cell r="H29">
            <v>3805542.7328534056</v>
          </cell>
          <cell r="I29">
            <v>1495034.6450495524</v>
          </cell>
          <cell r="J29">
            <v>11734997.967306759</v>
          </cell>
          <cell r="K29">
            <v>105588747.36012827</v>
          </cell>
          <cell r="L29">
            <v>34534772.639871731</v>
          </cell>
          <cell r="M29">
            <v>140123520</v>
          </cell>
          <cell r="N29">
            <v>16778272.626535878</v>
          </cell>
          <cell r="O29">
            <v>4459978.1653992394</v>
          </cell>
          <cell r="P29">
            <v>357834132.06277359</v>
          </cell>
          <cell r="Q29">
            <v>29819511.005231131</v>
          </cell>
        </row>
        <row r="30">
          <cell r="B30">
            <v>2025</v>
          </cell>
          <cell r="C30">
            <v>128323429.20943749</v>
          </cell>
          <cell r="D30">
            <v>61557080.630539075</v>
          </cell>
          <cell r="E30">
            <v>150968.74024639706</v>
          </cell>
          <cell r="F30">
            <v>2282059.072805156</v>
          </cell>
          <cell r="G30">
            <v>192313537.6530281</v>
          </cell>
          <cell r="H30">
            <v>3893799.2922120052</v>
          </cell>
          <cell r="I30">
            <v>1529706.8647975735</v>
          </cell>
          <cell r="J30">
            <v>12007151.144233009</v>
          </cell>
          <cell r="K30">
            <v>105580997.39000832</v>
          </cell>
          <cell r="L30">
            <v>34542522.609991692</v>
          </cell>
          <cell r="M30">
            <v>140123520</v>
          </cell>
          <cell r="N30">
            <v>16778272.626535878</v>
          </cell>
          <cell r="O30">
            <v>4459978.1653992394</v>
          </cell>
          <cell r="P30">
            <v>362390637.09558457</v>
          </cell>
          <cell r="Q30">
            <v>30199219.757965382</v>
          </cell>
        </row>
        <row r="31">
          <cell r="B31">
            <v>2026</v>
          </cell>
          <cell r="C31">
            <v>131299452.64213979</v>
          </cell>
          <cell r="D31">
            <v>62984686.762434378</v>
          </cell>
          <cell r="E31">
            <v>154469.94428487032</v>
          </cell>
          <cell r="F31">
            <v>2334983.6347290315</v>
          </cell>
          <cell r="G31">
            <v>196773592.98358804</v>
          </cell>
          <cell r="H31">
            <v>3984102.6608739314</v>
          </cell>
          <cell r="I31">
            <v>1565183.1882004731</v>
          </cell>
          <cell r="J31">
            <v>12285615.984094124</v>
          </cell>
          <cell r="K31">
            <v>107677458.31174573</v>
          </cell>
          <cell r="L31">
            <v>38284541.688254282</v>
          </cell>
          <cell r="M31">
            <v>145962000</v>
          </cell>
          <cell r="N31">
            <v>16778272.626535878</v>
          </cell>
          <cell r="O31">
            <v>4459978.1653992394</v>
          </cell>
          <cell r="P31">
            <v>372891294.69210744</v>
          </cell>
          <cell r="Q31">
            <v>31074274.557675619</v>
          </cell>
        </row>
        <row r="32">
          <cell r="B32">
            <v>2027</v>
          </cell>
          <cell r="C32">
            <v>134344494.76867336</v>
          </cell>
          <cell r="D32">
            <v>64445401.340132326</v>
          </cell>
          <cell r="E32">
            <v>158052.34678667455</v>
          </cell>
          <cell r="F32">
            <v>2389135.6010125102</v>
          </cell>
          <cell r="G32">
            <v>201337084.05660486</v>
          </cell>
          <cell r="H32">
            <v>4076500.3075866029</v>
          </cell>
          <cell r="I32">
            <v>1601482.2636947369</v>
          </cell>
          <cell r="J32">
            <v>12570538.864343621</v>
          </cell>
          <cell r="K32">
            <v>107367071.55332991</v>
          </cell>
          <cell r="L32">
            <v>38594928.446670078</v>
          </cell>
          <cell r="M32">
            <v>145962000</v>
          </cell>
          <cell r="N32">
            <v>16778272.626535878</v>
          </cell>
          <cell r="O32">
            <v>4459978.1653992394</v>
          </cell>
          <cell r="P32">
            <v>377661595.56635249</v>
          </cell>
          <cell r="Q32">
            <v>31471799.630529374</v>
          </cell>
        </row>
        <row r="33">
          <cell r="B33">
            <v>2028</v>
          </cell>
          <cell r="C33">
            <v>137460156.2417905</v>
          </cell>
          <cell r="D33">
            <v>65939992.200894892</v>
          </cell>
          <cell r="E33">
            <v>161717.83087269473</v>
          </cell>
          <cell r="F33">
            <v>2444543.4371054191</v>
          </cell>
          <cell r="G33">
            <v>206006409.7106635</v>
          </cell>
          <cell r="H33">
            <v>4171040.8019728269</v>
          </cell>
          <cell r="I33">
            <v>1638623.1722036104</v>
          </cell>
          <cell r="J33">
            <v>12862069.557159849</v>
          </cell>
          <cell r="K33">
            <v>107364498.64395766</v>
          </cell>
          <cell r="L33">
            <v>38597501.35604234</v>
          </cell>
          <cell r="M33">
            <v>145962000</v>
          </cell>
          <cell r="N33">
            <v>16778272.626535878</v>
          </cell>
          <cell r="O33">
            <v>4459978.1653992394</v>
          </cell>
          <cell r="P33">
            <v>382542527.2682668</v>
          </cell>
          <cell r="Q33">
            <v>31878543.939022232</v>
          </cell>
        </row>
        <row r="34">
          <cell r="B34">
            <v>2029</v>
          </cell>
          <cell r="C34">
            <v>140648074.83591425</v>
          </cell>
          <cell r="D34">
            <v>67469244.989345461</v>
          </cell>
          <cell r="E34">
            <v>165468.32333636974</v>
          </cell>
          <cell r="F34">
            <v>2501236.2686164184</v>
          </cell>
          <cell r="G34">
            <v>210784024.41721249</v>
          </cell>
          <cell r="H34">
            <v>4267773.8400618341</v>
          </cell>
          <cell r="I34">
            <v>1676625.437167149</v>
          </cell>
          <cell r="J34">
            <v>13160361.30817502</v>
          </cell>
          <cell r="K34">
            <v>107361999.2286171</v>
          </cell>
          <cell r="L34">
            <v>38600000.771382913</v>
          </cell>
          <cell r="M34">
            <v>145962000</v>
          </cell>
          <cell r="N34">
            <v>16778272.626535878</v>
          </cell>
          <cell r="O34">
            <v>4459978.1653992394</v>
          </cell>
          <cell r="P34">
            <v>387536655.50184965</v>
          </cell>
          <cell r="Q34">
            <v>32294721.291820806</v>
          </cell>
        </row>
        <row r="35">
          <cell r="B35">
            <v>2030</v>
          </cell>
          <cell r="C35">
            <v>143909926.30804873</v>
          </cell>
          <cell r="D35">
            <v>69033963.570449695</v>
          </cell>
          <cell r="E35">
            <v>169305.79565652792</v>
          </cell>
          <cell r="F35">
            <v>2559243.8966231351</v>
          </cell>
          <cell r="G35">
            <v>215672439.5707781</v>
          </cell>
          <cell r="H35">
            <v>4366750.270412433</v>
          </cell>
          <cell r="I35">
            <v>1715509.0348048843</v>
          </cell>
          <cell r="J35">
            <v>13465570.917030118</v>
          </cell>
          <cell r="K35">
            <v>107359570.83192885</v>
          </cell>
          <cell r="L35">
            <v>38602429.168071166</v>
          </cell>
          <cell r="M35">
            <v>145962000</v>
          </cell>
          <cell r="N35">
            <v>16778272.626535878</v>
          </cell>
          <cell r="O35">
            <v>4459978.1653992394</v>
          </cell>
          <cell r="P35">
            <v>392646605.47383696</v>
          </cell>
          <cell r="Q35">
            <v>32720550.45615308</v>
          </cell>
        </row>
        <row r="36">
          <cell r="B36">
            <v>2031</v>
          </cell>
          <cell r="C36">
            <v>147247425.27865547</v>
          </cell>
          <cell r="D36">
            <v>70634970.452074319</v>
          </cell>
          <cell r="E36">
            <v>173232.26503371226</v>
          </cell>
          <cell r="F36">
            <v>2618596.8133373568</v>
          </cell>
          <cell r="G36">
            <v>220674224.80910087</v>
          </cell>
          <cell r="H36">
            <v>4468022.120841994</v>
          </cell>
          <cell r="I36">
            <v>1755294.4046164979</v>
          </cell>
          <cell r="J36">
            <v>13777858.819797991</v>
          </cell>
          <cell r="K36">
            <v>108229437.60699728</v>
          </cell>
          <cell r="L36">
            <v>37732562.393002719</v>
          </cell>
          <cell r="M36">
            <v>145962000</v>
          </cell>
          <cell r="N36">
            <v>16778272.626535878</v>
          </cell>
          <cell r="O36">
            <v>4459978.1653992394</v>
          </cell>
          <cell r="P36">
            <v>397875063.27366424</v>
          </cell>
          <cell r="Q36">
            <v>33156255.272805352</v>
          </cell>
        </row>
        <row r="37">
          <cell r="B37">
            <v>2032</v>
          </cell>
          <cell r="C37">
            <v>150662326.13295808</v>
          </cell>
          <cell r="D37">
            <v>72273107.217345119</v>
          </cell>
          <cell r="E37">
            <v>177249.79545053892</v>
          </cell>
          <cell r="F37">
            <v>2679326.2181335166</v>
          </cell>
          <cell r="G37">
            <v>225792009.36388725</v>
          </cell>
          <cell r="H37">
            <v>4571642.6257753214</v>
          </cell>
          <cell r="I37">
            <v>1796002.4601260189</v>
          </cell>
          <cell r="J37">
            <v>14097389.173317928</v>
          </cell>
          <cell r="K37">
            <v>108222337.44576749</v>
          </cell>
          <cell r="L37">
            <v>37739662.554232493</v>
          </cell>
          <cell r="M37">
            <v>145962000</v>
          </cell>
          <cell r="N37">
            <v>16778272.626535878</v>
          </cell>
          <cell r="O37">
            <v>4459978.1653992394</v>
          </cell>
          <cell r="P37">
            <v>403224777.28543204</v>
          </cell>
          <cell r="Q37">
            <v>33602064.773786001</v>
          </cell>
        </row>
        <row r="38">
          <cell r="B38">
            <v>2033</v>
          </cell>
          <cell r="C38">
            <v>154156423.94315085</v>
          </cell>
          <cell r="D38">
            <v>73949234.96703282</v>
          </cell>
          <cell r="E38">
            <v>181360.4987566481</v>
          </cell>
          <cell r="F38">
            <v>2741464.0339489356</v>
          </cell>
          <cell r="G38">
            <v>231028483.44288924</v>
          </cell>
          <cell r="H38">
            <v>4677666.2542277882</v>
          </cell>
          <cell r="I38">
            <v>1837654.5998752026</v>
          </cell>
          <cell r="J38">
            <v>14424329.94148618</v>
          </cell>
          <cell r="K38">
            <v>108215434.03484365</v>
          </cell>
          <cell r="L38">
            <v>37746565.965156361</v>
          </cell>
          <cell r="M38">
            <v>145962000</v>
          </cell>
          <cell r="N38">
            <v>16778272.626535878</v>
          </cell>
          <cell r="O38">
            <v>4459978.1653992394</v>
          </cell>
          <cell r="P38">
            <v>408698559.63261896</v>
          </cell>
          <cell r="Q38">
            <v>34058213.302718244</v>
          </cell>
        </row>
        <row r="39">
          <cell r="B39">
            <v>2034</v>
          </cell>
          <cell r="C39">
            <v>157731555.41199297</v>
          </cell>
          <cell r="D39">
            <v>75664234.772197857</v>
          </cell>
          <cell r="E39">
            <v>185566.53577881528</v>
          </cell>
          <cell r="F39">
            <v>2805042.9240643694</v>
          </cell>
          <cell r="G39">
            <v>236386399.644034</v>
          </cell>
          <cell r="H39">
            <v>4786148.7384374505</v>
          </cell>
          <cell r="I39">
            <v>1880272.7186718557</v>
          </cell>
          <cell r="J39">
            <v>14758852.983547579</v>
          </cell>
          <cell r="K39">
            <v>108208721.04811823</v>
          </cell>
          <cell r="L39">
            <v>37753278.951881751</v>
          </cell>
          <cell r="M39">
            <v>145962000</v>
          </cell>
          <cell r="N39">
            <v>16778272.626535878</v>
          </cell>
          <cell r="O39">
            <v>4459978.1653992394</v>
          </cell>
          <cell r="P39">
            <v>414299287.65629756</v>
          </cell>
          <cell r="Q39">
            <v>34524940.6380248</v>
          </cell>
        </row>
        <row r="40">
          <cell r="B40">
            <v>2035</v>
          </cell>
          <cell r="C40">
            <v>161389599.83828819</v>
          </cell>
          <cell r="D40">
            <v>77419008.13733317</v>
          </cell>
          <cell r="E40">
            <v>189870.11745680962</v>
          </cell>
          <cell r="F40">
            <v>2870096.3092737589</v>
          </cell>
          <cell r="G40">
            <v>241868574.40235192</v>
          </cell>
          <cell r="H40">
            <v>4897147.1031611767</v>
          </cell>
          <cell r="I40">
            <v>1923879.2190990334</v>
          </cell>
          <cell r="J40">
            <v>15101134.14443488</v>
          </cell>
          <cell r="K40">
            <v>108679222.90743011</v>
          </cell>
          <cell r="L40">
            <v>37282777.09256988</v>
          </cell>
          <cell r="M40">
            <v>145962000</v>
          </cell>
          <cell r="N40">
            <v>16778272.626535878</v>
          </cell>
          <cell r="O40">
            <v>4459978.1653992394</v>
          </cell>
          <cell r="P40">
            <v>420029905.42763454</v>
          </cell>
          <cell r="Q40">
            <v>35002492.118969545</v>
          </cell>
        </row>
        <row r="41">
          <cell r="B41" t="str">
            <v xml:space="preserve">     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50">
          <cell r="B50" t="str">
            <v>Año</v>
          </cell>
          <cell r="C50" t="str">
            <v>Equipos Electromecánicos Acueducto</v>
          </cell>
          <cell r="D50" t="str">
            <v>Equipos Electromecánicos Alcantarillado</v>
          </cell>
          <cell r="E50" t="str">
            <v xml:space="preserve">Total Equipos Electromecánicos </v>
          </cell>
          <cell r="F50" t="str">
            <v>Número de empleados *</v>
          </cell>
          <cell r="G50" t="str">
            <v>Número de empleados **</v>
          </cell>
          <cell r="H50" t="str">
            <v>Costo mensual operarios * (SMLV/mes)</v>
          </cell>
          <cell r="I50" t="str">
            <v>Costo mensual operarios ** (SMLV/mes)</v>
          </cell>
          <cell r="J50" t="str">
            <v>Porcentaje Bombeo Acueducto</v>
          </cell>
          <cell r="K50" t="str">
            <v>Costo de operarios del Servicio de Acueducto Bombeo (SMLV)</v>
          </cell>
          <cell r="L50" t="str">
            <v>Longitud de red acueducto</v>
          </cell>
          <cell r="M50" t="str">
            <v>Longitud de red alcantarillado</v>
          </cell>
          <cell r="N50" t="str">
            <v xml:space="preserve">Longitud total de redes </v>
          </cell>
          <cell r="O50" t="str">
            <v>Número de empleados *</v>
          </cell>
          <cell r="P50" t="str">
            <v>Número de empleados **</v>
          </cell>
          <cell r="Q50" t="str">
            <v>Costo mensual operarios  (SMLV/mes)</v>
          </cell>
          <cell r="R50" t="str">
            <v>Costo mensual operarios ** (SMLV/mes)</v>
          </cell>
          <cell r="S50" t="str">
            <v>Porcentaje de redes de acueducto</v>
          </cell>
          <cell r="T50" t="str">
            <v>Operarios PTAP, Tanques y PTAR</v>
          </cell>
          <cell r="U50" t="str">
            <v>Porcentaje acueducto</v>
          </cell>
          <cell r="V50" t="str">
            <v>Porcentaje alcantarillado</v>
          </cell>
          <cell r="W50" t="str">
            <v>Costo mensual operarios tratamiento y tanques** (SMLV/mes)</v>
          </cell>
          <cell r="X50" t="str">
            <v>Costo de operarios del servicio de acueducto redes (SMLV)</v>
          </cell>
          <cell r="Y50" t="str">
            <v>Total Operarios*</v>
          </cell>
          <cell r="Z50" t="str">
            <v>Total Operarios**</v>
          </cell>
          <cell r="AA50" t="str">
            <v>Costo total mensual operarios * (SMLV/mes)</v>
          </cell>
          <cell r="AB50" t="str">
            <v>Costo total mensual operarios ** (SMLV/mes)</v>
          </cell>
          <cell r="AC50" t="str">
            <v>Costo total mensual operarios ** ($/mes)</v>
          </cell>
          <cell r="AD50" t="str">
            <v>Costo total operarios del servicio de acueducto (SMLV)</v>
          </cell>
          <cell r="AE50" t="str">
            <v>Costo total operarios del servicio de alcantarillado (SMLV)</v>
          </cell>
          <cell r="AF50" t="str">
            <v>Costo total operarios del servicio de acueducto ($)</v>
          </cell>
          <cell r="AG50" t="str">
            <v>Costo total operarios del servicio de alcantarillado ($)</v>
          </cell>
          <cell r="AH50" t="str">
            <v>Usuarios potenciales</v>
          </cell>
          <cell r="AI50" t="str">
            <v>Usuarios reales</v>
          </cell>
          <cell r="AJ50" t="str">
            <v>Indicador Operarios / miles de usuarios.</v>
          </cell>
        </row>
        <row r="51">
          <cell r="B51">
            <v>2002</v>
          </cell>
          <cell r="C51">
            <v>8</v>
          </cell>
          <cell r="D51">
            <v>4</v>
          </cell>
          <cell r="E51">
            <v>12</v>
          </cell>
          <cell r="F51">
            <v>3.8933100889616576</v>
          </cell>
          <cell r="G51">
            <v>4</v>
          </cell>
          <cell r="H51">
            <v>6.8399651334424867</v>
          </cell>
          <cell r="I51">
            <v>7</v>
          </cell>
          <cell r="J51">
            <v>0.66666666666666663</v>
          </cell>
          <cell r="K51">
            <v>4.6666666666666661</v>
          </cell>
          <cell r="L51">
            <v>36.748186579266253</v>
          </cell>
          <cell r="M51">
            <v>24.739731163426647</v>
          </cell>
          <cell r="N51">
            <v>61.4879177426929</v>
          </cell>
          <cell r="O51">
            <v>5.2867441582510626</v>
          </cell>
          <cell r="P51">
            <v>5</v>
          </cell>
          <cell r="Q51">
            <v>7.7867441582510626</v>
          </cell>
          <cell r="R51">
            <v>7.5</v>
          </cell>
          <cell r="S51">
            <v>0.59764890287951467</v>
          </cell>
          <cell r="T51">
            <v>3</v>
          </cell>
          <cell r="U51">
            <v>0.6</v>
          </cell>
          <cell r="V51">
            <v>0.4</v>
          </cell>
          <cell r="W51">
            <v>5</v>
          </cell>
          <cell r="X51">
            <v>4.48236677159636</v>
          </cell>
          <cell r="Y51">
            <v>13.18005424721272</v>
          </cell>
          <cell r="Z51">
            <v>13</v>
          </cell>
          <cell r="AA51">
            <v>19.626709291693551</v>
          </cell>
          <cell r="AB51">
            <v>19.5</v>
          </cell>
          <cell r="AC51">
            <v>9487530</v>
          </cell>
          <cell r="AD51">
            <v>15.149033438263025</v>
          </cell>
          <cell r="AE51">
            <v>4.3509665617369748</v>
          </cell>
          <cell r="AF51">
            <v>7370610.7290524924</v>
          </cell>
          <cell r="AG51">
            <v>2116919.2709475076</v>
          </cell>
          <cell r="AH51">
            <v>6233.7484224385325</v>
          </cell>
          <cell r="AI51">
            <v>3916.5457719510837</v>
          </cell>
          <cell r="AJ51">
            <v>3.3652241068146349</v>
          </cell>
        </row>
        <row r="52">
          <cell r="B52">
            <v>2003</v>
          </cell>
          <cell r="C52">
            <v>8</v>
          </cell>
          <cell r="D52">
            <v>4</v>
          </cell>
          <cell r="E52">
            <v>12</v>
          </cell>
          <cell r="F52">
            <v>3.8933100889616576</v>
          </cell>
          <cell r="G52">
            <v>4</v>
          </cell>
          <cell r="H52">
            <v>6.8399651334424867</v>
          </cell>
          <cell r="I52">
            <v>7</v>
          </cell>
          <cell r="J52">
            <v>0.66666666666666663</v>
          </cell>
          <cell r="K52">
            <v>4.6666666666666661</v>
          </cell>
          <cell r="L52">
            <v>40.980893524004429</v>
          </cell>
          <cell r="M52">
            <v>35.438822866693059</v>
          </cell>
          <cell r="N52">
            <v>76.419716390697488</v>
          </cell>
          <cell r="O52">
            <v>6.0158169148770746</v>
          </cell>
          <cell r="P52">
            <v>6</v>
          </cell>
          <cell r="Q52">
            <v>8.5158169148770746</v>
          </cell>
          <cell r="R52">
            <v>8.5</v>
          </cell>
          <cell r="S52">
            <v>0.53626073819076614</v>
          </cell>
          <cell r="T52">
            <v>3</v>
          </cell>
          <cell r="U52">
            <v>0.6</v>
          </cell>
          <cell r="V52">
            <v>0.4</v>
          </cell>
          <cell r="W52">
            <v>5</v>
          </cell>
          <cell r="X52">
            <v>4.558216274621512</v>
          </cell>
          <cell r="Y52">
            <v>13.909127003838732</v>
          </cell>
          <cell r="Z52">
            <v>14</v>
          </cell>
          <cell r="AA52">
            <v>20.355782048319561</v>
          </cell>
          <cell r="AB52">
            <v>20.5</v>
          </cell>
          <cell r="AC52">
            <v>9974070</v>
          </cell>
          <cell r="AD52">
            <v>15.224882941288179</v>
          </cell>
          <cell r="AE52">
            <v>5.275117058711821</v>
          </cell>
          <cell r="AF52">
            <v>7407514.5462543508</v>
          </cell>
          <cell r="AG52">
            <v>2566555.4537456492</v>
          </cell>
          <cell r="AH52">
            <v>6378.3189150838734</v>
          </cell>
          <cell r="AI52">
            <v>4198.7262349336288</v>
          </cell>
          <cell r="AJ52">
            <v>3.3127015731852305</v>
          </cell>
        </row>
        <row r="53">
          <cell r="B53">
            <v>2004</v>
          </cell>
          <cell r="C53">
            <v>8</v>
          </cell>
          <cell r="D53">
            <v>4</v>
          </cell>
          <cell r="E53">
            <v>12</v>
          </cell>
          <cell r="F53">
            <v>3.8933100889616576</v>
          </cell>
          <cell r="G53">
            <v>4</v>
          </cell>
          <cell r="H53">
            <v>6.8399651334424867</v>
          </cell>
          <cell r="I53">
            <v>7</v>
          </cell>
          <cell r="J53">
            <v>0.66666666666666663</v>
          </cell>
          <cell r="K53">
            <v>4.6666666666666661</v>
          </cell>
          <cell r="L53">
            <v>45.378329132324723</v>
          </cell>
          <cell r="M53">
            <v>46.613074271368156</v>
          </cell>
          <cell r="N53">
            <v>91.991403403692885</v>
          </cell>
          <cell r="O53">
            <v>6.6377567927265115</v>
          </cell>
          <cell r="P53">
            <v>7</v>
          </cell>
          <cell r="Q53">
            <v>9.1377567927265115</v>
          </cell>
          <cell r="R53">
            <v>9.5</v>
          </cell>
          <cell r="S53">
            <v>0.493288801489282</v>
          </cell>
          <cell r="T53">
            <v>3</v>
          </cell>
          <cell r="U53">
            <v>0.6</v>
          </cell>
          <cell r="V53">
            <v>0.4</v>
          </cell>
          <cell r="W53">
            <v>5</v>
          </cell>
          <cell r="X53">
            <v>4.6862436141481787</v>
          </cell>
          <cell r="Y53">
            <v>14.531066881688169</v>
          </cell>
          <cell r="Z53">
            <v>15</v>
          </cell>
          <cell r="AA53">
            <v>20.977721926168996</v>
          </cell>
          <cell r="AB53">
            <v>21.5</v>
          </cell>
          <cell r="AC53">
            <v>10460610</v>
          </cell>
          <cell r="AD53">
            <v>15.352910280814845</v>
          </cell>
          <cell r="AE53">
            <v>6.1470897191851552</v>
          </cell>
          <cell r="AF53">
            <v>7469804.968027655</v>
          </cell>
          <cell r="AG53">
            <v>2990805.0319723454</v>
          </cell>
          <cell r="AH53">
            <v>6526.2422262787231</v>
          </cell>
          <cell r="AI53">
            <v>4491.8886088216486</v>
          </cell>
          <cell r="AJ53">
            <v>3.2349570853450182</v>
          </cell>
        </row>
        <row r="54">
          <cell r="B54">
            <v>2005</v>
          </cell>
          <cell r="C54">
            <v>8</v>
          </cell>
          <cell r="D54">
            <v>4</v>
          </cell>
          <cell r="E54">
            <v>12</v>
          </cell>
          <cell r="F54">
            <v>3.8933100889616576</v>
          </cell>
          <cell r="G54">
            <v>4</v>
          </cell>
          <cell r="H54">
            <v>6.8399651334424867</v>
          </cell>
          <cell r="I54">
            <v>7</v>
          </cell>
          <cell r="J54">
            <v>0.66666666666666663</v>
          </cell>
          <cell r="K54">
            <v>4.6666666666666661</v>
          </cell>
          <cell r="L54">
            <v>49.945857481740163</v>
          </cell>
          <cell r="M54">
            <v>52.129556164631452</v>
          </cell>
          <cell r="N54">
            <v>102.07541364637162</v>
          </cell>
          <cell r="O54">
            <v>6.986587392876455</v>
          </cell>
          <cell r="P54">
            <v>7</v>
          </cell>
          <cell r="Q54">
            <v>9.486587392876455</v>
          </cell>
          <cell r="R54">
            <v>9.5</v>
          </cell>
          <cell r="S54">
            <v>0.48930350314103815</v>
          </cell>
          <cell r="T54">
            <v>3</v>
          </cell>
          <cell r="U54">
            <v>0.6</v>
          </cell>
          <cell r="V54">
            <v>0.4</v>
          </cell>
          <cell r="W54">
            <v>5</v>
          </cell>
          <cell r="X54">
            <v>4.6483832798398623</v>
          </cell>
          <cell r="Y54">
            <v>14.879897481838112</v>
          </cell>
          <cell r="Z54">
            <v>15</v>
          </cell>
          <cell r="AA54">
            <v>21.326552526318942</v>
          </cell>
          <cell r="AB54">
            <v>21.5</v>
          </cell>
          <cell r="AC54">
            <v>10460610</v>
          </cell>
          <cell r="AD54">
            <v>15.315049946506528</v>
          </cell>
          <cell r="AE54">
            <v>6.1849500534934716</v>
          </cell>
          <cell r="AF54">
            <v>7451384.4009732865</v>
          </cell>
          <cell r="AG54">
            <v>3009225.5990267135</v>
          </cell>
          <cell r="AH54">
            <v>6677.5961131920576</v>
          </cell>
          <cell r="AI54">
            <v>4796.3904987826782</v>
          </cell>
          <cell r="AJ54">
            <v>3.1023115164652721</v>
          </cell>
        </row>
        <row r="55">
          <cell r="B55">
            <v>2006</v>
          </cell>
          <cell r="C55">
            <v>8</v>
          </cell>
          <cell r="D55">
            <v>4</v>
          </cell>
          <cell r="E55">
            <v>12</v>
          </cell>
          <cell r="F55">
            <v>3.8933100889616576</v>
          </cell>
          <cell r="G55">
            <v>4</v>
          </cell>
          <cell r="H55">
            <v>6.8399651334424867</v>
          </cell>
          <cell r="I55">
            <v>7</v>
          </cell>
          <cell r="J55">
            <v>0.66666666666666663</v>
          </cell>
          <cell r="K55">
            <v>4.6666666666666661</v>
          </cell>
          <cell r="L55">
            <v>54.689002853427937</v>
          </cell>
          <cell r="M55">
            <v>53.674497922661772</v>
          </cell>
          <cell r="N55">
            <v>108.36350077608971</v>
          </cell>
          <cell r="O55">
            <v>7.1870637028208755</v>
          </cell>
          <cell r="P55">
            <v>7</v>
          </cell>
          <cell r="Q55">
            <v>9.6870637028208755</v>
          </cell>
          <cell r="R55">
            <v>9.5</v>
          </cell>
          <cell r="S55">
            <v>0.50468102693019501</v>
          </cell>
          <cell r="T55">
            <v>3</v>
          </cell>
          <cell r="U55">
            <v>0.6</v>
          </cell>
          <cell r="V55">
            <v>0.4</v>
          </cell>
          <cell r="W55">
            <v>5</v>
          </cell>
          <cell r="X55">
            <v>4.794469755836853</v>
          </cell>
          <cell r="Y55">
            <v>15.080373791782533</v>
          </cell>
          <cell r="Z55">
            <v>15</v>
          </cell>
          <cell r="AA55">
            <v>21.527028836263362</v>
          </cell>
          <cell r="AB55">
            <v>21.5</v>
          </cell>
          <cell r="AC55">
            <v>10460610</v>
          </cell>
          <cell r="AD55">
            <v>15.461136422503518</v>
          </cell>
          <cell r="AE55">
            <v>6.0388635774964818</v>
          </cell>
          <cell r="AF55">
            <v>7522461.3150048619</v>
          </cell>
          <cell r="AG55">
            <v>2938148.6849951381</v>
          </cell>
          <cell r="AH55">
            <v>6832.4601363046795</v>
          </cell>
          <cell r="AI55">
            <v>5112.6001902285298</v>
          </cell>
          <cell r="AJ55">
            <v>2.9496485605514269</v>
          </cell>
        </row>
        <row r="56">
          <cell r="B56">
            <v>2007</v>
          </cell>
          <cell r="C56">
            <v>8</v>
          </cell>
          <cell r="D56">
            <v>4</v>
          </cell>
          <cell r="E56">
            <v>12</v>
          </cell>
          <cell r="F56">
            <v>3.8933100889616576</v>
          </cell>
          <cell r="G56">
            <v>4</v>
          </cell>
          <cell r="H56">
            <v>6.8399651334424867</v>
          </cell>
          <cell r="I56">
            <v>7</v>
          </cell>
          <cell r="J56">
            <v>0.66666666666666663</v>
          </cell>
          <cell r="K56">
            <v>4.6666666666666661</v>
          </cell>
          <cell r="L56">
            <v>59.613454277915892</v>
          </cell>
          <cell r="M56">
            <v>55.255269325382734</v>
          </cell>
          <cell r="N56">
            <v>114.86872360329863</v>
          </cell>
          <cell r="O56">
            <v>7.382573950942696</v>
          </cell>
          <cell r="P56">
            <v>7</v>
          </cell>
          <cell r="Q56">
            <v>9.882573950942696</v>
          </cell>
          <cell r="R56">
            <v>9.5</v>
          </cell>
          <cell r="S56">
            <v>0.51897028545204449</v>
          </cell>
          <cell r="T56">
            <v>3</v>
          </cell>
          <cell r="U56">
            <v>0.6</v>
          </cell>
          <cell r="V56">
            <v>0.4</v>
          </cell>
          <cell r="W56">
            <v>5</v>
          </cell>
          <cell r="X56">
            <v>4.9302177117944224</v>
          </cell>
          <cell r="Y56">
            <v>15.275884039904353</v>
          </cell>
          <cell r="Z56">
            <v>15</v>
          </cell>
          <cell r="AA56">
            <v>21.722539084385183</v>
          </cell>
          <cell r="AB56">
            <v>21.5</v>
          </cell>
          <cell r="AC56">
            <v>10460610</v>
          </cell>
          <cell r="AD56">
            <v>15.596884378461088</v>
          </cell>
          <cell r="AE56">
            <v>5.9031156215389124</v>
          </cell>
          <cell r="AF56">
            <v>7588508.1254964573</v>
          </cell>
          <cell r="AG56">
            <v>2872101.8745035427</v>
          </cell>
          <cell r="AH56">
            <v>6990.915701230866</v>
          </cell>
          <cell r="AI56">
            <v>5440.8969518610602</v>
          </cell>
          <cell r="AJ56">
            <v>2.807603998947128</v>
          </cell>
        </row>
        <row r="57">
          <cell r="B57">
            <v>2008</v>
          </cell>
          <cell r="C57">
            <v>8</v>
          </cell>
          <cell r="D57">
            <v>4</v>
          </cell>
          <cell r="E57">
            <v>12</v>
          </cell>
          <cell r="F57">
            <v>3.8933100889616576</v>
          </cell>
          <cell r="G57">
            <v>4</v>
          </cell>
          <cell r="H57">
            <v>6.8399651334424867</v>
          </cell>
          <cell r="I57">
            <v>7</v>
          </cell>
          <cell r="J57">
            <v>0.66666666666666663</v>
          </cell>
          <cell r="K57">
            <v>4.6666666666666661</v>
          </cell>
          <cell r="L57">
            <v>64.725070205447082</v>
          </cell>
          <cell r="M57">
            <v>56.872701318965589</v>
          </cell>
          <cell r="N57">
            <v>121.59777152441268</v>
          </cell>
          <cell r="O57">
            <v>7.5734900414486397</v>
          </cell>
          <cell r="P57">
            <v>8</v>
          </cell>
          <cell r="Q57">
            <v>10.07349004144864</v>
          </cell>
          <cell r="R57">
            <v>11</v>
          </cell>
          <cell r="S57">
            <v>0.53228829273777023</v>
          </cell>
          <cell r="T57">
            <v>3</v>
          </cell>
          <cell r="U57">
            <v>0.6</v>
          </cell>
          <cell r="V57">
            <v>0.4</v>
          </cell>
          <cell r="W57">
            <v>5</v>
          </cell>
          <cell r="X57">
            <v>5.8551712201154729</v>
          </cell>
          <cell r="Y57">
            <v>15.466800130410297</v>
          </cell>
          <cell r="Z57">
            <v>16</v>
          </cell>
          <cell r="AA57">
            <v>21.913455174891126</v>
          </cell>
          <cell r="AB57">
            <v>23</v>
          </cell>
          <cell r="AC57">
            <v>11190420</v>
          </cell>
          <cell r="AD57">
            <v>16.521837886782137</v>
          </cell>
          <cell r="AE57">
            <v>6.4781621132178628</v>
          </cell>
          <cell r="AF57">
            <v>8038535.0054349806</v>
          </cell>
          <cell r="AG57">
            <v>3151884.9945650189</v>
          </cell>
          <cell r="AH57">
            <v>7153.046101509939</v>
          </cell>
          <cell r="AI57">
            <v>5781.6713470298064</v>
          </cell>
          <cell r="AJ57">
            <v>2.6751434320728023</v>
          </cell>
        </row>
        <row r="58">
          <cell r="B58">
            <v>2009</v>
          </cell>
          <cell r="C58">
            <v>9</v>
          </cell>
          <cell r="D58">
            <v>4</v>
          </cell>
          <cell r="E58">
            <v>13</v>
          </cell>
          <cell r="F58">
            <v>4.0531473719149425</v>
          </cell>
          <cell r="G58">
            <v>4</v>
          </cell>
          <cell r="H58">
            <v>7.0797210578724137</v>
          </cell>
          <cell r="I58">
            <v>7</v>
          </cell>
          <cell r="J58">
            <v>0.69230769230769229</v>
          </cell>
          <cell r="K58">
            <v>4.8461538461538458</v>
          </cell>
          <cell r="L58">
            <v>71.529883304360197</v>
          </cell>
          <cell r="M58">
            <v>58.52764412053854</v>
          </cell>
          <cell r="N58">
            <v>130.05752742489875</v>
          </cell>
          <cell r="O58">
            <v>7.7990472353440055</v>
          </cell>
          <cell r="P58">
            <v>8</v>
          </cell>
          <cell r="Q58">
            <v>10.299047235344005</v>
          </cell>
          <cell r="R58">
            <v>11</v>
          </cell>
          <cell r="S58">
            <v>0.549986492290228</v>
          </cell>
          <cell r="T58">
            <v>3</v>
          </cell>
          <cell r="U58">
            <v>0.6</v>
          </cell>
          <cell r="V58">
            <v>0.4</v>
          </cell>
          <cell r="W58">
            <v>5</v>
          </cell>
          <cell r="X58">
            <v>6.0498514151925082</v>
          </cell>
          <cell r="Y58">
            <v>15.852194607258948</v>
          </cell>
          <cell r="Z58">
            <v>16</v>
          </cell>
          <cell r="AA58">
            <v>22.378768293216417</v>
          </cell>
          <cell r="AB58">
            <v>23</v>
          </cell>
          <cell r="AC58">
            <v>11190420</v>
          </cell>
          <cell r="AD58">
            <v>16.896005261346353</v>
          </cell>
          <cell r="AE58">
            <v>6.1039947386536468</v>
          </cell>
          <cell r="AF58">
            <v>8220582.3998554545</v>
          </cell>
          <cell r="AG58">
            <v>2969837.6001445455</v>
          </cell>
          <cell r="AH58">
            <v>7318.9365623902322</v>
          </cell>
          <cell r="AI58">
            <v>6135.325553624014</v>
          </cell>
          <cell r="AJ58">
            <v>2.5837576944707314</v>
          </cell>
        </row>
        <row r="59">
          <cell r="B59">
            <v>2010</v>
          </cell>
          <cell r="C59">
            <v>9</v>
          </cell>
          <cell r="D59">
            <v>4</v>
          </cell>
          <cell r="E59">
            <v>13</v>
          </cell>
          <cell r="F59">
            <v>4.0531473719149425</v>
          </cell>
          <cell r="G59">
            <v>4</v>
          </cell>
          <cell r="H59">
            <v>7.0797210578724137</v>
          </cell>
          <cell r="I59">
            <v>7</v>
          </cell>
          <cell r="J59">
            <v>0.69230769230769229</v>
          </cell>
          <cell r="K59">
            <v>4.8461538461538458</v>
          </cell>
          <cell r="L59">
            <v>77.034105390911634</v>
          </cell>
          <cell r="M59">
            <v>60.220967665110685</v>
          </cell>
          <cell r="N59">
            <v>137.25507305602233</v>
          </cell>
          <cell r="O59">
            <v>7.9796861179929905</v>
          </cell>
          <cell r="P59">
            <v>8</v>
          </cell>
          <cell r="Q59">
            <v>10.479686117992991</v>
          </cell>
          <cell r="R59">
            <v>11</v>
          </cell>
          <cell r="S59">
            <v>0.56124778250978913</v>
          </cell>
          <cell r="T59">
            <v>3</v>
          </cell>
          <cell r="U59">
            <v>0.6</v>
          </cell>
          <cell r="V59">
            <v>0.4</v>
          </cell>
          <cell r="W59">
            <v>5</v>
          </cell>
          <cell r="X59">
            <v>6.1737256076076807</v>
          </cell>
          <cell r="Y59">
            <v>16.032833489907933</v>
          </cell>
          <cell r="Z59">
            <v>16</v>
          </cell>
          <cell r="AA59">
            <v>22.559407175865402</v>
          </cell>
          <cell r="AB59">
            <v>23</v>
          </cell>
          <cell r="AC59">
            <v>11190420</v>
          </cell>
          <cell r="AD59">
            <v>17.019879453761526</v>
          </cell>
          <cell r="AE59">
            <v>5.9801205462384743</v>
          </cell>
          <cell r="AF59">
            <v>8280852.1494331323</v>
          </cell>
          <cell r="AG59">
            <v>2909567.8505668673</v>
          </cell>
          <cell r="AH59">
            <v>7488.6742856284836</v>
          </cell>
          <cell r="AI59">
            <v>6502.2736927274427</v>
          </cell>
          <cell r="AJ59">
            <v>2.4657272590417216</v>
          </cell>
        </row>
        <row r="60">
          <cell r="B60">
            <v>2011</v>
          </cell>
          <cell r="C60">
            <v>9</v>
          </cell>
          <cell r="D60">
            <v>4</v>
          </cell>
          <cell r="E60">
            <v>13</v>
          </cell>
          <cell r="F60">
            <v>4.0531473719149425</v>
          </cell>
          <cell r="G60">
            <v>4</v>
          </cell>
          <cell r="H60">
            <v>7.0797210578724137</v>
          </cell>
          <cell r="I60">
            <v>7</v>
          </cell>
          <cell r="J60">
            <v>0.69230769230769229</v>
          </cell>
          <cell r="K60">
            <v>4.8461538461538458</v>
          </cell>
          <cell r="L60">
            <v>82.744132494055378</v>
          </cell>
          <cell r="M60">
            <v>61.953562062860918</v>
          </cell>
          <cell r="N60">
            <v>144.6976945569163</v>
          </cell>
          <cell r="O60">
            <v>8.1567751762693632</v>
          </cell>
          <cell r="P60">
            <v>8</v>
          </cell>
          <cell r="Q60">
            <v>10.656775176269363</v>
          </cell>
          <cell r="R60">
            <v>11</v>
          </cell>
          <cell r="S60">
            <v>0.57184140180967624</v>
          </cell>
          <cell r="T60">
            <v>3</v>
          </cell>
          <cell r="U60">
            <v>0.6</v>
          </cell>
          <cell r="V60">
            <v>0.4</v>
          </cell>
          <cell r="W60">
            <v>5</v>
          </cell>
          <cell r="X60">
            <v>6.2902554199064387</v>
          </cell>
          <cell r="Y60">
            <v>16.209922548184306</v>
          </cell>
          <cell r="Z60">
            <v>16</v>
          </cell>
          <cell r="AA60">
            <v>22.736496234141775</v>
          </cell>
          <cell r="AB60">
            <v>23</v>
          </cell>
          <cell r="AC60">
            <v>11190420</v>
          </cell>
          <cell r="AD60">
            <v>17.136409266060284</v>
          </cell>
          <cell r="AE60">
            <v>5.8635907339397164</v>
          </cell>
          <cell r="AF60">
            <v>8337548.5643089702</v>
          </cell>
          <cell r="AG60">
            <v>2852871.4356910298</v>
          </cell>
          <cell r="AH60">
            <v>7662.3484953281904</v>
          </cell>
          <cell r="AI60">
            <v>6882.9421662703589</v>
          </cell>
          <cell r="AJ60">
            <v>2.3550862634907088</v>
          </cell>
        </row>
        <row r="61">
          <cell r="B61">
            <v>2012</v>
          </cell>
          <cell r="C61">
            <v>9</v>
          </cell>
          <cell r="D61">
            <v>4</v>
          </cell>
          <cell r="E61">
            <v>13</v>
          </cell>
          <cell r="F61">
            <v>4.0531473719149425</v>
          </cell>
          <cell r="G61">
            <v>4</v>
          </cell>
          <cell r="H61">
            <v>7.0797210578724137</v>
          </cell>
          <cell r="I61">
            <v>7</v>
          </cell>
          <cell r="J61">
            <v>0.69230769230769229</v>
          </cell>
          <cell r="K61">
            <v>4.8461538461538458</v>
          </cell>
          <cell r="L61">
            <v>85.340681545353988</v>
          </cell>
          <cell r="M61">
            <v>63.726338067032053</v>
          </cell>
          <cell r="N61">
            <v>149.06701961238605</v>
          </cell>
          <cell r="O61">
            <v>8.256542428530441</v>
          </cell>
          <cell r="P61">
            <v>8</v>
          </cell>
          <cell r="Q61">
            <v>10.756542428530441</v>
          </cell>
          <cell r="R61">
            <v>11</v>
          </cell>
          <cell r="S61">
            <v>0.57249874430482672</v>
          </cell>
          <cell r="T61">
            <v>3</v>
          </cell>
          <cell r="U61">
            <v>0.6</v>
          </cell>
          <cell r="V61">
            <v>0.4</v>
          </cell>
          <cell r="W61">
            <v>5</v>
          </cell>
          <cell r="X61">
            <v>6.2974861873530941</v>
          </cell>
          <cell r="Y61">
            <v>16.309689800445383</v>
          </cell>
          <cell r="Z61">
            <v>16</v>
          </cell>
          <cell r="AA61">
            <v>22.836263486402856</v>
          </cell>
          <cell r="AB61">
            <v>23</v>
          </cell>
          <cell r="AC61">
            <v>11190420</v>
          </cell>
          <cell r="AD61">
            <v>17.143640033506941</v>
          </cell>
          <cell r="AE61">
            <v>5.8563599664930592</v>
          </cell>
          <cell r="AF61">
            <v>8341066.6219024668</v>
          </cell>
          <cell r="AG61">
            <v>2849353.3780975332</v>
          </cell>
          <cell r="AH61">
            <v>7840.0504848410355</v>
          </cell>
          <cell r="AI61">
            <v>7056.0454363569324</v>
          </cell>
          <cell r="AJ61">
            <v>2.3114490896569606</v>
          </cell>
        </row>
        <row r="62">
          <cell r="B62">
            <v>2013</v>
          </cell>
          <cell r="C62">
            <v>9</v>
          </cell>
          <cell r="D62">
            <v>4</v>
          </cell>
          <cell r="E62">
            <v>13</v>
          </cell>
          <cell r="F62">
            <v>4.0531473719149425</v>
          </cell>
          <cell r="G62">
            <v>4</v>
          </cell>
          <cell r="H62">
            <v>7.0797210578724137</v>
          </cell>
          <cell r="I62">
            <v>7</v>
          </cell>
          <cell r="J62">
            <v>0.69230769230769229</v>
          </cell>
          <cell r="K62">
            <v>4.8461538461538458</v>
          </cell>
          <cell r="L62">
            <v>87.795294474206315</v>
          </cell>
          <cell r="M62">
            <v>65.540227552676114</v>
          </cell>
          <cell r="N62">
            <v>153.33552202688242</v>
          </cell>
          <cell r="O62">
            <v>8.3512228530943808</v>
          </cell>
          <cell r="P62">
            <v>8</v>
          </cell>
          <cell r="Q62">
            <v>10.851222853094381</v>
          </cell>
          <cell r="R62">
            <v>11</v>
          </cell>
          <cell r="S62">
            <v>0.57256983452806365</v>
          </cell>
          <cell r="T62">
            <v>3</v>
          </cell>
          <cell r="U62">
            <v>0.6</v>
          </cell>
          <cell r="V62">
            <v>0.4</v>
          </cell>
          <cell r="W62">
            <v>5</v>
          </cell>
          <cell r="X62">
            <v>6.2982681798086997</v>
          </cell>
          <cell r="Y62">
            <v>16.404370225009323</v>
          </cell>
          <cell r="Z62">
            <v>16</v>
          </cell>
          <cell r="AA62">
            <v>22.930943910966796</v>
          </cell>
          <cell r="AB62">
            <v>23</v>
          </cell>
          <cell r="AC62">
            <v>11190420</v>
          </cell>
          <cell r="AD62">
            <v>17.144422025962545</v>
          </cell>
          <cell r="AE62">
            <v>5.8555779740374554</v>
          </cell>
          <cell r="AF62">
            <v>8341447.0925118169</v>
          </cell>
          <cell r="AG62">
            <v>2848972.9074881836</v>
          </cell>
          <cell r="AH62">
            <v>8021.8736647560236</v>
          </cell>
          <cell r="AI62">
            <v>7219.6862982804214</v>
          </cell>
          <cell r="AJ62">
            <v>2.2721721619561923</v>
          </cell>
        </row>
        <row r="63">
          <cell r="B63">
            <v>2014</v>
          </cell>
          <cell r="C63">
            <v>9</v>
          </cell>
          <cell r="D63">
            <v>4</v>
          </cell>
          <cell r="E63">
            <v>13</v>
          </cell>
          <cell r="F63">
            <v>4.0531473719149425</v>
          </cell>
          <cell r="G63">
            <v>4</v>
          </cell>
          <cell r="H63">
            <v>7.0797210578724137</v>
          </cell>
          <cell r="I63">
            <v>7</v>
          </cell>
          <cell r="J63">
            <v>0.69230769230769229</v>
          </cell>
          <cell r="K63">
            <v>4.8461538461538458</v>
          </cell>
          <cell r="L63">
            <v>90.306833762021171</v>
          </cell>
          <cell r="M63">
            <v>67.39618400650258</v>
          </cell>
          <cell r="N63">
            <v>157.70301776852375</v>
          </cell>
          <cell r="O63">
            <v>8.4454092293034542</v>
          </cell>
          <cell r="P63">
            <v>8</v>
          </cell>
          <cell r="Q63">
            <v>10.945409229303454</v>
          </cell>
          <cell r="R63">
            <v>11</v>
          </cell>
          <cell r="S63">
            <v>0.57263859017950691</v>
          </cell>
          <cell r="T63">
            <v>3</v>
          </cell>
          <cell r="U63">
            <v>0.6</v>
          </cell>
          <cell r="V63">
            <v>0.4</v>
          </cell>
          <cell r="W63">
            <v>5</v>
          </cell>
          <cell r="X63">
            <v>6.2990244919745759</v>
          </cell>
          <cell r="Y63">
            <v>16.498556601218397</v>
          </cell>
          <cell r="Z63">
            <v>16</v>
          </cell>
          <cell r="AA63">
            <v>23.02513028717587</v>
          </cell>
          <cell r="AB63">
            <v>23</v>
          </cell>
          <cell r="AC63">
            <v>11190420</v>
          </cell>
          <cell r="AD63">
            <v>17.145178338128421</v>
          </cell>
          <cell r="AE63">
            <v>5.8548216618715792</v>
          </cell>
          <cell r="AF63">
            <v>8341815.0686330022</v>
          </cell>
          <cell r="AG63">
            <v>2848604.9313669982</v>
          </cell>
          <cell r="AH63">
            <v>8207.9136120015683</v>
          </cell>
          <cell r="AI63">
            <v>7387.1222508014116</v>
          </cell>
          <cell r="AJ63">
            <v>2.2334213569334809</v>
          </cell>
        </row>
        <row r="64">
          <cell r="B64">
            <v>2015</v>
          </cell>
          <cell r="C64">
            <v>9</v>
          </cell>
          <cell r="D64">
            <v>4</v>
          </cell>
          <cell r="E64">
            <v>13</v>
          </cell>
          <cell r="F64">
            <v>4.0531473719149425</v>
          </cell>
          <cell r="G64">
            <v>4</v>
          </cell>
          <cell r="H64">
            <v>7.0797210578724137</v>
          </cell>
          <cell r="I64">
            <v>7</v>
          </cell>
          <cell r="J64">
            <v>0.69230769230769229</v>
          </cell>
          <cell r="K64">
            <v>4.8461538461538458</v>
          </cell>
          <cell r="L64">
            <v>92.876619621165503</v>
          </cell>
          <cell r="M64">
            <v>69.295183028086868</v>
          </cell>
          <cell r="N64">
            <v>162.17180264925236</v>
          </cell>
          <cell r="O64">
            <v>8.5391177122426321</v>
          </cell>
          <cell r="P64">
            <v>9</v>
          </cell>
          <cell r="Q64">
            <v>11.039117712242632</v>
          </cell>
          <cell r="R64">
            <v>12</v>
          </cell>
          <cell r="S64">
            <v>0.57270510720066714</v>
          </cell>
          <cell r="T64">
            <v>3</v>
          </cell>
          <cell r="U64">
            <v>0.6</v>
          </cell>
          <cell r="V64">
            <v>0.4</v>
          </cell>
          <cell r="W64">
            <v>5</v>
          </cell>
          <cell r="X64">
            <v>6.8724612864080061</v>
          </cell>
          <cell r="Y64">
            <v>16.592265084157575</v>
          </cell>
          <cell r="Z64">
            <v>17</v>
          </cell>
          <cell r="AA64">
            <v>23.118838770115048</v>
          </cell>
          <cell r="AB64">
            <v>24</v>
          </cell>
          <cell r="AC64">
            <v>11676960</v>
          </cell>
          <cell r="AD64">
            <v>17.718615132561851</v>
          </cell>
          <cell r="AE64">
            <v>6.2813848674381489</v>
          </cell>
          <cell r="AF64">
            <v>8620815.0065966435</v>
          </cell>
          <cell r="AG64">
            <v>3056144.993403357</v>
          </cell>
          <cell r="AH64">
            <v>8398.2681200863335</v>
          </cell>
          <cell r="AI64">
            <v>7558.4413080777003</v>
          </cell>
          <cell r="AJ64">
            <v>2.1951966560123228</v>
          </cell>
        </row>
        <row r="65">
          <cell r="B65">
            <v>2016</v>
          </cell>
          <cell r="C65">
            <v>10</v>
          </cell>
          <cell r="D65">
            <v>4</v>
          </cell>
          <cell r="E65">
            <v>14</v>
          </cell>
          <cell r="F65">
            <v>4.2011335815087101</v>
          </cell>
          <cell r="G65">
            <v>4</v>
          </cell>
          <cell r="H65">
            <v>7.3017003722630651</v>
          </cell>
          <cell r="I65">
            <v>7</v>
          </cell>
          <cell r="J65">
            <v>0.7142857142857143</v>
          </cell>
          <cell r="K65">
            <v>5</v>
          </cell>
          <cell r="L65">
            <v>97.006002881820677</v>
          </cell>
          <cell r="M65">
            <v>71.238222842702697</v>
          </cell>
          <cell r="N65">
            <v>168.24422572452337</v>
          </cell>
          <cell r="O65">
            <v>8.6623972718039504</v>
          </cell>
          <cell r="P65">
            <v>9</v>
          </cell>
          <cell r="Q65">
            <v>11.16239727180395</v>
          </cell>
          <cell r="R65">
            <v>12</v>
          </cell>
          <cell r="S65">
            <v>0.57657849750311541</v>
          </cell>
          <cell r="T65">
            <v>3</v>
          </cell>
          <cell r="U65">
            <v>0.6</v>
          </cell>
          <cell r="V65">
            <v>0.4</v>
          </cell>
          <cell r="W65">
            <v>5</v>
          </cell>
          <cell r="X65">
            <v>6.9189419700373849</v>
          </cell>
          <cell r="Y65">
            <v>16.86353085331266</v>
          </cell>
          <cell r="Z65">
            <v>17</v>
          </cell>
          <cell r="AA65">
            <v>23.464097644067017</v>
          </cell>
          <cell r="AB65">
            <v>24</v>
          </cell>
          <cell r="AC65">
            <v>11676960</v>
          </cell>
          <cell r="AD65">
            <v>17.918941970037384</v>
          </cell>
          <cell r="AE65">
            <v>6.081058029962616</v>
          </cell>
          <cell r="AF65">
            <v>8718282.0261019897</v>
          </cell>
          <cell r="AG65">
            <v>2958677.9738980113</v>
          </cell>
          <cell r="AH65">
            <v>8593.0372505052346</v>
          </cell>
          <cell r="AI65">
            <v>7733.7335254547115</v>
          </cell>
          <cell r="AJ65">
            <v>2.1805161501632102</v>
          </cell>
        </row>
        <row r="66">
          <cell r="B66">
            <v>2017</v>
          </cell>
          <cell r="C66">
            <v>10</v>
          </cell>
          <cell r="D66">
            <v>4</v>
          </cell>
          <cell r="E66">
            <v>14</v>
          </cell>
          <cell r="F66">
            <v>4.2011335815087101</v>
          </cell>
          <cell r="G66">
            <v>4</v>
          </cell>
          <cell r="H66">
            <v>7.3017003722630651</v>
          </cell>
          <cell r="I66">
            <v>7</v>
          </cell>
          <cell r="J66">
            <v>0.7142857142857143</v>
          </cell>
          <cell r="K66">
            <v>5</v>
          </cell>
          <cell r="L66">
            <v>99.696365702057989</v>
          </cell>
          <cell r="M66">
            <v>73.226324826047943</v>
          </cell>
          <cell r="N66">
            <v>172.92269052810593</v>
          </cell>
          <cell r="O66">
            <v>8.7543797144764604</v>
          </cell>
          <cell r="P66">
            <v>9</v>
          </cell>
          <cell r="Q66">
            <v>11.25437971447646</v>
          </cell>
          <cell r="R66">
            <v>12</v>
          </cell>
          <cell r="S66">
            <v>0.57653721092116517</v>
          </cell>
          <cell r="T66">
            <v>3</v>
          </cell>
          <cell r="U66">
            <v>0.6</v>
          </cell>
          <cell r="V66">
            <v>0.4</v>
          </cell>
          <cell r="W66">
            <v>5</v>
          </cell>
          <cell r="X66">
            <v>6.9184465310539824</v>
          </cell>
          <cell r="Y66">
            <v>16.95551329598517</v>
          </cell>
          <cell r="Z66">
            <v>17</v>
          </cell>
          <cell r="AA66">
            <v>23.556080086739527</v>
          </cell>
          <cell r="AB66">
            <v>24</v>
          </cell>
          <cell r="AC66">
            <v>11676960</v>
          </cell>
          <cell r="AD66">
            <v>17.918446531053981</v>
          </cell>
          <cell r="AE66">
            <v>6.0815534689460193</v>
          </cell>
          <cell r="AF66">
            <v>8718040.9752190039</v>
          </cell>
          <cell r="AG66">
            <v>2958919.0247809961</v>
          </cell>
          <cell r="AH66">
            <v>8792.3233853376278</v>
          </cell>
          <cell r="AI66">
            <v>7913.0910468038655</v>
          </cell>
          <cell r="AJ66">
            <v>2.1427168214920997</v>
          </cell>
        </row>
        <row r="67">
          <cell r="B67">
            <v>2018</v>
          </cell>
          <cell r="C67">
            <v>10</v>
          </cell>
          <cell r="D67">
            <v>4</v>
          </cell>
          <cell r="E67">
            <v>14</v>
          </cell>
          <cell r="F67">
            <v>4.2011335815087101</v>
          </cell>
          <cell r="G67">
            <v>4</v>
          </cell>
          <cell r="H67">
            <v>7.3017003722630651</v>
          </cell>
          <cell r="I67">
            <v>7</v>
          </cell>
          <cell r="J67">
            <v>0.7142857142857143</v>
          </cell>
          <cell r="K67">
            <v>5</v>
          </cell>
          <cell r="L67">
            <v>102.44912229438216</v>
          </cell>
          <cell r="M67">
            <v>75.260534041139465</v>
          </cell>
          <cell r="N67">
            <v>177.70965633552163</v>
          </cell>
          <cell r="O67">
            <v>8.8459546429252534</v>
          </cell>
          <cell r="P67">
            <v>9</v>
          </cell>
          <cell r="Q67">
            <v>11.345954642925253</v>
          </cell>
          <cell r="R67">
            <v>12</v>
          </cell>
          <cell r="S67">
            <v>0.57649721690393052</v>
          </cell>
          <cell r="T67">
            <v>3</v>
          </cell>
          <cell r="U67">
            <v>0.6</v>
          </cell>
          <cell r="V67">
            <v>0.4</v>
          </cell>
          <cell r="W67">
            <v>5</v>
          </cell>
          <cell r="X67">
            <v>6.9179666028471658</v>
          </cell>
          <cell r="Y67">
            <v>17.047088224433963</v>
          </cell>
          <cell r="Z67">
            <v>17</v>
          </cell>
          <cell r="AA67">
            <v>23.64765501518832</v>
          </cell>
          <cell r="AB67">
            <v>24</v>
          </cell>
          <cell r="AC67">
            <v>11676960</v>
          </cell>
          <cell r="AD67">
            <v>17.917966602847166</v>
          </cell>
          <cell r="AE67">
            <v>6.0820333971528342</v>
          </cell>
          <cell r="AF67">
            <v>8717807.4709492605</v>
          </cell>
          <cell r="AG67">
            <v>2959152.5290507399</v>
          </cell>
          <cell r="AH67">
            <v>8996.2312810653457</v>
          </cell>
          <cell r="AI67">
            <v>8096.6081529588109</v>
          </cell>
          <cell r="AJ67">
            <v>2.1054604474349303</v>
          </cell>
        </row>
        <row r="68">
          <cell r="B68">
            <v>2019</v>
          </cell>
          <cell r="C68">
            <v>10</v>
          </cell>
          <cell r="D68">
            <v>4</v>
          </cell>
          <cell r="E68">
            <v>14</v>
          </cell>
          <cell r="F68">
            <v>4.2011335815087101</v>
          </cell>
          <cell r="G68">
            <v>4</v>
          </cell>
          <cell r="H68">
            <v>7.3017003722630651</v>
          </cell>
          <cell r="I68">
            <v>7</v>
          </cell>
          <cell r="J68">
            <v>0.7142857142857143</v>
          </cell>
          <cell r="K68">
            <v>5</v>
          </cell>
          <cell r="L68">
            <v>105.26571966912428</v>
          </cell>
          <cell r="M68">
            <v>77.34191978765962</v>
          </cell>
          <cell r="N68">
            <v>182.60763945678389</v>
          </cell>
          <cell r="O68">
            <v>8.937134768030635</v>
          </cell>
          <cell r="P68">
            <v>9</v>
          </cell>
          <cell r="Q68">
            <v>11.437134768030635</v>
          </cell>
          <cell r="R68">
            <v>12</v>
          </cell>
          <cell r="S68">
            <v>0.57645846571515746</v>
          </cell>
          <cell r="T68">
            <v>3</v>
          </cell>
          <cell r="U68">
            <v>0.6</v>
          </cell>
          <cell r="V68">
            <v>0.4</v>
          </cell>
          <cell r="W68">
            <v>5</v>
          </cell>
          <cell r="X68">
            <v>6.9175015885818896</v>
          </cell>
          <cell r="Y68">
            <v>17.138268349539345</v>
          </cell>
          <cell r="Z68">
            <v>17</v>
          </cell>
          <cell r="AA68">
            <v>23.738835140293702</v>
          </cell>
          <cell r="AB68">
            <v>24</v>
          </cell>
          <cell r="AC68">
            <v>11676960</v>
          </cell>
          <cell r="AD68">
            <v>17.917501588581889</v>
          </cell>
          <cell r="AE68">
            <v>6.0824984114181113</v>
          </cell>
          <cell r="AF68">
            <v>8717581.2229086328</v>
          </cell>
          <cell r="AG68">
            <v>2959378.7770913681</v>
          </cell>
          <cell r="AH68">
            <v>9204.8681236388347</v>
          </cell>
          <cell r="AI68">
            <v>8284.3813112749522</v>
          </cell>
          <cell r="AJ68">
            <v>2.0687445091662244</v>
          </cell>
        </row>
        <row r="69">
          <cell r="B69">
            <v>2020</v>
          </cell>
          <cell r="C69">
            <v>10</v>
          </cell>
          <cell r="D69">
            <v>4</v>
          </cell>
          <cell r="E69">
            <v>14</v>
          </cell>
          <cell r="F69">
            <v>4.2011335815087101</v>
          </cell>
          <cell r="G69">
            <v>4</v>
          </cell>
          <cell r="H69">
            <v>7.3017003722630651</v>
          </cell>
          <cell r="I69">
            <v>7</v>
          </cell>
          <cell r="J69">
            <v>0.7142857142857143</v>
          </cell>
          <cell r="K69">
            <v>5</v>
          </cell>
          <cell r="L69">
            <v>108.14763839507525</v>
          </cell>
          <cell r="M69">
            <v>79.471576164042929</v>
          </cell>
          <cell r="N69">
            <v>187.61921455911818</v>
          </cell>
          <cell r="O69">
            <v>9.0279323141090408</v>
          </cell>
          <cell r="P69">
            <v>9</v>
          </cell>
          <cell r="Q69">
            <v>11.527932314109041</v>
          </cell>
          <cell r="R69">
            <v>12</v>
          </cell>
          <cell r="S69">
            <v>0.57642091002890483</v>
          </cell>
          <cell r="T69">
            <v>3</v>
          </cell>
          <cell r="U69">
            <v>0.6</v>
          </cell>
          <cell r="V69">
            <v>0.4</v>
          </cell>
          <cell r="W69">
            <v>5</v>
          </cell>
          <cell r="X69">
            <v>6.917050920346858</v>
          </cell>
          <cell r="Y69">
            <v>17.229065895617751</v>
          </cell>
          <cell r="Z69">
            <v>17</v>
          </cell>
          <cell r="AA69">
            <v>23.829632686372108</v>
          </cell>
          <cell r="AB69">
            <v>24</v>
          </cell>
          <cell r="AC69">
            <v>11676960</v>
          </cell>
          <cell r="AD69">
            <v>17.91705092034686</v>
          </cell>
          <cell r="AE69">
            <v>6.0829490796531402</v>
          </cell>
          <cell r="AF69">
            <v>8717361.9547855612</v>
          </cell>
          <cell r="AG69">
            <v>2959598.0452144388</v>
          </cell>
          <cell r="AH69">
            <v>9418.3435848203899</v>
          </cell>
          <cell r="AI69">
            <v>8476.5092263383503</v>
          </cell>
          <cell r="AJ69">
            <v>2.0325661702913398</v>
          </cell>
        </row>
        <row r="70">
          <cell r="B70">
            <v>2021</v>
          </cell>
          <cell r="C70">
            <v>10</v>
          </cell>
          <cell r="D70">
            <v>4</v>
          </cell>
          <cell r="E70">
            <v>14</v>
          </cell>
          <cell r="F70">
            <v>4.2011335815087101</v>
          </cell>
          <cell r="G70">
            <v>4</v>
          </cell>
          <cell r="H70">
            <v>7.3017003722630651</v>
          </cell>
          <cell r="I70">
            <v>7</v>
          </cell>
          <cell r="J70">
            <v>0.7142857142857143</v>
          </cell>
          <cell r="K70">
            <v>5</v>
          </cell>
          <cell r="L70">
            <v>111.09639337775984</v>
          </cell>
          <cell r="M70">
            <v>81.650622642598265</v>
          </cell>
          <cell r="N70">
            <v>192.7470160203581</v>
          </cell>
          <cell r="O70">
            <v>9.1183590423529495</v>
          </cell>
          <cell r="P70">
            <v>9</v>
          </cell>
          <cell r="Q70">
            <v>11.618359042352949</v>
          </cell>
          <cell r="R70">
            <v>12</v>
          </cell>
          <cell r="S70">
            <v>0.57638450478541126</v>
          </cell>
          <cell r="T70">
            <v>3</v>
          </cell>
          <cell r="U70">
            <v>0.6</v>
          </cell>
          <cell r="V70">
            <v>0.4</v>
          </cell>
          <cell r="W70">
            <v>5</v>
          </cell>
          <cell r="X70">
            <v>6.9166140574249351</v>
          </cell>
          <cell r="Y70">
            <v>17.31949262386166</v>
          </cell>
          <cell r="Z70">
            <v>17</v>
          </cell>
          <cell r="AA70">
            <v>23.920059414616013</v>
          </cell>
          <cell r="AB70">
            <v>24</v>
          </cell>
          <cell r="AC70">
            <v>11676960</v>
          </cell>
          <cell r="AD70">
            <v>17.916614057424937</v>
          </cell>
          <cell r="AE70">
            <v>6.0833859425750632</v>
          </cell>
          <cell r="AF70">
            <v>8717149.4034995288</v>
          </cell>
          <cell r="AG70">
            <v>2959810.5965004712</v>
          </cell>
          <cell r="AH70">
            <v>9636.7698798340625</v>
          </cell>
          <cell r="AI70">
            <v>8673.0928918506561</v>
          </cell>
          <cell r="AJ70">
            <v>1.9969223020930937</v>
          </cell>
        </row>
        <row r="71">
          <cell r="B71">
            <v>2022</v>
          </cell>
          <cell r="C71">
            <v>10</v>
          </cell>
          <cell r="D71">
            <v>4</v>
          </cell>
          <cell r="E71">
            <v>14</v>
          </cell>
          <cell r="F71">
            <v>4.2011335815087101</v>
          </cell>
          <cell r="G71">
            <v>4</v>
          </cell>
          <cell r="H71">
            <v>7.3017003722630651</v>
          </cell>
          <cell r="I71">
            <v>7</v>
          </cell>
          <cell r="J71">
            <v>0.7142857142857143</v>
          </cell>
          <cell r="K71">
            <v>5</v>
          </cell>
          <cell r="L71">
            <v>114.11353465575952</v>
          </cell>
          <cell r="M71">
            <v>83.880204657969287</v>
          </cell>
          <cell r="N71">
            <v>197.99373931372881</v>
          </cell>
          <cell r="O71">
            <v>9.2084262728774675</v>
          </cell>
          <cell r="P71">
            <v>9</v>
          </cell>
          <cell r="Q71">
            <v>11.708426272877468</v>
          </cell>
          <cell r="R71">
            <v>12</v>
          </cell>
          <cell r="S71">
            <v>0.57634920705720993</v>
          </cell>
          <cell r="T71">
            <v>3</v>
          </cell>
          <cell r="U71">
            <v>0.6</v>
          </cell>
          <cell r="V71">
            <v>0.4</v>
          </cell>
          <cell r="W71">
            <v>5</v>
          </cell>
          <cell r="X71">
            <v>6.9161904846865188</v>
          </cell>
          <cell r="Y71">
            <v>17.409559854386178</v>
          </cell>
          <cell r="Z71">
            <v>17</v>
          </cell>
          <cell r="AA71">
            <v>24.010126645140531</v>
          </cell>
          <cell r="AB71">
            <v>24</v>
          </cell>
          <cell r="AC71">
            <v>11676960</v>
          </cell>
          <cell r="AD71">
            <v>17.916190484686517</v>
          </cell>
          <cell r="AE71">
            <v>6.083809515313483</v>
          </cell>
          <cell r="AF71">
            <v>8716943.3184193783</v>
          </cell>
          <cell r="AG71">
            <v>2960016.6815806222</v>
          </cell>
          <cell r="AH71">
            <v>9860.2618263525583</v>
          </cell>
          <cell r="AI71">
            <v>8874.2356437173021</v>
          </cell>
          <cell r="AJ71">
            <v>1.9618095071333421</v>
          </cell>
        </row>
        <row r="72">
          <cell r="B72">
            <v>2023</v>
          </cell>
          <cell r="C72">
            <v>10</v>
          </cell>
          <cell r="D72">
            <v>4</v>
          </cell>
          <cell r="E72">
            <v>14</v>
          </cell>
          <cell r="F72">
            <v>4.2011335815087101</v>
          </cell>
          <cell r="G72">
            <v>4</v>
          </cell>
          <cell r="H72">
            <v>7.3017003722630651</v>
          </cell>
          <cell r="I72">
            <v>7</v>
          </cell>
          <cell r="J72">
            <v>0.7142857142857143</v>
          </cell>
          <cell r="K72">
            <v>5</v>
          </cell>
          <cell r="L72">
            <v>117.20064821550405</v>
          </cell>
          <cell r="M72">
            <v>86.161494209242036</v>
          </cell>
          <cell r="N72">
            <v>203.36214242474608</v>
          </cell>
          <cell r="O72">
            <v>9.2981449054721814</v>
          </cell>
          <cell r="P72">
            <v>9</v>
          </cell>
          <cell r="Q72">
            <v>11.798144905472181</v>
          </cell>
          <cell r="R72">
            <v>12</v>
          </cell>
          <cell r="S72">
            <v>0.57631497592465619</v>
          </cell>
          <cell r="T72">
            <v>3</v>
          </cell>
          <cell r="U72">
            <v>0.6</v>
          </cell>
          <cell r="V72">
            <v>0.4</v>
          </cell>
          <cell r="W72">
            <v>5</v>
          </cell>
          <cell r="X72">
            <v>6.9157797110958743</v>
          </cell>
          <cell r="Y72">
            <v>17.499278486980892</v>
          </cell>
          <cell r="Z72">
            <v>17</v>
          </cell>
          <cell r="AA72">
            <v>24.099845277735248</v>
          </cell>
          <cell r="AB72">
            <v>24</v>
          </cell>
          <cell r="AC72">
            <v>11676960</v>
          </cell>
          <cell r="AD72">
            <v>17.915779711095873</v>
          </cell>
          <cell r="AE72">
            <v>6.0842202889041275</v>
          </cell>
          <cell r="AF72">
            <v>8716743.460636586</v>
          </cell>
          <cell r="AG72">
            <v>2960216.539363414</v>
          </cell>
          <cell r="AH72">
            <v>10088.936904852151</v>
          </cell>
          <cell r="AI72">
            <v>9080.0432143669368</v>
          </cell>
          <cell r="AJ72">
            <v>1.9272241413226519</v>
          </cell>
        </row>
        <row r="73">
          <cell r="B73">
            <v>2024</v>
          </cell>
          <cell r="C73">
            <v>11</v>
          </cell>
          <cell r="D73">
            <v>4</v>
          </cell>
          <cell r="E73">
            <v>15</v>
          </cell>
          <cell r="F73">
            <v>4.3389054465810037</v>
          </cell>
          <cell r="G73">
            <v>4</v>
          </cell>
          <cell r="H73">
            <v>7.5083581698715056</v>
          </cell>
          <cell r="I73">
            <v>7</v>
          </cell>
          <cell r="J73">
            <v>0.73333333333333328</v>
          </cell>
          <cell r="K73">
            <v>5.1333333333333329</v>
          </cell>
          <cell r="L73">
            <v>121.8593568249586</v>
          </cell>
          <cell r="M73">
            <v>88.495690476016293</v>
          </cell>
          <cell r="N73">
            <v>210.35504730097489</v>
          </cell>
          <cell r="O73">
            <v>9.4115249636514022</v>
          </cell>
          <cell r="P73">
            <v>9</v>
          </cell>
          <cell r="Q73">
            <v>11.911524963651402</v>
          </cell>
          <cell r="R73">
            <v>12</v>
          </cell>
          <cell r="S73">
            <v>0.57930322275843882</v>
          </cell>
          <cell r="T73">
            <v>3</v>
          </cell>
          <cell r="U73">
            <v>0.6</v>
          </cell>
          <cell r="V73">
            <v>0.4</v>
          </cell>
          <cell r="W73">
            <v>5</v>
          </cell>
          <cell r="X73">
            <v>6.9516386731012663</v>
          </cell>
          <cell r="Y73">
            <v>17.750430410232404</v>
          </cell>
          <cell r="Z73">
            <v>17</v>
          </cell>
          <cell r="AA73">
            <v>24.419883133522909</v>
          </cell>
          <cell r="AB73">
            <v>24</v>
          </cell>
          <cell r="AC73">
            <v>11676960</v>
          </cell>
          <cell r="AD73">
            <v>18.084972006434597</v>
          </cell>
          <cell r="AE73">
            <v>5.9150279935654027</v>
          </cell>
          <cell r="AF73">
            <v>8799062.280010689</v>
          </cell>
          <cell r="AG73">
            <v>2877897.719989311</v>
          </cell>
          <cell r="AH73">
            <v>10322.915320367303</v>
          </cell>
          <cell r="AI73">
            <v>9290.623788330573</v>
          </cell>
          <cell r="AJ73">
            <v>1.9105746626537301</v>
          </cell>
        </row>
        <row r="74">
          <cell r="B74">
            <v>2025</v>
          </cell>
          <cell r="C74">
            <v>11</v>
          </cell>
          <cell r="D74">
            <v>4</v>
          </cell>
          <cell r="E74">
            <v>15</v>
          </cell>
          <cell r="F74">
            <v>4.3389054465810037</v>
          </cell>
          <cell r="G74">
            <v>4</v>
          </cell>
          <cell r="H74">
            <v>7.5083581698715056</v>
          </cell>
          <cell r="I74">
            <v>7</v>
          </cell>
          <cell r="J74">
            <v>0.73333333333333328</v>
          </cell>
          <cell r="K74">
            <v>5.1333333333333329</v>
          </cell>
          <cell r="L74">
            <v>125.09132088664603</v>
          </cell>
          <cell r="M74">
            <v>90.884020448764929</v>
          </cell>
          <cell r="N74">
            <v>215.97534133541097</v>
          </cell>
          <cell r="O74">
            <v>9.4999507975550195</v>
          </cell>
          <cell r="P74">
            <v>9</v>
          </cell>
          <cell r="Q74">
            <v>11.999950797555019</v>
          </cell>
          <cell r="R74">
            <v>12</v>
          </cell>
          <cell r="S74">
            <v>0.57919260649473159</v>
          </cell>
          <cell r="T74">
            <v>3</v>
          </cell>
          <cell r="U74">
            <v>0.6</v>
          </cell>
          <cell r="V74">
            <v>0.4</v>
          </cell>
          <cell r="W74">
            <v>5</v>
          </cell>
          <cell r="X74">
            <v>6.9503112779367786</v>
          </cell>
          <cell r="Y74">
            <v>17.838856244136025</v>
          </cell>
          <cell r="Z74">
            <v>17</v>
          </cell>
          <cell r="AA74">
            <v>24.508308967426526</v>
          </cell>
          <cell r="AB74">
            <v>24</v>
          </cell>
          <cell r="AC74">
            <v>11676960</v>
          </cell>
          <cell r="AD74">
            <v>18.08364461127011</v>
          </cell>
          <cell r="AE74">
            <v>5.9163553887298903</v>
          </cell>
          <cell r="AF74">
            <v>8798416.4491673596</v>
          </cell>
          <cell r="AG74">
            <v>2878543.5508326408</v>
          </cell>
          <cell r="AH74">
            <v>10562.320065677484</v>
          </cell>
          <cell r="AI74">
            <v>9506.0880591097357</v>
          </cell>
          <cell r="AJ74">
            <v>1.8765717436249658</v>
          </cell>
        </row>
        <row r="75">
          <cell r="B75">
            <v>2026</v>
          </cell>
          <cell r="C75">
            <v>11</v>
          </cell>
          <cell r="D75">
            <v>4</v>
          </cell>
          <cell r="E75">
            <v>15</v>
          </cell>
          <cell r="F75">
            <v>4.3389054465810037</v>
          </cell>
          <cell r="G75">
            <v>4</v>
          </cell>
          <cell r="H75">
            <v>7.5083581698715056</v>
          </cell>
          <cell r="I75">
            <v>7</v>
          </cell>
          <cell r="J75">
            <v>0.73333333333333328</v>
          </cell>
          <cell r="K75">
            <v>5.1333333333333329</v>
          </cell>
          <cell r="L75">
            <v>128.39823931045183</v>
          </cell>
          <cell r="M75">
            <v>99.962488480775022</v>
          </cell>
          <cell r="N75">
            <v>228.36072779122685</v>
          </cell>
          <cell r="O75">
            <v>9.6869551711860282</v>
          </cell>
          <cell r="P75">
            <v>10</v>
          </cell>
          <cell r="Q75">
            <v>12.186955171186028</v>
          </cell>
          <cell r="R75">
            <v>13</v>
          </cell>
          <cell r="S75">
            <v>0.56226059774970039</v>
          </cell>
          <cell r="T75">
            <v>3</v>
          </cell>
          <cell r="U75">
            <v>0.6</v>
          </cell>
          <cell r="V75">
            <v>0.4</v>
          </cell>
          <cell r="W75">
            <v>5</v>
          </cell>
          <cell r="X75">
            <v>7.3093877707461052</v>
          </cell>
          <cell r="Y75">
            <v>18.02586061776703</v>
          </cell>
          <cell r="Z75">
            <v>18</v>
          </cell>
          <cell r="AA75">
            <v>24.695313341057535</v>
          </cell>
          <cell r="AB75">
            <v>25</v>
          </cell>
          <cell r="AC75">
            <v>12163500</v>
          </cell>
          <cell r="AD75">
            <v>18.442721104079439</v>
          </cell>
          <cell r="AE75">
            <v>6.557278895920561</v>
          </cell>
          <cell r="AF75">
            <v>8973121.5259788111</v>
          </cell>
          <cell r="AG75">
            <v>3190378.4740211898</v>
          </cell>
          <cell r="AH75">
            <v>10807.276985959395</v>
          </cell>
          <cell r="AI75">
            <v>9726.5492873634557</v>
          </cell>
          <cell r="AJ75">
            <v>1.8532636894346362</v>
          </cell>
        </row>
        <row r="76">
          <cell r="B76">
            <v>2027</v>
          </cell>
          <cell r="C76">
            <v>11</v>
          </cell>
          <cell r="D76">
            <v>4</v>
          </cell>
          <cell r="E76">
            <v>15</v>
          </cell>
          <cell r="F76">
            <v>4.3389054465810037</v>
          </cell>
          <cell r="G76">
            <v>4</v>
          </cell>
          <cell r="H76">
            <v>7.5083581698715056</v>
          </cell>
          <cell r="I76">
            <v>7</v>
          </cell>
          <cell r="J76">
            <v>0.73333333333333328</v>
          </cell>
          <cell r="K76">
            <v>5.1333333333333329</v>
          </cell>
          <cell r="L76">
            <v>131.78185040667069</v>
          </cell>
          <cell r="M76">
            <v>104.31390645769983</v>
          </cell>
          <cell r="N76">
            <v>236.09575686437051</v>
          </cell>
          <cell r="O76">
            <v>9.798666786625283</v>
          </cell>
          <cell r="P76">
            <v>10</v>
          </cell>
          <cell r="Q76">
            <v>12.298666786625283</v>
          </cell>
          <cell r="R76">
            <v>13</v>
          </cell>
          <cell r="S76">
            <v>0.55817119357369538</v>
          </cell>
          <cell r="T76">
            <v>3</v>
          </cell>
          <cell r="U76">
            <v>0.6</v>
          </cell>
          <cell r="V76">
            <v>0.4</v>
          </cell>
          <cell r="W76">
            <v>5</v>
          </cell>
          <cell r="X76">
            <v>7.2562255164580396</v>
          </cell>
          <cell r="Y76">
            <v>18.137572233206285</v>
          </cell>
          <cell r="Z76">
            <v>18</v>
          </cell>
          <cell r="AA76">
            <v>24.80702495649679</v>
          </cell>
          <cell r="AB76">
            <v>25</v>
          </cell>
          <cell r="AC76">
            <v>12163500</v>
          </cell>
          <cell r="AD76">
            <v>18.389558849791371</v>
          </cell>
          <cell r="AE76">
            <v>6.6104411502086293</v>
          </cell>
          <cell r="AF76">
            <v>8947255.9627774935</v>
          </cell>
          <cell r="AG76">
            <v>3216244.0372225065</v>
          </cell>
          <cell r="AH76">
            <v>11057.91484493857</v>
          </cell>
          <cell r="AI76">
            <v>9952.1233604447134</v>
          </cell>
          <cell r="AJ76">
            <v>1.822482657851199</v>
          </cell>
        </row>
        <row r="77">
          <cell r="B77">
            <v>2028</v>
          </cell>
          <cell r="C77">
            <v>11</v>
          </cell>
          <cell r="D77">
            <v>4</v>
          </cell>
          <cell r="E77">
            <v>15</v>
          </cell>
          <cell r="F77">
            <v>4.3389054465810037</v>
          </cell>
          <cell r="G77">
            <v>4</v>
          </cell>
          <cell r="H77">
            <v>7.5083581698715056</v>
          </cell>
          <cell r="I77">
            <v>7</v>
          </cell>
          <cell r="J77">
            <v>0.73333333333333328</v>
          </cell>
          <cell r="K77">
            <v>5.1333333333333329</v>
          </cell>
          <cell r="L77">
            <v>135.24393279976445</v>
          </cell>
          <cell r="M77">
            <v>107.06908589601414</v>
          </cell>
          <cell r="N77">
            <v>242.3130186957786</v>
          </cell>
          <cell r="O77">
            <v>9.8858365220010889</v>
          </cell>
          <cell r="P77">
            <v>10</v>
          </cell>
          <cell r="Q77">
            <v>12.385836522001089</v>
          </cell>
          <cell r="R77">
            <v>13</v>
          </cell>
          <cell r="S77">
            <v>0.55813729500667797</v>
          </cell>
          <cell r="T77">
            <v>3</v>
          </cell>
          <cell r="U77">
            <v>0.6</v>
          </cell>
          <cell r="V77">
            <v>0.4</v>
          </cell>
          <cell r="W77">
            <v>5</v>
          </cell>
          <cell r="X77">
            <v>7.2557848350868133</v>
          </cell>
          <cell r="Y77">
            <v>18.224741968582094</v>
          </cell>
          <cell r="Z77">
            <v>18</v>
          </cell>
          <cell r="AA77">
            <v>24.894194691872595</v>
          </cell>
          <cell r="AB77">
            <v>25</v>
          </cell>
          <cell r="AC77">
            <v>12163500</v>
          </cell>
          <cell r="AD77">
            <v>18.389118168420147</v>
          </cell>
          <cell r="AE77">
            <v>6.610881831579853</v>
          </cell>
          <cell r="AF77">
            <v>8947041.5536631383</v>
          </cell>
          <cell r="AG77">
            <v>3216458.4463368617</v>
          </cell>
          <cell r="AH77">
            <v>11314.365392575146</v>
          </cell>
          <cell r="AI77">
            <v>10182.928853317631</v>
          </cell>
          <cell r="AJ77">
            <v>1.7897347836859738</v>
          </cell>
        </row>
        <row r="78">
          <cell r="B78">
            <v>2029</v>
          </cell>
          <cell r="C78">
            <v>11</v>
          </cell>
          <cell r="D78">
            <v>4</v>
          </cell>
          <cell r="E78">
            <v>15</v>
          </cell>
          <cell r="F78">
            <v>4.3389054465810037</v>
          </cell>
          <cell r="G78">
            <v>4</v>
          </cell>
          <cell r="H78">
            <v>7.5083581698715056</v>
          </cell>
          <cell r="I78">
            <v>7</v>
          </cell>
          <cell r="J78">
            <v>0.73333333333333328</v>
          </cell>
          <cell r="K78">
            <v>5.1333333333333329</v>
          </cell>
          <cell r="L78">
            <v>138.78630636331141</v>
          </cell>
          <cell r="M78">
            <v>109.88816230637974</v>
          </cell>
          <cell r="N78">
            <v>248.67446866969115</v>
          </cell>
          <cell r="O78">
            <v>9.9727428202799828</v>
          </cell>
          <cell r="P78">
            <v>10</v>
          </cell>
          <cell r="Q78">
            <v>12.472742820279983</v>
          </cell>
          <cell r="R78">
            <v>13</v>
          </cell>
          <cell r="S78">
            <v>0.55810436473741187</v>
          </cell>
          <cell r="T78">
            <v>3</v>
          </cell>
          <cell r="U78">
            <v>0.6</v>
          </cell>
          <cell r="V78">
            <v>0.4</v>
          </cell>
          <cell r="W78">
            <v>5</v>
          </cell>
          <cell r="X78">
            <v>7.255356741586354</v>
          </cell>
          <cell r="Y78">
            <v>18.311648266860985</v>
          </cell>
          <cell r="Z78">
            <v>18</v>
          </cell>
          <cell r="AA78">
            <v>24.981100990151489</v>
          </cell>
          <cell r="AB78">
            <v>25</v>
          </cell>
          <cell r="AC78">
            <v>12163500</v>
          </cell>
          <cell r="AD78">
            <v>18.388690074919687</v>
          </cell>
          <cell r="AE78">
            <v>6.6113099250803131</v>
          </cell>
          <cell r="AF78">
            <v>8946833.2690514252</v>
          </cell>
          <cell r="AG78">
            <v>3216666.7309485758</v>
          </cell>
          <cell r="AH78">
            <v>11576.763434319366</v>
          </cell>
          <cell r="AI78">
            <v>10419.087090887429</v>
          </cell>
          <cell r="AJ78">
            <v>1.7575098573536654</v>
          </cell>
        </row>
        <row r="79">
          <cell r="B79">
            <v>2030</v>
          </cell>
          <cell r="C79">
            <v>11</v>
          </cell>
          <cell r="D79">
            <v>4</v>
          </cell>
          <cell r="E79">
            <v>15</v>
          </cell>
          <cell r="F79">
            <v>4.3389054465810037</v>
          </cell>
          <cell r="G79">
            <v>4</v>
          </cell>
          <cell r="H79">
            <v>7.5083581698715056</v>
          </cell>
          <cell r="I79">
            <v>7</v>
          </cell>
          <cell r="J79">
            <v>0.73333333333333328</v>
          </cell>
          <cell r="K79">
            <v>5.1333333333333329</v>
          </cell>
          <cell r="L79">
            <v>142.41083317663862</v>
          </cell>
          <cell r="M79">
            <v>112.7726175607142</v>
          </cell>
          <cell r="N79">
            <v>255.18345073735281</v>
          </cell>
          <cell r="O79">
            <v>10.05939318661029</v>
          </cell>
          <cell r="P79">
            <v>10</v>
          </cell>
          <cell r="Q79">
            <v>0</v>
          </cell>
          <cell r="R79">
            <v>13</v>
          </cell>
          <cell r="S79">
            <v>0.55807237015230571</v>
          </cell>
          <cell r="T79">
            <v>3</v>
          </cell>
          <cell r="U79">
            <v>0.6</v>
          </cell>
          <cell r="V79">
            <v>0.4</v>
          </cell>
          <cell r="W79">
            <v>5</v>
          </cell>
          <cell r="X79">
            <v>7.2549408119799743</v>
          </cell>
          <cell r="Y79">
            <v>18.398298633191295</v>
          </cell>
          <cell r="Z79">
            <v>18</v>
          </cell>
          <cell r="AA79">
            <v>12.508358169871507</v>
          </cell>
          <cell r="AB79">
            <v>25</v>
          </cell>
          <cell r="AC79">
            <v>12163500</v>
          </cell>
          <cell r="AD79">
            <v>18.388274145313307</v>
          </cell>
          <cell r="AE79">
            <v>6.6117258546866928</v>
          </cell>
          <cell r="AF79">
            <v>8946630.9026607368</v>
          </cell>
          <cell r="AG79">
            <v>3216869.0973392637</v>
          </cell>
          <cell r="AH79">
            <v>11845.246901973233</v>
          </cell>
          <cell r="AI79">
            <v>10660.72221177591</v>
          </cell>
          <cell r="AJ79">
            <v>1.7258022737773246</v>
          </cell>
        </row>
        <row r="80">
          <cell r="B80">
            <v>2031</v>
          </cell>
          <cell r="C80">
            <v>12</v>
          </cell>
          <cell r="D80">
            <v>4</v>
          </cell>
          <cell r="E80">
            <v>16</v>
          </cell>
          <cell r="F80">
            <v>4.4677824194406188</v>
          </cell>
          <cell r="G80">
            <v>4</v>
          </cell>
          <cell r="H80">
            <v>7.7016736291609282</v>
          </cell>
          <cell r="I80">
            <v>7</v>
          </cell>
          <cell r="J80">
            <v>0.75</v>
          </cell>
          <cell r="K80">
            <v>5.25</v>
          </cell>
          <cell r="L80">
            <v>147.61941850364005</v>
          </cell>
          <cell r="M80">
            <v>115.72396789789019</v>
          </cell>
          <cell r="N80">
            <v>263.34338640153021</v>
          </cell>
          <cell r="O80">
            <v>10.164951539909417</v>
          </cell>
          <cell r="P80">
            <v>10</v>
          </cell>
          <cell r="Q80">
            <v>0</v>
          </cell>
          <cell r="R80">
            <v>13</v>
          </cell>
          <cell r="S80">
            <v>0.56055867026240336</v>
          </cell>
          <cell r="T80">
            <v>3</v>
          </cell>
          <cell r="U80">
            <v>0.6</v>
          </cell>
          <cell r="V80">
            <v>0.4</v>
          </cell>
          <cell r="W80">
            <v>5</v>
          </cell>
          <cell r="X80">
            <v>7.287262713411244</v>
          </cell>
          <cell r="Y80">
            <v>18.632733959350034</v>
          </cell>
          <cell r="Z80">
            <v>18</v>
          </cell>
          <cell r="AA80">
            <v>12.701673629160929</v>
          </cell>
          <cell r="AB80">
            <v>25</v>
          </cell>
          <cell r="AC80">
            <v>12163500</v>
          </cell>
          <cell r="AD80">
            <v>18.537262713411245</v>
          </cell>
          <cell r="AE80">
            <v>6.4627372865887551</v>
          </cell>
          <cell r="AF80">
            <v>9019119.8005831074</v>
          </cell>
          <cell r="AG80">
            <v>3144380.1994168931</v>
          </cell>
          <cell r="AH80">
            <v>12119.95692619556</v>
          </cell>
          <cell r="AI80">
            <v>10907.961233576005</v>
          </cell>
          <cell r="AJ80">
            <v>1.7081775008510534</v>
          </cell>
        </row>
        <row r="81">
          <cell r="B81">
            <v>2032</v>
          </cell>
          <cell r="C81">
            <v>12</v>
          </cell>
          <cell r="D81">
            <v>4</v>
          </cell>
          <cell r="E81">
            <v>16</v>
          </cell>
          <cell r="F81">
            <v>4.4677824194406188</v>
          </cell>
          <cell r="G81">
            <v>4</v>
          </cell>
          <cell r="H81">
            <v>7.7016736291609282</v>
          </cell>
          <cell r="I81">
            <v>7</v>
          </cell>
          <cell r="J81">
            <v>0.75</v>
          </cell>
          <cell r="K81">
            <v>5.25</v>
          </cell>
          <cell r="L81">
            <v>151.41401179429491</v>
          </cell>
          <cell r="M81">
            <v>118.74376472075988</v>
          </cell>
          <cell r="N81">
            <v>270.15777651505482</v>
          </cell>
          <cell r="O81">
            <v>10.250627010525381</v>
          </cell>
          <cell r="P81">
            <v>10</v>
          </cell>
          <cell r="Q81">
            <v>0</v>
          </cell>
          <cell r="R81">
            <v>13</v>
          </cell>
          <cell r="S81">
            <v>0.56046512429693918</v>
          </cell>
          <cell r="T81">
            <v>3</v>
          </cell>
          <cell r="U81">
            <v>0.6</v>
          </cell>
          <cell r="V81">
            <v>0.4</v>
          </cell>
          <cell r="W81">
            <v>5</v>
          </cell>
          <cell r="X81">
            <v>7.2860466158602097</v>
          </cell>
          <cell r="Y81">
            <v>18.718409429966002</v>
          </cell>
          <cell r="Z81">
            <v>18</v>
          </cell>
          <cell r="AA81">
            <v>12.701673629160929</v>
          </cell>
          <cell r="AB81">
            <v>25</v>
          </cell>
          <cell r="AC81">
            <v>12163500</v>
          </cell>
          <cell r="AD81">
            <v>18.536046615860208</v>
          </cell>
          <cell r="AE81">
            <v>6.463953384139792</v>
          </cell>
          <cell r="AF81">
            <v>9018528.120480625</v>
          </cell>
          <cell r="AG81">
            <v>3144971.8795193746</v>
          </cell>
          <cell r="AH81">
            <v>12401.037910688512</v>
          </cell>
          <cell r="AI81">
            <v>11160.934119619662</v>
          </cell>
          <cell r="AJ81">
            <v>1.6771364501705239</v>
          </cell>
        </row>
        <row r="82">
          <cell r="B82">
            <v>2033</v>
          </cell>
          <cell r="C82">
            <v>12</v>
          </cell>
          <cell r="D82">
            <v>4</v>
          </cell>
          <cell r="E82">
            <v>16</v>
          </cell>
          <cell r="F82">
            <v>4.4677824194406188</v>
          </cell>
          <cell r="G82">
            <v>4</v>
          </cell>
          <cell r="H82">
            <v>7.7016736291609282</v>
          </cell>
          <cell r="I82">
            <v>7</v>
          </cell>
          <cell r="J82">
            <v>0.75</v>
          </cell>
          <cell r="K82">
            <v>5.25</v>
          </cell>
          <cell r="L82">
            <v>155.29660770941308</v>
          </cell>
          <cell r="M82">
            <v>121.83359541166305</v>
          </cell>
          <cell r="N82">
            <v>277.13020312107614</v>
          </cell>
          <cell r="O82">
            <v>10.336081089241151</v>
          </cell>
          <cell r="P82">
            <v>10</v>
          </cell>
          <cell r="Q82">
            <v>0</v>
          </cell>
          <cell r="R82">
            <v>13</v>
          </cell>
          <cell r="S82">
            <v>0.56037417055392247</v>
          </cell>
          <cell r="T82">
            <v>3</v>
          </cell>
          <cell r="U82">
            <v>0.6</v>
          </cell>
          <cell r="V82">
            <v>0.4</v>
          </cell>
          <cell r="W82">
            <v>5</v>
          </cell>
          <cell r="X82">
            <v>7.2848642172009921</v>
          </cell>
          <cell r="Y82">
            <v>18.803863508681772</v>
          </cell>
          <cell r="Z82">
            <v>18</v>
          </cell>
          <cell r="AA82">
            <v>12.701673629160929</v>
          </cell>
          <cell r="AB82">
            <v>25</v>
          </cell>
          <cell r="AC82">
            <v>12163500</v>
          </cell>
          <cell r="AD82">
            <v>18.53486421720099</v>
          </cell>
          <cell r="AE82">
            <v>6.4651357827990097</v>
          </cell>
          <cell r="AF82">
            <v>9017952.8362369705</v>
          </cell>
          <cell r="AG82">
            <v>3145547.16376303</v>
          </cell>
          <cell r="AH82">
            <v>12688.637608104675</v>
          </cell>
          <cell r="AI82">
            <v>11419.773847294207</v>
          </cell>
          <cell r="AJ82">
            <v>1.6466055948329612</v>
          </cell>
        </row>
        <row r="83">
          <cell r="B83">
            <v>2034</v>
          </cell>
          <cell r="C83">
            <v>12</v>
          </cell>
          <cell r="D83">
            <v>4</v>
          </cell>
          <cell r="E83">
            <v>16</v>
          </cell>
          <cell r="F83">
            <v>4.4677824194406188</v>
          </cell>
          <cell r="G83">
            <v>4</v>
          </cell>
          <cell r="H83">
            <v>7.7016736291609282</v>
          </cell>
          <cell r="I83">
            <v>7</v>
          </cell>
          <cell r="J83">
            <v>0.75</v>
          </cell>
          <cell r="K83">
            <v>5.25</v>
          </cell>
          <cell r="L83">
            <v>159.2692471691457</v>
          </cell>
          <cell r="M83">
            <v>124.99508416684851</v>
          </cell>
          <cell r="N83">
            <v>284.2643313359942</v>
          </cell>
          <cell r="O83">
            <v>10.421319896962675</v>
          </cell>
          <cell r="P83">
            <v>10</v>
          </cell>
          <cell r="Q83">
            <v>0</v>
          </cell>
          <cell r="R83">
            <v>13</v>
          </cell>
          <cell r="S83">
            <v>0.56028572568569268</v>
          </cell>
          <cell r="T83">
            <v>3</v>
          </cell>
          <cell r="U83">
            <v>0.6</v>
          </cell>
          <cell r="V83">
            <v>0.4</v>
          </cell>
          <cell r="W83">
            <v>5</v>
          </cell>
          <cell r="X83">
            <v>7.283714433914005</v>
          </cell>
          <cell r="Y83">
            <v>18.889102316403296</v>
          </cell>
          <cell r="Z83">
            <v>18</v>
          </cell>
          <cell r="AA83">
            <v>12.701673629160929</v>
          </cell>
          <cell r="AB83">
            <v>25</v>
          </cell>
          <cell r="AC83">
            <v>12163500</v>
          </cell>
          <cell r="AD83">
            <v>18.533714433914007</v>
          </cell>
          <cell r="AE83">
            <v>6.4662855660859933</v>
          </cell>
          <cell r="AF83">
            <v>9017393.4206765201</v>
          </cell>
          <cell r="AG83">
            <v>3146106.579323479</v>
          </cell>
          <cell r="AH83">
            <v>12982.907197714499</v>
          </cell>
          <cell r="AI83">
            <v>11684.616477943049</v>
          </cell>
          <cell r="AJ83">
            <v>1.6165787171585899</v>
          </cell>
        </row>
        <row r="84">
          <cell r="B84">
            <v>2035</v>
          </cell>
          <cell r="C84">
            <v>12</v>
          </cell>
          <cell r="D84">
            <v>4</v>
          </cell>
          <cell r="E84">
            <v>16</v>
          </cell>
          <cell r="F84">
            <v>4.4677824194406188</v>
          </cell>
          <cell r="G84">
            <v>4</v>
          </cell>
          <cell r="H84">
            <v>7.7016736291609282</v>
          </cell>
          <cell r="I84">
            <v>7</v>
          </cell>
          <cell r="J84">
            <v>0.75</v>
          </cell>
          <cell r="K84">
            <v>5.25</v>
          </cell>
          <cell r="L84">
            <v>163.33401842581273</v>
          </cell>
          <cell r="M84">
            <v>124.99508416684851</v>
          </cell>
          <cell r="N84">
            <v>288.32910259266123</v>
          </cell>
          <cell r="O84">
            <v>10.468934295136972</v>
          </cell>
          <cell r="P84">
            <v>10</v>
          </cell>
          <cell r="Q84">
            <v>0</v>
          </cell>
          <cell r="R84">
            <v>13</v>
          </cell>
          <cell r="S84">
            <v>0.56648467656268431</v>
          </cell>
          <cell r="T84">
            <v>3</v>
          </cell>
          <cell r="U84">
            <v>0.6</v>
          </cell>
          <cell r="V84">
            <v>0.4</v>
          </cell>
          <cell r="W84">
            <v>5</v>
          </cell>
          <cell r="X84">
            <v>7.3643007953148958</v>
          </cell>
          <cell r="Y84">
            <v>18.936716714577592</v>
          </cell>
          <cell r="Z84">
            <v>18</v>
          </cell>
          <cell r="AA84">
            <v>12.701673629160929</v>
          </cell>
          <cell r="AB84">
            <v>25</v>
          </cell>
          <cell r="AC84">
            <v>12163500</v>
          </cell>
          <cell r="AD84">
            <v>18.614300795314897</v>
          </cell>
          <cell r="AE84">
            <v>6.3856992046851033</v>
          </cell>
          <cell r="AF84">
            <v>9056601.90895251</v>
          </cell>
          <cell r="AG84">
            <v>3106898.09104749</v>
          </cell>
          <cell r="AH84">
            <v>13284.001364875019</v>
          </cell>
          <cell r="AI84">
            <v>11955.601228387517</v>
          </cell>
          <cell r="AJ84">
            <v>1.5839200683286454</v>
          </cell>
        </row>
        <row r="85">
          <cell r="B85" t="str">
            <v xml:space="preserve">     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0.5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0.5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</row>
        <row r="127">
          <cell r="D127" t="str">
            <v xml:space="preserve">BOMBEO CAPTACIÓN </v>
          </cell>
          <cell r="L127" t="str">
            <v>BOMBEO A TANQUES DE ALMACENAMIENTO</v>
          </cell>
          <cell r="R127" t="str">
            <v>TRATAMIENTO</v>
          </cell>
          <cell r="V127" t="str">
            <v xml:space="preserve"> </v>
          </cell>
          <cell r="X127" t="str">
            <v>ALCANTARILLADO</v>
          </cell>
          <cell r="AD127" t="str">
            <v xml:space="preserve">                         TOTALES</v>
          </cell>
        </row>
        <row r="128">
          <cell r="B128" t="str">
            <v>Año</v>
          </cell>
          <cell r="C128" t="str">
            <v>CAUDAL MEDIO DIARIO (m3/s)</v>
          </cell>
          <cell r="D128" t="str">
            <v>POTENCIA PROMEDIO REQUERIDA (kW)</v>
          </cell>
          <cell r="E128" t="str">
            <v>CAPACIDAD INSTALADA (ACTUAL + AMPLIACIÓN + REHABILITACIÓN) (kW)</v>
          </cell>
          <cell r="F128" t="str">
            <v>ENERGÍA MENSUAL (kWh/mes)</v>
          </cell>
          <cell r="G128" t="str">
            <v>TARIFA ENERGÍA ($/kWh)</v>
          </cell>
          <cell r="H128" t="str">
            <v>COSTO MENSUAL ($)</v>
          </cell>
          <cell r="I128" t="str">
            <v>COSTO ANUAL ($)</v>
          </cell>
          <cell r="K128" t="str">
            <v>POTENCIA PROMEDIO REQUERIDA (kW)</v>
          </cell>
          <cell r="L128" t="str">
            <v>ENERGÍA MENSUAL (kWh/mes)</v>
          </cell>
          <cell r="M128" t="str">
            <v>COSTO MENSUAL ($)</v>
          </cell>
          <cell r="N128" t="str">
            <v>COSTO ANUAL ($)</v>
          </cell>
          <cell r="P128" t="str">
            <v>CAUDAL A BOMBEAR (m3/s)</v>
          </cell>
          <cell r="Q128" t="str">
            <v>POTENCIA REQUERIDA (kW)</v>
          </cell>
          <cell r="R128" t="str">
            <v>ENERGÍA MENSUAL (kWh/mes)</v>
          </cell>
          <cell r="S128" t="str">
            <v>COSTO MENSUAL ($)</v>
          </cell>
          <cell r="T128" t="str">
            <v>COSTO ANUAL ($)</v>
          </cell>
          <cell r="V128" t="str">
            <v>CAUDAL MEDIO DIARIO ALCANTARILLADO (m3/s)</v>
          </cell>
          <cell r="W128" t="str">
            <v>POTENCIA REQUERIDA (kW)</v>
          </cell>
          <cell r="X128" t="str">
            <v>CAPACIDAD INSTALADA (kW)</v>
          </cell>
          <cell r="Y128" t="str">
            <v>ENERGÍA (kWh/mes)</v>
          </cell>
          <cell r="Z128" t="str">
            <v>COSTO MENSUAL ($)</v>
          </cell>
          <cell r="AA128" t="str">
            <v>COSTO ANUAL ($)</v>
          </cell>
          <cell r="AC128" t="str">
            <v>CONSUMO TOTAL MENSUAL  ($)</v>
          </cell>
          <cell r="AD128" t="str">
            <v>COSTO TOTAL MENSUAL  ($)</v>
          </cell>
          <cell r="AE128" t="str">
            <v>CONSUMO TOTAL ANUAL ($)</v>
          </cell>
          <cell r="AF128" t="str">
            <v>COSTO TOTAL ANUAL ($)</v>
          </cell>
        </row>
        <row r="129">
          <cell r="B129">
            <v>2002</v>
          </cell>
          <cell r="C129">
            <v>5.7589553192269299E-2</v>
          </cell>
          <cell r="D129">
            <v>64.028065239165016</v>
          </cell>
          <cell r="E129">
            <v>72.018480000000011</v>
          </cell>
          <cell r="F129">
            <v>43103.693519005894</v>
          </cell>
          <cell r="G129">
            <v>135</v>
          </cell>
          <cell r="H129">
            <v>5818998.6250657961</v>
          </cell>
          <cell r="I129">
            <v>69827983.500789553</v>
          </cell>
          <cell r="K129">
            <v>30.714428369210296</v>
          </cell>
          <cell r="L129">
            <v>20676.953178152373</v>
          </cell>
          <cell r="M129">
            <v>2791388.6790505704</v>
          </cell>
          <cell r="N129">
            <v>33496664.148606844</v>
          </cell>
          <cell r="P129">
            <v>5.7589553192269301E-3</v>
          </cell>
          <cell r="Q129">
            <v>7.5327135575488244E-2</v>
          </cell>
          <cell r="R129">
            <v>50.710227669418678</v>
          </cell>
          <cell r="S129">
            <v>6845.880735371522</v>
          </cell>
          <cell r="T129">
            <v>82150.568824458256</v>
          </cell>
          <cell r="V129">
            <v>0.14397388298067326</v>
          </cell>
          <cell r="W129">
            <v>39.160896170743129</v>
          </cell>
          <cell r="X129">
            <v>195.99263593248452</v>
          </cell>
          <cell r="Y129">
            <v>766.54103987447024</v>
          </cell>
          <cell r="Z129">
            <v>103483.04038305348</v>
          </cell>
          <cell r="AA129">
            <v>1241796.4845966417</v>
          </cell>
          <cell r="AC129">
            <v>64597.897964702162</v>
          </cell>
          <cell r="AD129">
            <v>8720716.2252347916</v>
          </cell>
          <cell r="AE129">
            <v>775174.77557642595</v>
          </cell>
          <cell r="AF129">
            <v>104648594.7028175</v>
          </cell>
        </row>
        <row r="130">
          <cell r="B130">
            <v>2003</v>
          </cell>
          <cell r="C130">
            <v>5.7406236426290953E-2</v>
          </cell>
          <cell r="D130">
            <v>63.824253658750287</v>
          </cell>
          <cell r="E130">
            <v>72.018480000000011</v>
          </cell>
          <cell r="F130">
            <v>42966.487563070703</v>
          </cell>
          <cell r="G130">
            <v>135</v>
          </cell>
          <cell r="H130">
            <v>5800475.8210145449</v>
          </cell>
          <cell r="I130">
            <v>69605709.852174535</v>
          </cell>
          <cell r="K130">
            <v>30.616659427355177</v>
          </cell>
          <cell r="L130">
            <v>20611.135126495505</v>
          </cell>
          <cell r="M130">
            <v>2782503.2420768933</v>
          </cell>
          <cell r="N130">
            <v>33390038.90492272</v>
          </cell>
          <cell r="P130">
            <v>5.740623642629096E-3</v>
          </cell>
          <cell r="Q130">
            <v>7.5087357245588585E-2</v>
          </cell>
          <cell r="R130">
            <v>50.54880889773024</v>
          </cell>
          <cell r="S130">
            <v>6824.0892011935821</v>
          </cell>
          <cell r="T130">
            <v>81889.070414322981</v>
          </cell>
          <cell r="V130">
            <v>0.14351559106572739</v>
          </cell>
          <cell r="W130">
            <v>39.03624076987785</v>
          </cell>
          <cell r="X130">
            <v>119.36</v>
          </cell>
          <cell r="Y130">
            <v>764.10101704688668</v>
          </cell>
          <cell r="Z130">
            <v>103153.6373013297</v>
          </cell>
          <cell r="AA130">
            <v>1237843.6476159564</v>
          </cell>
          <cell r="AC130">
            <v>64392.27251551082</v>
          </cell>
          <cell r="AD130">
            <v>8692956.7895939611</v>
          </cell>
          <cell r="AE130">
            <v>772707.27018612984</v>
          </cell>
          <cell r="AF130">
            <v>104315481.47512753</v>
          </cell>
        </row>
        <row r="131">
          <cell r="B131">
            <v>2004</v>
          </cell>
          <cell r="C131">
            <v>5.7387263394427561E-2</v>
          </cell>
          <cell r="D131">
            <v>63.803159441924556</v>
          </cell>
          <cell r="E131">
            <v>72.018480000000011</v>
          </cell>
          <cell r="F131">
            <v>42952.286936303615</v>
          </cell>
          <cell r="G131">
            <v>135</v>
          </cell>
          <cell r="H131">
            <v>5798558.736400988</v>
          </cell>
          <cell r="I131">
            <v>69582704.836811855</v>
          </cell>
          <cell r="K131">
            <v>30.60654047702803</v>
          </cell>
          <cell r="L131">
            <v>20604.32304913527</v>
          </cell>
          <cell r="M131">
            <v>2781583.6116332612</v>
          </cell>
          <cell r="N131">
            <v>33379003.339599133</v>
          </cell>
          <cell r="P131">
            <v>5.7387263394427564E-3</v>
          </cell>
          <cell r="Q131">
            <v>7.506254051991125E-2</v>
          </cell>
          <cell r="R131">
            <v>50.53210227800426</v>
          </cell>
          <cell r="S131">
            <v>6821.8338075305746</v>
          </cell>
          <cell r="T131">
            <v>81862.005690366903</v>
          </cell>
          <cell r="V131">
            <v>0.14346815848606889</v>
          </cell>
          <cell r="W131">
            <v>39.023339108210742</v>
          </cell>
          <cell r="X131">
            <v>119.36</v>
          </cell>
          <cell r="Y131">
            <v>763.84847805729623</v>
          </cell>
          <cell r="Z131">
            <v>103119.544537735</v>
          </cell>
          <cell r="AA131">
            <v>1237434.53445282</v>
          </cell>
          <cell r="AC131">
            <v>64370.990565774191</v>
          </cell>
          <cell r="AD131">
            <v>8690083.7263795156</v>
          </cell>
          <cell r="AE131">
            <v>772451.88678929023</v>
          </cell>
          <cell r="AF131">
            <v>104281004.71655418</v>
          </cell>
        </row>
        <row r="132">
          <cell r="B132">
            <v>2005</v>
          </cell>
          <cell r="C132">
            <v>5.7506581241340282E-2</v>
          </cell>
          <cell r="D132">
            <v>63.935817024122137</v>
          </cell>
          <cell r="E132">
            <v>72.018480000000011</v>
          </cell>
          <cell r="F132">
            <v>43041.592020639022</v>
          </cell>
          <cell r="G132">
            <v>135</v>
          </cell>
          <cell r="H132">
            <v>5810614.9227862684</v>
          </cell>
          <cell r="I132">
            <v>69727379.073435217</v>
          </cell>
          <cell r="K132">
            <v>30.670176662048149</v>
          </cell>
          <cell r="L132">
            <v>20647.162928890815</v>
          </cell>
          <cell r="M132">
            <v>2787366.9954002602</v>
          </cell>
          <cell r="N132">
            <v>33448403.944803122</v>
          </cell>
          <cell r="P132">
            <v>5.7506581241340282E-3</v>
          </cell>
          <cell r="Q132">
            <v>7.521860826367309E-2</v>
          </cell>
          <cell r="R132">
            <v>50.637167083104721</v>
          </cell>
          <cell r="S132">
            <v>6836.0175562191371</v>
          </cell>
          <cell r="T132">
            <v>82032.210674629649</v>
          </cell>
          <cell r="V132">
            <v>0.14376645310335071</v>
          </cell>
          <cell r="W132">
            <v>39.104475244111391</v>
          </cell>
          <cell r="X132">
            <v>119.36</v>
          </cell>
          <cell r="Y132">
            <v>765.4366485045075</v>
          </cell>
          <cell r="Z132">
            <v>103333.94754810851</v>
          </cell>
          <cell r="AA132">
            <v>1240007.3705773021</v>
          </cell>
          <cell r="AC132">
            <v>64504.828765117454</v>
          </cell>
          <cell r="AD132">
            <v>8708151.8832908571</v>
          </cell>
          <cell r="AE132">
            <v>774057.94518140948</v>
          </cell>
          <cell r="AF132">
            <v>104497822.59949027</v>
          </cell>
        </row>
        <row r="133">
          <cell r="B133">
            <v>2006</v>
          </cell>
          <cell r="C133">
            <v>6.0369039844402533E-2</v>
          </cell>
          <cell r="D133">
            <v>67.118298499006741</v>
          </cell>
          <cell r="E133">
            <v>72.018480000000011</v>
          </cell>
          <cell r="F133">
            <v>45184.038549531339</v>
          </cell>
          <cell r="G133">
            <v>135</v>
          </cell>
          <cell r="H133">
            <v>6099845.204186731</v>
          </cell>
          <cell r="I133">
            <v>73198142.450240776</v>
          </cell>
          <cell r="K133">
            <v>32.196821250348023</v>
          </cell>
          <cell r="L133">
            <v>21674.900065734291</v>
          </cell>
          <cell r="M133">
            <v>2926111.5088741295</v>
          </cell>
          <cell r="N133">
            <v>35113338.106489554</v>
          </cell>
          <cell r="P133">
            <v>6.0369039844402539E-3</v>
          </cell>
          <cell r="Q133">
            <v>7.896270411647853E-2</v>
          </cell>
          <cell r="R133">
            <v>53.157692411213347</v>
          </cell>
          <cell r="S133">
            <v>7176.288475513802</v>
          </cell>
          <cell r="T133">
            <v>86115.461706165632</v>
          </cell>
          <cell r="V133">
            <v>0.15092259961100635</v>
          </cell>
          <cell r="W133">
            <v>41.050947094193724</v>
          </cell>
          <cell r="X133">
            <v>119.36</v>
          </cell>
          <cell r="Y133">
            <v>803.53716973729763</v>
          </cell>
          <cell r="Z133">
            <v>108477.51791453519</v>
          </cell>
          <cell r="AA133">
            <v>1301730.2149744222</v>
          </cell>
          <cell r="AC133">
            <v>67715.633477414143</v>
          </cell>
          <cell r="AD133">
            <v>9141610.5194509104</v>
          </cell>
          <cell r="AE133">
            <v>812587.60172896972</v>
          </cell>
          <cell r="AF133">
            <v>109699326.23341091</v>
          </cell>
        </row>
        <row r="134">
          <cell r="B134">
            <v>2007</v>
          </cell>
          <cell r="C134">
            <v>6.3286644570891754E-2</v>
          </cell>
          <cell r="D134">
            <v>70.362091433917456</v>
          </cell>
          <cell r="E134">
            <v>72.018480000000011</v>
          </cell>
          <cell r="F134">
            <v>47367.759953313238</v>
          </cell>
          <cell r="G134">
            <v>135</v>
          </cell>
          <cell r="H134">
            <v>6394647.5936972871</v>
          </cell>
          <cell r="I134">
            <v>76735771.124367446</v>
          </cell>
          <cell r="K134">
            <v>33.752877104475601</v>
          </cell>
          <cell r="L134">
            <v>22722.436866732976</v>
          </cell>
          <cell r="M134">
            <v>3067528.9770089518</v>
          </cell>
          <cell r="N134">
            <v>36810347.724107422</v>
          </cell>
          <cell r="P134">
            <v>6.3286644570891759E-3</v>
          </cell>
          <cell r="Q134">
            <v>8.277893109872643E-2</v>
          </cell>
          <cell r="R134">
            <v>55.726776415662634</v>
          </cell>
          <cell r="S134">
            <v>7523.1148161144556</v>
          </cell>
          <cell r="T134">
            <v>90277.377793373467</v>
          </cell>
          <cell r="V134">
            <v>0.15821661142722937</v>
          </cell>
          <cell r="W134">
            <v>43.034918308206386</v>
          </cell>
          <cell r="X134">
            <v>119.36</v>
          </cell>
          <cell r="Y134">
            <v>842.37170893781934</v>
          </cell>
          <cell r="Z134">
            <v>113720.18070660561</v>
          </cell>
          <cell r="AA134">
            <v>1364642.1684792673</v>
          </cell>
          <cell r="AC134">
            <v>70988.29530539969</v>
          </cell>
          <cell r="AD134">
            <v>9583419.8662289586</v>
          </cell>
          <cell r="AE134">
            <v>851859.54366479628</v>
          </cell>
          <cell r="AF134">
            <v>115001038.3947475</v>
          </cell>
        </row>
        <row r="135">
          <cell r="B135">
            <v>2008</v>
          </cell>
          <cell r="C135">
            <v>6.6261438594999361E-2</v>
          </cell>
          <cell r="D135">
            <v>73.669467429920289</v>
          </cell>
          <cell r="E135">
            <v>72.018480000000011</v>
          </cell>
          <cell r="F135">
            <v>49594.285473822332</v>
          </cell>
          <cell r="G135">
            <v>135</v>
          </cell>
          <cell r="H135">
            <v>6695228.538966015</v>
          </cell>
          <cell r="I135">
            <v>80342742.46759218</v>
          </cell>
          <cell r="K135">
            <v>35.33943391733299</v>
          </cell>
          <cell r="L135">
            <v>23790.506913148569</v>
          </cell>
          <cell r="M135">
            <v>3211718.433275057</v>
          </cell>
          <cell r="N135">
            <v>38540621.199300684</v>
          </cell>
          <cell r="P135">
            <v>6.6261438594999366E-3</v>
          </cell>
          <cell r="Q135">
            <v>8.666996168225917E-2</v>
          </cell>
          <cell r="R135">
            <v>58.346218204496871</v>
          </cell>
          <cell r="S135">
            <v>7876.7394576070774</v>
          </cell>
          <cell r="T135">
            <v>94520.873491284932</v>
          </cell>
          <cell r="V135">
            <v>0.16565359648749839</v>
          </cell>
          <cell r="W135">
            <v>45.057778244599568</v>
          </cell>
          <cell r="X135">
            <v>119.36</v>
          </cell>
          <cell r="Y135">
            <v>881.96746160912005</v>
          </cell>
          <cell r="Z135">
            <v>119065.6073172312</v>
          </cell>
          <cell r="AA135">
            <v>1428787.2878067745</v>
          </cell>
          <cell r="AC135">
            <v>74325.106066784516</v>
          </cell>
          <cell r="AD135">
            <v>10033889.319015911</v>
          </cell>
          <cell r="AE135">
            <v>891901.27280141413</v>
          </cell>
          <cell r="AF135">
            <v>120406671.82819092</v>
          </cell>
        </row>
        <row r="136">
          <cell r="B136">
            <v>2009</v>
          </cell>
          <cell r="C136">
            <v>6.9295477826537097E-2</v>
          </cell>
          <cell r="D136">
            <v>77.042712247543946</v>
          </cell>
          <cell r="E136">
            <v>94.254480000000015</v>
          </cell>
          <cell r="F136">
            <v>51865.153885046588</v>
          </cell>
          <cell r="G136">
            <v>135</v>
          </cell>
          <cell r="H136">
            <v>7001795.7744812891</v>
          </cell>
          <cell r="I136">
            <v>84021549.293775469</v>
          </cell>
          <cell r="K136">
            <v>36.957588174153123</v>
          </cell>
          <cell r="L136">
            <v>24879.848358839881</v>
          </cell>
          <cell r="M136">
            <v>3358779.528443384</v>
          </cell>
          <cell r="N136">
            <v>40305354.341320604</v>
          </cell>
          <cell r="P136">
            <v>6.9295477826537104E-3</v>
          </cell>
          <cell r="Q136">
            <v>9.0638484997110538E-2</v>
          </cell>
          <cell r="R136">
            <v>61.017828100054821</v>
          </cell>
          <cell r="S136">
            <v>8237.4067935074017</v>
          </cell>
          <cell r="T136">
            <v>98848.881522088821</v>
          </cell>
          <cell r="V136">
            <v>0.17323869456634275</v>
          </cell>
          <cell r="W136">
            <v>47.120924922045226</v>
          </cell>
          <cell r="X136">
            <v>119.36</v>
          </cell>
          <cell r="Y136">
            <v>922.35179277068016</v>
          </cell>
          <cell r="Z136">
            <v>124517.49202404183</v>
          </cell>
          <cell r="AA136">
            <v>1494209.9042885019</v>
          </cell>
          <cell r="AC136">
            <v>77728.37186475721</v>
          </cell>
          <cell r="AD136">
            <v>10493330.201742223</v>
          </cell>
          <cell r="AE136">
            <v>932740.46237708651</v>
          </cell>
          <cell r="AF136">
            <v>125919962.42090666</v>
          </cell>
        </row>
        <row r="137">
          <cell r="B137">
            <v>2010</v>
          </cell>
          <cell r="C137">
            <v>7.2390833660215106E-2</v>
          </cell>
          <cell r="D137">
            <v>80.484128863427159</v>
          </cell>
          <cell r="E137">
            <v>94.254480000000015</v>
          </cell>
          <cell r="F137">
            <v>54181.915550859172</v>
          </cell>
          <cell r="G137">
            <v>135</v>
          </cell>
          <cell r="H137">
            <v>7314558.5993659878</v>
          </cell>
          <cell r="I137">
            <v>87774703.192391858</v>
          </cell>
          <cell r="K137">
            <v>38.608444618781391</v>
          </cell>
          <cell r="L137">
            <v>25991.204917363633</v>
          </cell>
          <cell r="M137">
            <v>3508812.6638440904</v>
          </cell>
          <cell r="N137">
            <v>42105751.966129087</v>
          </cell>
          <cell r="P137">
            <v>7.2390833660215112E-3</v>
          </cell>
          <cell r="Q137">
            <v>9.4687210427561383E-2</v>
          </cell>
          <cell r="R137">
            <v>63.743430059834324</v>
          </cell>
          <cell r="S137">
            <v>8605.3630580776335</v>
          </cell>
          <cell r="T137">
            <v>103264.3566969316</v>
          </cell>
          <cell r="V137">
            <v>0.18097708415053776</v>
          </cell>
          <cell r="W137">
            <v>49.225766888946261</v>
          </cell>
          <cell r="X137">
            <v>119.36</v>
          </cell>
          <cell r="Y137">
            <v>963.55227355245404</v>
          </cell>
          <cell r="Z137">
            <v>130079.55692958129</v>
          </cell>
          <cell r="AA137">
            <v>1560954.6831549755</v>
          </cell>
          <cell r="AC137">
            <v>81200.416171835095</v>
          </cell>
          <cell r="AD137">
            <v>10962056.183197737</v>
          </cell>
          <cell r="AE137">
            <v>974404.99406202114</v>
          </cell>
          <cell r="AF137">
            <v>131544674.19837284</v>
          </cell>
        </row>
        <row r="138">
          <cell r="B138">
            <v>2011</v>
          </cell>
          <cell r="C138">
            <v>7.66288755283627E-2</v>
          </cell>
          <cell r="D138">
            <v>85.195983812433653</v>
          </cell>
          <cell r="E138">
            <v>94.254480000000015</v>
          </cell>
          <cell r="F138">
            <v>57353.936302530339</v>
          </cell>
          <cell r="G138">
            <v>135</v>
          </cell>
          <cell r="H138">
            <v>7742781.4008415956</v>
          </cell>
          <cell r="I138">
            <v>92913376.810099155</v>
          </cell>
          <cell r="K138">
            <v>40.868733615126779</v>
          </cell>
          <cell r="L138">
            <v>27512.831469703349</v>
          </cell>
          <cell r="M138">
            <v>3714232.248409952</v>
          </cell>
          <cell r="N138">
            <v>44570786.980919421</v>
          </cell>
          <cell r="P138">
            <v>7.66288755283627E-3</v>
          </cell>
          <cell r="Q138">
            <v>0.10023056919109842</v>
          </cell>
          <cell r="R138">
            <v>67.475219179447464</v>
          </cell>
          <cell r="S138">
            <v>9109.1545892254071</v>
          </cell>
          <cell r="T138">
            <v>109309.85507070489</v>
          </cell>
          <cell r="V138">
            <v>0.19157218882090676</v>
          </cell>
          <cell r="W138">
            <v>52.10763535928664</v>
          </cell>
          <cell r="X138">
            <v>119.36</v>
          </cell>
          <cell r="Y138">
            <v>1019.9623833825386</v>
          </cell>
          <cell r="Z138">
            <v>137694.92175664273</v>
          </cell>
          <cell r="AA138">
            <v>1652339.0610797126</v>
          </cell>
          <cell r="AC138">
            <v>85954.205374795682</v>
          </cell>
          <cell r="AD138">
            <v>11603817.725597415</v>
          </cell>
          <cell r="AE138">
            <v>1031450.4644975482</v>
          </cell>
          <cell r="AF138">
            <v>139245812.707169</v>
          </cell>
        </row>
        <row r="139">
          <cell r="B139">
            <v>2012</v>
          </cell>
          <cell r="C139">
            <v>7.8556061405649247E-2</v>
          </cell>
          <cell r="D139">
            <v>87.338629070800835</v>
          </cell>
          <cell r="E139">
            <v>94.254480000000015</v>
          </cell>
          <cell r="F139">
            <v>58796.365090463121</v>
          </cell>
          <cell r="G139">
            <v>135</v>
          </cell>
          <cell r="H139">
            <v>7937509.2872125218</v>
          </cell>
          <cell r="I139">
            <v>95250111.446550265</v>
          </cell>
          <cell r="K139">
            <v>41.896566083012935</v>
          </cell>
          <cell r="L139">
            <v>28204.768287084309</v>
          </cell>
          <cell r="M139">
            <v>3807643.7187563819</v>
          </cell>
          <cell r="N139">
            <v>45691724.625076585</v>
          </cell>
          <cell r="P139">
            <v>7.8556061405649254E-3</v>
          </cell>
          <cell r="Q139">
            <v>0.10275132831858923</v>
          </cell>
          <cell r="R139">
            <v>69.172194224074261</v>
          </cell>
          <cell r="S139">
            <v>9338.2462202500246</v>
          </cell>
          <cell r="T139">
            <v>112058.9546430003</v>
          </cell>
          <cell r="V139">
            <v>0.19639015351412312</v>
          </cell>
          <cell r="W139">
            <v>53.41812175584149</v>
          </cell>
          <cell r="X139">
            <v>119.36</v>
          </cell>
          <cell r="Y139">
            <v>1045.6140334565473</v>
          </cell>
          <cell r="Z139">
            <v>141157.89451663388</v>
          </cell>
          <cell r="AA139">
            <v>1693894.7341996066</v>
          </cell>
          <cell r="AC139">
            <v>88115.91960522806</v>
          </cell>
          <cell r="AD139">
            <v>11895649.146705788</v>
          </cell>
          <cell r="AE139">
            <v>1057391.0352627367</v>
          </cell>
          <cell r="AF139">
            <v>142747789.76046947</v>
          </cell>
        </row>
        <row r="140">
          <cell r="B140">
            <v>2013</v>
          </cell>
          <cell r="C140">
            <v>8.0377900807575259E-2</v>
          </cell>
          <cell r="D140">
            <v>89.364150117862167</v>
          </cell>
          <cell r="E140">
            <v>94.254480000000015</v>
          </cell>
          <cell r="F140">
            <v>60159.945859344822</v>
          </cell>
          <cell r="G140">
            <v>135</v>
          </cell>
          <cell r="H140">
            <v>8121592.6910115508</v>
          </cell>
          <cell r="I140">
            <v>97459112.292138606</v>
          </cell>
          <cell r="K140">
            <v>42.868213764040128</v>
          </cell>
          <cell r="L140">
            <v>28858.881505951817</v>
          </cell>
          <cell r="M140">
            <v>3895949.0033034952</v>
          </cell>
          <cell r="N140">
            <v>46751388.039641947</v>
          </cell>
          <cell r="P140">
            <v>8.0377900807575269E-3</v>
          </cell>
          <cell r="Q140">
            <v>0.10513429425630845</v>
          </cell>
          <cell r="R140">
            <v>70.776406893346845</v>
          </cell>
          <cell r="S140">
            <v>9554.814930601824</v>
          </cell>
          <cell r="T140">
            <v>114657.77916722189</v>
          </cell>
          <cell r="V140">
            <v>0.20094475201893813</v>
          </cell>
          <cell r="W140">
            <v>54.65697254915117</v>
          </cell>
          <cell r="X140">
            <v>119.36</v>
          </cell>
          <cell r="Y140">
            <v>1069.8634778822445</v>
          </cell>
          <cell r="Z140">
            <v>144431.569514103</v>
          </cell>
          <cell r="AA140">
            <v>1733178.834169236</v>
          </cell>
          <cell r="AC140">
            <v>90159.467250072223</v>
          </cell>
          <cell r="AD140">
            <v>12171528.078759752</v>
          </cell>
          <cell r="AE140">
            <v>1081913.6070008667</v>
          </cell>
          <cell r="AF140">
            <v>146058336.945117</v>
          </cell>
        </row>
        <row r="141">
          <cell r="B141">
            <v>2014</v>
          </cell>
          <cell r="C141">
            <v>8.224199154882525E-2</v>
          </cell>
          <cell r="D141">
            <v>91.436646203983912</v>
          </cell>
          <cell r="E141">
            <v>94.254480000000015</v>
          </cell>
          <cell r="F141">
            <v>61555.150224521974</v>
          </cell>
          <cell r="G141">
            <v>135</v>
          </cell>
          <cell r="H141">
            <v>8309945.2803104669</v>
          </cell>
          <cell r="I141">
            <v>99719343.363725603</v>
          </cell>
          <cell r="K141">
            <v>43.862395492706803</v>
          </cell>
          <cell r="L141">
            <v>29528.164645690216</v>
          </cell>
          <cell r="M141">
            <v>3986302.2271681791</v>
          </cell>
          <cell r="N141">
            <v>47835626.726018146</v>
          </cell>
          <cell r="P141">
            <v>8.224199154882525E-3</v>
          </cell>
          <cell r="Q141">
            <v>0.10757252494586343</v>
          </cell>
          <cell r="R141">
            <v>72.417823793555272</v>
          </cell>
          <cell r="S141">
            <v>9776.4062121299612</v>
          </cell>
          <cell r="T141">
            <v>117316.87454555953</v>
          </cell>
          <cell r="V141">
            <v>0.20560497887206314</v>
          </cell>
          <cell r="W141">
            <v>55.924554253201173</v>
          </cell>
          <cell r="X141">
            <v>119.36</v>
          </cell>
          <cell r="Y141">
            <v>1094.6753053060063</v>
          </cell>
          <cell r="Z141">
            <v>147781.16621631084</v>
          </cell>
          <cell r="AA141">
            <v>1773373.9945957302</v>
          </cell>
          <cell r="AC141">
            <v>92250.407999311748</v>
          </cell>
          <cell r="AD141">
            <v>12453805.079907086</v>
          </cell>
          <cell r="AE141">
            <v>1107004.895991741</v>
          </cell>
          <cell r="AF141">
            <v>149445660.95888504</v>
          </cell>
        </row>
        <row r="142">
          <cell r="B142">
            <v>2015</v>
          </cell>
          <cell r="C142">
            <v>8.4149313504833317E-2</v>
          </cell>
          <cell r="D142">
            <v>93.557206754673686</v>
          </cell>
          <cell r="E142">
            <v>94.254480000000015</v>
          </cell>
          <cell r="F142">
            <v>62982.711587246318</v>
          </cell>
          <cell r="G142">
            <v>135</v>
          </cell>
          <cell r="H142">
            <v>8502666.0642782524</v>
          </cell>
          <cell r="I142">
            <v>102031992.77133903</v>
          </cell>
          <cell r="K142">
            <v>44.879633869244437</v>
          </cell>
          <cell r="L142">
            <v>30212.969520775361</v>
          </cell>
          <cell r="M142">
            <v>4078750.8853046736</v>
          </cell>
          <cell r="N142">
            <v>48945010.623656079</v>
          </cell>
          <cell r="P142">
            <v>8.4149313504833321E-3</v>
          </cell>
          <cell r="Q142">
            <v>0.11006730206432198</v>
          </cell>
          <cell r="R142">
            <v>74.097307749701557</v>
          </cell>
          <cell r="S142">
            <v>10003.136546209711</v>
          </cell>
          <cell r="T142">
            <v>120037.63855451654</v>
          </cell>
          <cell r="V142">
            <v>0.21037328376208331</v>
          </cell>
          <cell r="W142">
            <v>57.22153318328666</v>
          </cell>
          <cell r="X142">
            <v>119.36</v>
          </cell>
          <cell r="Y142">
            <v>1120.0625582796947</v>
          </cell>
          <cell r="Z142">
            <v>151208.44536775877</v>
          </cell>
          <cell r="AA142">
            <v>1814501.3444131054</v>
          </cell>
          <cell r="AC142">
            <v>94389.840974051069</v>
          </cell>
          <cell r="AD142">
            <v>12742628.531496894</v>
          </cell>
          <cell r="AE142">
            <v>1132678.0916886129</v>
          </cell>
          <cell r="AF142">
            <v>152911542.37796271</v>
          </cell>
        </row>
        <row r="143">
          <cell r="B143">
            <v>2016</v>
          </cell>
          <cell r="C143">
            <v>8.6100869275895706E-2</v>
          </cell>
          <cell r="D143">
            <v>95.726946460940852</v>
          </cell>
          <cell r="E143">
            <v>116.49048000000002</v>
          </cell>
          <cell r="F143">
            <v>64443.38035750539</v>
          </cell>
          <cell r="G143">
            <v>135</v>
          </cell>
          <cell r="H143">
            <v>8699856.3482632283</v>
          </cell>
          <cell r="I143">
            <v>104398276.17915875</v>
          </cell>
          <cell r="K143">
            <v>45.920463613811044</v>
          </cell>
          <cell r="L143">
            <v>30913.656104817594</v>
          </cell>
          <cell r="M143">
            <v>4173343.5741503751</v>
          </cell>
          <cell r="N143">
            <v>50080122.889804497</v>
          </cell>
          <cell r="P143">
            <v>8.6100869275895706E-3</v>
          </cell>
          <cell r="Q143">
            <v>0.1126199370128716</v>
          </cell>
          <cell r="R143">
            <v>75.81574159706517</v>
          </cell>
          <cell r="S143">
            <v>10235.125115603798</v>
          </cell>
          <cell r="T143">
            <v>122821.50138724557</v>
          </cell>
          <cell r="V143">
            <v>0.21525217318973927</v>
          </cell>
          <cell r="W143">
            <v>58.548591107609091</v>
          </cell>
          <cell r="X143">
            <v>119.36</v>
          </cell>
          <cell r="Y143">
            <v>1146.0385818325917</v>
          </cell>
          <cell r="Z143">
            <v>154715.20854739987</v>
          </cell>
          <cell r="AA143">
            <v>1856582.5025687986</v>
          </cell>
          <cell r="AC143">
            <v>96578.890785752636</v>
          </cell>
          <cell r="AD143">
            <v>13038150.256076608</v>
          </cell>
          <cell r="AE143">
            <v>1158946.6894290317</v>
          </cell>
          <cell r="AF143">
            <v>156457803.07291928</v>
          </cell>
        </row>
        <row r="144">
          <cell r="B144">
            <v>2017</v>
          </cell>
          <cell r="C144">
            <v>8.8097684714196489E-2</v>
          </cell>
          <cell r="D144">
            <v>97.947005865243668</v>
          </cell>
          <cell r="E144">
            <v>116.49048000000002</v>
          </cell>
          <cell r="F144">
            <v>65937.924348482033</v>
          </cell>
          <cell r="G144">
            <v>135</v>
          </cell>
          <cell r="H144">
            <v>8901619.7870450746</v>
          </cell>
          <cell r="I144">
            <v>106819437.44454089</v>
          </cell>
          <cell r="K144">
            <v>46.985431847571455</v>
          </cell>
          <cell r="L144">
            <v>31630.592719785109</v>
          </cell>
          <cell r="M144">
            <v>4270130.0171709899</v>
          </cell>
          <cell r="N144">
            <v>51241560.206051879</v>
          </cell>
          <cell r="P144">
            <v>8.8097684714196489E-3</v>
          </cell>
          <cell r="Q144">
            <v>0.115231771606169</v>
          </cell>
          <cell r="R144">
            <v>77.574028645272975</v>
          </cell>
          <cell r="S144">
            <v>10472.493867111851</v>
          </cell>
          <cell r="T144">
            <v>125669.92640534221</v>
          </cell>
          <cell r="V144">
            <v>0.22024421178549122</v>
          </cell>
          <cell r="W144">
            <v>59.906425605653617</v>
          </cell>
          <cell r="X144">
            <v>119.36</v>
          </cell>
          <cell r="Y144">
            <v>1172.6170304863303</v>
          </cell>
          <cell r="Z144">
            <v>158303.2991156546</v>
          </cell>
          <cell r="AA144">
            <v>1899639.5893878553</v>
          </cell>
          <cell r="AC144">
            <v>98818.708127398757</v>
          </cell>
          <cell r="AD144">
            <v>13340525.597198831</v>
          </cell>
          <cell r="AE144">
            <v>1185824.4975287851</v>
          </cell>
          <cell r="AF144">
            <v>160086307.16638595</v>
          </cell>
        </row>
        <row r="145">
          <cell r="B145">
            <v>2018</v>
          </cell>
          <cell r="C145">
            <v>9.0140809463055555E-2</v>
          </cell>
          <cell r="D145">
            <v>100.21855196102517</v>
          </cell>
          <cell r="E145">
            <v>116.49048000000002</v>
          </cell>
          <cell r="F145">
            <v>67467.129180162141</v>
          </cell>
          <cell r="G145">
            <v>135</v>
          </cell>
          <cell r="H145">
            <v>9108062.4393218886</v>
          </cell>
          <cell r="I145">
            <v>109296749.27186266</v>
          </cell>
          <cell r="K145">
            <v>48.075098380296303</v>
          </cell>
          <cell r="L145">
            <v>32364.156229615473</v>
          </cell>
          <cell r="M145">
            <v>4369161.0909980889</v>
          </cell>
          <cell r="N145">
            <v>52429933.091977067</v>
          </cell>
          <cell r="P145">
            <v>9.0140809463055555E-3</v>
          </cell>
          <cell r="Q145">
            <v>0.11790417877767667</v>
          </cell>
          <cell r="R145">
            <v>79.373093153131947</v>
          </cell>
          <cell r="S145">
            <v>10715.367575672813</v>
          </cell>
          <cell r="T145">
            <v>128584.41090807377</v>
          </cell>
          <cell r="V145">
            <v>0.2253520236576389</v>
          </cell>
          <cell r="W145">
            <v>61.295750434877782</v>
          </cell>
          <cell r="X145">
            <v>119.36</v>
          </cell>
          <cell r="Y145">
            <v>1199.8118754325126</v>
          </cell>
          <cell r="Z145">
            <v>161974.6031833892</v>
          </cell>
          <cell r="AA145">
            <v>1943695.2382006706</v>
          </cell>
          <cell r="AC145">
            <v>101110.47037836326</v>
          </cell>
          <cell r="AD145">
            <v>13649913.50107904</v>
          </cell>
          <cell r="AE145">
            <v>1213325.644540359</v>
          </cell>
          <cell r="AF145">
            <v>163798962.01294845</v>
          </cell>
        </row>
        <row r="146">
          <cell r="B146">
            <v>2019</v>
          </cell>
          <cell r="C146">
            <v>9.2231317508682756E-2</v>
          </cell>
          <cell r="D146">
            <v>102.54277880615349</v>
          </cell>
          <cell r="E146">
            <v>116.49048000000002</v>
          </cell>
          <cell r="F146">
            <v>69031.798692302531</v>
          </cell>
          <cell r="G146">
            <v>135</v>
          </cell>
          <cell r="H146">
            <v>9319292.8234608416</v>
          </cell>
          <cell r="I146">
            <v>111831513.88153011</v>
          </cell>
          <cell r="K146">
            <v>49.190036004630798</v>
          </cell>
          <cell r="L146">
            <v>33114.732238317454</v>
          </cell>
          <cell r="M146">
            <v>4470488.8521728562</v>
          </cell>
          <cell r="N146">
            <v>53645866.226074278</v>
          </cell>
          <cell r="P146">
            <v>9.2231317508682763E-3</v>
          </cell>
          <cell r="Q146">
            <v>0.12063856330135707</v>
          </cell>
          <cell r="R146">
            <v>81.213880814473583</v>
          </cell>
          <cell r="S146">
            <v>10963.873909953934</v>
          </cell>
          <cell r="T146">
            <v>131566.4869194472</v>
          </cell>
          <cell r="V146">
            <v>0.23057829377170688</v>
          </cell>
          <cell r="W146">
            <v>62.717295905904273</v>
          </cell>
          <cell r="X146">
            <v>119.36</v>
          </cell>
          <cell r="Y146">
            <v>1227.6374118767881</v>
          </cell>
          <cell r="Z146">
            <v>165731.0506033664</v>
          </cell>
          <cell r="AA146">
            <v>1988772.6072403968</v>
          </cell>
          <cell r="AC146">
            <v>103455.38222331123</v>
          </cell>
          <cell r="AD146">
            <v>13966476.600147016</v>
          </cell>
          <cell r="AE146">
            <v>1241464.5866797348</v>
          </cell>
          <cell r="AF146">
            <v>167597719.20176423</v>
          </cell>
        </row>
        <row r="147">
          <cell r="B147">
            <v>2020</v>
          </cell>
          <cell r="C147">
            <v>9.4370307744728113E-2</v>
          </cell>
          <cell r="D147">
            <v>104.92090815058873</v>
          </cell>
          <cell r="E147">
            <v>116.49048000000002</v>
          </cell>
          <cell r="F147">
            <v>70632.755366976344</v>
          </cell>
          <cell r="G147">
            <v>135</v>
          </cell>
          <cell r="H147">
            <v>9535421.9745418057</v>
          </cell>
          <cell r="I147">
            <v>114425063.69450167</v>
          </cell>
          <cell r="K147">
            <v>50.330830797188327</v>
          </cell>
          <cell r="L147">
            <v>33882.715292667177</v>
          </cell>
          <cell r="M147">
            <v>4574166.5645100689</v>
          </cell>
          <cell r="N147">
            <v>54889998.774120823</v>
          </cell>
          <cell r="P147">
            <v>9.4370307744728113E-3</v>
          </cell>
          <cell r="Q147">
            <v>0.12343636253010437</v>
          </cell>
          <cell r="R147">
            <v>83.097359255266255</v>
          </cell>
          <cell r="S147">
            <v>11218.143499460944</v>
          </cell>
          <cell r="T147">
            <v>134617.72199353133</v>
          </cell>
          <cell r="V147">
            <v>0.23592576936182028</v>
          </cell>
          <cell r="W147">
            <v>64.17180926641511</v>
          </cell>
          <cell r="X147">
            <v>119.36</v>
          </cell>
          <cell r="Y147">
            <v>1256.108266553251</v>
          </cell>
          <cell r="Z147">
            <v>169574.61598468889</v>
          </cell>
          <cell r="AA147">
            <v>2034895.3918162668</v>
          </cell>
          <cell r="AC147">
            <v>105854.67628545203</v>
          </cell>
          <cell r="AD147">
            <v>14290381.298536025</v>
          </cell>
          <cell r="AE147">
            <v>1270256.1154254244</v>
          </cell>
          <cell r="AF147">
            <v>171484575.5824323</v>
          </cell>
        </row>
        <row r="148">
          <cell r="B148">
            <v>2021</v>
          </cell>
          <cell r="C148">
            <v>9.6558904549924648E-2</v>
          </cell>
          <cell r="D148">
            <v>107.35419007860622</v>
          </cell>
          <cell r="E148">
            <v>116.49048000000002</v>
          </cell>
          <cell r="F148">
            <v>72270.840760917708</v>
          </cell>
          <cell r="G148">
            <v>135</v>
          </cell>
          <cell r="H148">
            <v>9756563.5027238913</v>
          </cell>
          <cell r="I148">
            <v>117078762.0326867</v>
          </cell>
          <cell r="K148">
            <v>51.498082426626475</v>
          </cell>
          <cell r="L148">
            <v>34668.509089604944</v>
          </cell>
          <cell r="M148">
            <v>4680248.7270966675</v>
          </cell>
          <cell r="N148">
            <v>56162984.72516001</v>
          </cell>
          <cell r="P148">
            <v>9.6558904549924659E-3</v>
          </cell>
          <cell r="Q148">
            <v>0.12629904715130147</v>
          </cell>
          <cell r="R148">
            <v>85.02451854225616</v>
          </cell>
          <cell r="S148">
            <v>11478.310003204582</v>
          </cell>
          <cell r="T148">
            <v>137739.72003845498</v>
          </cell>
          <cell r="V148">
            <v>0.24139726137481163</v>
          </cell>
          <cell r="W148">
            <v>65.660055093948756</v>
          </cell>
          <cell r="X148">
            <v>119.36</v>
          </cell>
          <cell r="Y148">
            <v>1285.2394054131112</v>
          </cell>
          <cell r="Z148">
            <v>173507.31973077002</v>
          </cell>
          <cell r="AA148">
            <v>2082087.8367692402</v>
          </cell>
          <cell r="AC148">
            <v>108309.61377447803</v>
          </cell>
          <cell r="AD148">
            <v>14621797.859554533</v>
          </cell>
          <cell r="AE148">
            <v>1299715.3652937363</v>
          </cell>
          <cell r="AF148">
            <v>175461574.31465441</v>
          </cell>
        </row>
        <row r="149">
          <cell r="B149">
            <v>2022</v>
          </cell>
          <cell r="C149">
            <v>9.8798258379127799E-2</v>
          </cell>
          <cell r="D149">
            <v>109.84390366591428</v>
          </cell>
          <cell r="E149">
            <v>116.49048000000002</v>
          </cell>
          <cell r="F149">
            <v>73946.915947893489</v>
          </cell>
          <cell r="G149">
            <v>135</v>
          </cell>
          <cell r="H149">
            <v>9982833.6529656202</v>
          </cell>
          <cell r="I149">
            <v>119794003.83558744</v>
          </cell>
          <cell r="K149">
            <v>52.692404468868155</v>
          </cell>
          <cell r="L149">
            <v>35472.526688442049</v>
          </cell>
          <cell r="M149">
            <v>4788791.1029396765</v>
          </cell>
          <cell r="N149">
            <v>57465493.235276118</v>
          </cell>
          <cell r="P149">
            <v>9.8798258379127809E-3</v>
          </cell>
          <cell r="Q149">
            <v>0.12922812195989919</v>
          </cell>
          <cell r="R149">
            <v>86.996371703404137</v>
          </cell>
          <cell r="S149">
            <v>11744.510179959558</v>
          </cell>
          <cell r="T149">
            <v>140934.12215951469</v>
          </cell>
          <cell r="V149">
            <v>0.2469956459478195</v>
          </cell>
          <cell r="W149">
            <v>67.182815697806902</v>
          </cell>
          <cell r="X149">
            <v>119.36</v>
          </cell>
          <cell r="Y149">
            <v>1315.0461414916729</v>
          </cell>
          <cell r="Z149">
            <v>177531.22910137585</v>
          </cell>
          <cell r="AA149">
            <v>2130374.74921651</v>
          </cell>
          <cell r="AC149">
            <v>110821.48514953061</v>
          </cell>
          <cell r="AD149">
            <v>14960900.495186632</v>
          </cell>
          <cell r="AE149">
            <v>1329857.8217943674</v>
          </cell>
          <cell r="AF149">
            <v>179530805.94223958</v>
          </cell>
        </row>
        <row r="150">
          <cell r="B150">
            <v>2023</v>
          </cell>
          <cell r="C150">
            <v>0.10108954636806228</v>
          </cell>
          <cell r="D150">
            <v>112.39135765201165</v>
          </cell>
          <cell r="E150">
            <v>116.49048000000002</v>
          </cell>
          <cell r="F150">
            <v>75661.861971334234</v>
          </cell>
          <cell r="G150">
            <v>135</v>
          </cell>
          <cell r="H150">
            <v>10214351.366130121</v>
          </cell>
          <cell r="I150">
            <v>122572216.39356145</v>
          </cell>
          <cell r="K150">
            <v>53.914424729633218</v>
          </cell>
          <cell r="L150">
            <v>36295.190727989087</v>
          </cell>
          <cell r="M150">
            <v>4899850.7482785266</v>
          </cell>
          <cell r="N150">
            <v>58798208.979342319</v>
          </cell>
          <cell r="P150">
            <v>1.0108954636806229E-2</v>
          </cell>
          <cell r="Q150">
            <v>0.13222512664942548</v>
          </cell>
          <cell r="R150">
            <v>89.013955260393232</v>
          </cell>
          <cell r="S150">
            <v>12016.883960153085</v>
          </cell>
          <cell r="T150">
            <v>144202.60752183702</v>
          </cell>
          <cell r="V150">
            <v>0.25272386592015572</v>
          </cell>
          <cell r="W150">
            <v>68.740891530282354</v>
          </cell>
          <cell r="X150">
            <v>119.36</v>
          </cell>
          <cell r="Y150">
            <v>1345.5441429577704</v>
          </cell>
          <cell r="Z150">
            <v>181648.45929929899</v>
          </cell>
          <cell r="AA150">
            <v>2179781.5115915881</v>
          </cell>
          <cell r="AC150">
            <v>113391.61079754149</v>
          </cell>
          <cell r="AD150">
            <v>15307867.457668101</v>
          </cell>
          <cell r="AE150">
            <v>1360699.3295704979</v>
          </cell>
          <cell r="AF150">
            <v>183694409.49201718</v>
          </cell>
        </row>
        <row r="151">
          <cell r="B151">
            <v>2024</v>
          </cell>
          <cell r="C151">
            <v>0.103433972952093</v>
          </cell>
          <cell r="D151">
            <v>114.997891128137</v>
          </cell>
          <cell r="E151">
            <v>138.72648000000001</v>
          </cell>
          <cell r="F151">
            <v>77416.580307461845</v>
          </cell>
          <cell r="G151">
            <v>135</v>
          </cell>
          <cell r="H151">
            <v>10451238.341507349</v>
          </cell>
          <cell r="I151">
            <v>125414860.09808819</v>
          </cell>
          <cell r="K151">
            <v>55.164785574449603</v>
          </cell>
          <cell r="L151">
            <v>37136.933648719474</v>
          </cell>
          <cell r="M151">
            <v>5013486.0425771289</v>
          </cell>
          <cell r="N151">
            <v>60161832.510925546</v>
          </cell>
          <cell r="P151">
            <v>1.03433972952093E-2</v>
          </cell>
          <cell r="Q151">
            <v>0.13529163662133767</v>
          </cell>
          <cell r="R151">
            <v>91.078329773484512</v>
          </cell>
          <cell r="S151">
            <v>12295.574519420408</v>
          </cell>
          <cell r="T151">
            <v>147546.89423304491</v>
          </cell>
          <cell r="V151">
            <v>0.2585849323802325</v>
          </cell>
          <cell r="W151">
            <v>70.33510160742324</v>
          </cell>
          <cell r="X151">
            <v>119.36</v>
          </cell>
          <cell r="Y151">
            <v>1376.7494413498666</v>
          </cell>
          <cell r="Z151">
            <v>185861.17458223199</v>
          </cell>
          <cell r="AA151">
            <v>2230334.0949867838</v>
          </cell>
          <cell r="AC151">
            <v>116021.34172730468</v>
          </cell>
          <cell r="AD151">
            <v>15662881.13318613</v>
          </cell>
          <cell r="AE151">
            <v>1392256.1007276562</v>
          </cell>
          <cell r="AF151">
            <v>187954573.59823358</v>
          </cell>
        </row>
        <row r="152">
          <cell r="B152">
            <v>2025</v>
          </cell>
          <cell r="C152">
            <v>0.10583277049934782</v>
          </cell>
          <cell r="D152">
            <v>117.6648742411749</v>
          </cell>
          <cell r="E152">
            <v>138.72648000000001</v>
          </cell>
          <cell r="F152">
            <v>79211.993339158944</v>
          </cell>
          <cell r="G152">
            <v>135</v>
          </cell>
          <cell r="H152">
            <v>10693619.100786457</v>
          </cell>
          <cell r="I152">
            <v>128323429.20943749</v>
          </cell>
          <cell r="K152">
            <v>56.444144266318837</v>
          </cell>
          <cell r="L152">
            <v>37998.197920085848</v>
          </cell>
          <cell r="M152">
            <v>5129756.7192115895</v>
          </cell>
          <cell r="N152">
            <v>61557080.630539075</v>
          </cell>
          <cell r="P152">
            <v>1.0583277049934782E-2</v>
          </cell>
          <cell r="Q152">
            <v>0.13842926381314696</v>
          </cell>
          <cell r="R152">
            <v>93.190580399010528</v>
          </cell>
          <cell r="S152">
            <v>12580.728353866421</v>
          </cell>
          <cell r="T152">
            <v>150968.74024639706</v>
          </cell>
          <cell r="V152">
            <v>0.26458192624836957</v>
          </cell>
          <cell r="W152">
            <v>71.966283939556533</v>
          </cell>
          <cell r="X152">
            <v>119.36</v>
          </cell>
          <cell r="Y152">
            <v>1408.6784400031829</v>
          </cell>
          <cell r="Z152">
            <v>190171.58940042969</v>
          </cell>
          <cell r="AA152">
            <v>2282059.072805156</v>
          </cell>
          <cell r="AC152">
            <v>118712.06027964699</v>
          </cell>
          <cell r="AD152">
            <v>16026128.137752343</v>
          </cell>
          <cell r="AE152">
            <v>1424544.7233557638</v>
          </cell>
          <cell r="AF152">
            <v>192313537.65302813</v>
          </cell>
        </row>
        <row r="153">
          <cell r="B153">
            <v>2026</v>
          </cell>
          <cell r="C153">
            <v>0.10828719995852172</v>
          </cell>
          <cell r="D153">
            <v>120.39370891388445</v>
          </cell>
          <cell r="E153">
            <v>138.72648000000001</v>
          </cell>
          <cell r="F153">
            <v>81049.044840827031</v>
          </cell>
          <cell r="G153">
            <v>135</v>
          </cell>
          <cell r="H153">
            <v>10941621.053511649</v>
          </cell>
          <cell r="I153">
            <v>131299452.64213979</v>
          </cell>
          <cell r="K153">
            <v>57.753173311211583</v>
          </cell>
          <cell r="L153">
            <v>38879.43627310764</v>
          </cell>
          <cell r="M153">
            <v>5248723.8968695318</v>
          </cell>
          <cell r="N153">
            <v>62984686.762434378</v>
          </cell>
          <cell r="P153">
            <v>1.0828719995852172E-2</v>
          </cell>
          <cell r="Q153">
            <v>0.14163965754574642</v>
          </cell>
          <cell r="R153">
            <v>95.351817459796493</v>
          </cell>
          <cell r="S153">
            <v>12872.495357072527</v>
          </cell>
          <cell r="T153">
            <v>154469.94428487032</v>
          </cell>
          <cell r="V153">
            <v>0.2707179998963043</v>
          </cell>
          <cell r="W153">
            <v>73.635295971794775</v>
          </cell>
          <cell r="X153">
            <v>119.36</v>
          </cell>
          <cell r="Y153">
            <v>1441.3479226722416</v>
          </cell>
          <cell r="Z153">
            <v>194581.96956075262</v>
          </cell>
          <cell r="AA153">
            <v>2334983.6347290315</v>
          </cell>
          <cell r="AC153">
            <v>121465.18085406671</v>
          </cell>
          <cell r="AD153">
            <v>16397799.415299006</v>
          </cell>
          <cell r="AE153">
            <v>1457582.1702488004</v>
          </cell>
          <cell r="AF153">
            <v>196773592.98358807</v>
          </cell>
        </row>
        <row r="154">
          <cell r="B154">
            <v>2027</v>
          </cell>
          <cell r="C154">
            <v>0.11079855152170591</v>
          </cell>
          <cell r="D154">
            <v>123.18582958183264</v>
          </cell>
          <cell r="E154">
            <v>138.72648000000001</v>
          </cell>
          <cell r="F154">
            <v>82928.700474489728</v>
          </cell>
          <cell r="G154">
            <v>135</v>
          </cell>
          <cell r="H154">
            <v>11195374.564056113</v>
          </cell>
          <cell r="I154">
            <v>134344494.76867336</v>
          </cell>
          <cell r="K154">
            <v>59.092560811576483</v>
          </cell>
          <cell r="L154">
            <v>39781.111938353293</v>
          </cell>
          <cell r="M154">
            <v>5370450.1116776941</v>
          </cell>
          <cell r="N154">
            <v>64445401.340132326</v>
          </cell>
          <cell r="P154">
            <v>1.1079855152170592E-2</v>
          </cell>
          <cell r="Q154">
            <v>0.14492450539039134</v>
          </cell>
          <cell r="R154">
            <v>97.563177028811452</v>
          </cell>
          <cell r="S154">
            <v>13171.028898889546</v>
          </cell>
          <cell r="T154">
            <v>158052.34678667455</v>
          </cell>
          <cell r="V154">
            <v>0.27699637880426475</v>
          </cell>
          <cell r="W154">
            <v>75.343015034760015</v>
          </cell>
          <cell r="X154">
            <v>119.36</v>
          </cell>
          <cell r="Y154">
            <v>1474.7750623534016</v>
          </cell>
          <cell r="Z154">
            <v>199094.63341770921</v>
          </cell>
          <cell r="AA154">
            <v>2389135.6010125102</v>
          </cell>
          <cell r="AC154">
            <v>124282.15065222525</v>
          </cell>
          <cell r="AD154">
            <v>16778090.338050406</v>
          </cell>
          <cell r="AE154">
            <v>1491385.8078267029</v>
          </cell>
          <cell r="AF154">
            <v>201337084.05660486</v>
          </cell>
        </row>
        <row r="155">
          <cell r="B155">
            <v>2028</v>
          </cell>
          <cell r="C155">
            <v>0.11336814530258825</v>
          </cell>
          <cell r="D155">
            <v>126.04270394741762</v>
          </cell>
          <cell r="E155">
            <v>138.72648000000001</v>
          </cell>
          <cell r="F155">
            <v>84851.948297401541</v>
          </cell>
          <cell r="G155">
            <v>135</v>
          </cell>
          <cell r="H155">
            <v>11455013.020149209</v>
          </cell>
          <cell r="I155">
            <v>137460156.2417905</v>
          </cell>
          <cell r="K155">
            <v>60.463010828047068</v>
          </cell>
          <cell r="L155">
            <v>40703.698889441293</v>
          </cell>
          <cell r="M155">
            <v>5494999.3500745744</v>
          </cell>
          <cell r="N155">
            <v>65939992.200894892</v>
          </cell>
          <cell r="P155">
            <v>1.1336814530258825E-2</v>
          </cell>
          <cell r="Q155">
            <v>0.14828553405578546</v>
          </cell>
          <cell r="R155">
            <v>99.825821526354758</v>
          </cell>
          <cell r="S155">
            <v>13476.485906057893</v>
          </cell>
          <cell r="T155">
            <v>161717.83087269473</v>
          </cell>
          <cell r="V155">
            <v>0.28342036325647063</v>
          </cell>
          <cell r="W155">
            <v>77.090338805759998</v>
          </cell>
          <cell r="X155">
            <v>119.36</v>
          </cell>
          <cell r="Y155">
            <v>1508.9774303119871</v>
          </cell>
          <cell r="Z155">
            <v>203711.95309211826</v>
          </cell>
          <cell r="AA155">
            <v>2444543.4371054191</v>
          </cell>
          <cell r="AC155">
            <v>127164.45043868118</v>
          </cell>
          <cell r="AD155">
            <v>17167200.809221961</v>
          </cell>
          <cell r="AE155">
            <v>1525973.4052641741</v>
          </cell>
          <cell r="AF155">
            <v>206006409.7106635</v>
          </cell>
        </row>
        <row r="156">
          <cell r="B156">
            <v>2029</v>
          </cell>
          <cell r="C156">
            <v>0.11599733203038254</v>
          </cell>
          <cell r="D156">
            <v>128.96583375137934</v>
          </cell>
          <cell r="E156">
            <v>138.72648000000001</v>
          </cell>
          <cell r="F156">
            <v>86819.799281428568</v>
          </cell>
          <cell r="G156">
            <v>135</v>
          </cell>
          <cell r="H156">
            <v>11720672.902992856</v>
          </cell>
          <cell r="I156">
            <v>140648074.83591425</v>
          </cell>
          <cell r="K156">
            <v>61.865243749537349</v>
          </cell>
          <cell r="L156">
            <v>41647.682092188552</v>
          </cell>
          <cell r="M156">
            <v>5622437.0824454548</v>
          </cell>
          <cell r="N156">
            <v>67469244.989345461</v>
          </cell>
          <cell r="P156">
            <v>1.1599733203038254E-2</v>
          </cell>
          <cell r="Q156">
            <v>0.15172451029574038</v>
          </cell>
          <cell r="R156">
            <v>102.14094033109242</v>
          </cell>
          <cell r="S156">
            <v>13789.026944697478</v>
          </cell>
          <cell r="T156">
            <v>165468.32333636974</v>
          </cell>
          <cell r="V156">
            <v>0.28999333007595635</v>
          </cell>
          <cell r="W156">
            <v>78.878185780660132</v>
          </cell>
          <cell r="X156">
            <v>119.36</v>
          </cell>
          <cell r="Y156">
            <v>1543.9730053187768</v>
          </cell>
          <cell r="Z156">
            <v>208436.35571803487</v>
          </cell>
          <cell r="AA156">
            <v>2501236.2686164184</v>
          </cell>
          <cell r="AC156">
            <v>130113.595319267</v>
          </cell>
          <cell r="AD156">
            <v>17565335.368101042</v>
          </cell>
          <cell r="AE156">
            <v>1561363.1438312039</v>
          </cell>
          <cell r="AF156">
            <v>210784024.41721249</v>
          </cell>
        </row>
        <row r="157">
          <cell r="B157">
            <v>2030</v>
          </cell>
          <cell r="C157">
            <v>0.11868749375985087</v>
          </cell>
          <cell r="D157">
            <v>131.9567555622022</v>
          </cell>
          <cell r="E157">
            <v>138.72648000000001</v>
          </cell>
          <cell r="F157">
            <v>88833.287844474529</v>
          </cell>
          <cell r="G157">
            <v>135</v>
          </cell>
          <cell r="H157">
            <v>11992493.859004062</v>
          </cell>
          <cell r="I157">
            <v>143909926.30804873</v>
          </cell>
          <cell r="K157">
            <v>63.299996671920461</v>
          </cell>
          <cell r="L157">
            <v>42613.557759536852</v>
          </cell>
          <cell r="M157">
            <v>5752830.2975374749</v>
          </cell>
          <cell r="N157">
            <v>69033963.570449695</v>
          </cell>
          <cell r="P157">
            <v>1.1868749375985088E-2</v>
          </cell>
          <cell r="Q157">
            <v>0.15524324183788496</v>
          </cell>
          <cell r="R157">
            <v>104.50975040526416</v>
          </cell>
          <cell r="S157">
            <v>14108.816304710661</v>
          </cell>
          <cell r="T157">
            <v>169305.79565652792</v>
          </cell>
          <cell r="V157">
            <v>0.29671873439962715</v>
          </cell>
          <cell r="W157">
            <v>80.707495756698577</v>
          </cell>
          <cell r="X157">
            <v>119.36</v>
          </cell>
          <cell r="Y157">
            <v>1579.7801831007007</v>
          </cell>
          <cell r="Z157">
            <v>213270.32471859458</v>
          </cell>
          <cell r="AA157">
            <v>2559243.8966231351</v>
          </cell>
          <cell r="AC157">
            <v>133131.13553751734</v>
          </cell>
          <cell r="AD157">
            <v>17972703.297564842</v>
          </cell>
          <cell r="AE157">
            <v>1597573.626450208</v>
          </cell>
          <cell r="AF157">
            <v>215672439.57077807</v>
          </cell>
        </row>
        <row r="158">
          <cell r="B158">
            <v>2031</v>
          </cell>
          <cell r="C158">
            <v>0.12144004459779287</v>
          </cell>
          <cell r="D158">
            <v>135.01704158382611</v>
          </cell>
          <cell r="E158">
            <v>160.96248</v>
          </cell>
          <cell r="F158">
            <v>90893.472394231765</v>
          </cell>
          <cell r="G158">
            <v>135</v>
          </cell>
          <cell r="H158">
            <v>12270618.773221288</v>
          </cell>
          <cell r="I158">
            <v>147247425.27865547</v>
          </cell>
          <cell r="K158">
            <v>64.768023785489532</v>
          </cell>
          <cell r="L158">
            <v>43601.833612391558</v>
          </cell>
          <cell r="M158">
            <v>5886247.5376728605</v>
          </cell>
          <cell r="N158">
            <v>70634970.452074319</v>
          </cell>
          <cell r="P158">
            <v>1.2144004459779287E-2</v>
          </cell>
          <cell r="Q158">
            <v>0.15884357833391308</v>
          </cell>
          <cell r="R158">
            <v>106.93349693439029</v>
          </cell>
          <cell r="S158">
            <v>14436.02208614269</v>
          </cell>
          <cell r="T158">
            <v>173232.26503371226</v>
          </cell>
          <cell r="V158">
            <v>0.30360011149448218</v>
          </cell>
          <cell r="W158">
            <v>82.579230326499157</v>
          </cell>
          <cell r="X158">
            <v>119.36</v>
          </cell>
          <cell r="Y158">
            <v>1616.4177860107138</v>
          </cell>
          <cell r="Z158">
            <v>218216.40111144638</v>
          </cell>
          <cell r="AA158">
            <v>2618596.8133373568</v>
          </cell>
          <cell r="AC158">
            <v>136218.65728956842</v>
          </cell>
          <cell r="AD158">
            <v>18389518.734091736</v>
          </cell>
          <cell r="AE158">
            <v>1634623.8874748209</v>
          </cell>
          <cell r="AF158">
            <v>220674224.80910087</v>
          </cell>
        </row>
        <row r="159">
          <cell r="B159">
            <v>2032</v>
          </cell>
          <cell r="C159">
            <v>0.12425643144638292</v>
          </cell>
          <cell r="D159">
            <v>138.14830048208856</v>
          </cell>
          <cell r="E159">
            <v>160.96248</v>
          </cell>
          <cell r="F159">
            <v>93001.435884542036</v>
          </cell>
          <cell r="G159">
            <v>135</v>
          </cell>
          <cell r="H159">
            <v>12555193.844413174</v>
          </cell>
          <cell r="I159">
            <v>150662326.13295808</v>
          </cell>
          <cell r="K159">
            <v>66.270096771404226</v>
          </cell>
          <cell r="L159">
            <v>44613.029146509332</v>
          </cell>
          <cell r="M159">
            <v>6022758.9347787602</v>
          </cell>
          <cell r="N159">
            <v>72273107.217345119</v>
          </cell>
          <cell r="P159">
            <v>1.2425643144638293E-2</v>
          </cell>
          <cell r="Q159">
            <v>0.16252741233186888</v>
          </cell>
          <cell r="R159">
            <v>109.41345398181414</v>
          </cell>
          <cell r="S159">
            <v>14770.816287544909</v>
          </cell>
          <cell r="T159">
            <v>177249.79545053892</v>
          </cell>
          <cell r="V159">
            <v>0.3106410786159573</v>
          </cell>
          <cell r="W159">
            <v>84.494373383540392</v>
          </cell>
          <cell r="X159">
            <v>119.36</v>
          </cell>
          <cell r="Y159">
            <v>1653.9050729219239</v>
          </cell>
          <cell r="Z159">
            <v>223277.18484445973</v>
          </cell>
          <cell r="AA159">
            <v>2679326.2181335166</v>
          </cell>
          <cell r="AC159">
            <v>139377.78355795512</v>
          </cell>
          <cell r="AD159">
            <v>18816000.780323941</v>
          </cell>
          <cell r="AE159">
            <v>1672533.4026954614</v>
          </cell>
          <cell r="AF159">
            <v>225792009.36388725</v>
          </cell>
        </row>
        <row r="160">
          <cell r="B160">
            <v>2033</v>
          </cell>
          <cell r="C160">
            <v>0.12713813476374727</v>
          </cell>
          <cell r="D160">
            <v>141.35217823033423</v>
          </cell>
          <cell r="E160">
            <v>160.96248</v>
          </cell>
          <cell r="F160">
            <v>95158.286384661013</v>
          </cell>
          <cell r="G160">
            <v>135</v>
          </cell>
          <cell r="H160">
            <v>12846368.661929237</v>
          </cell>
          <cell r="I160">
            <v>154156423.94315085</v>
          </cell>
          <cell r="K160">
            <v>67.807005207331869</v>
          </cell>
          <cell r="L160">
            <v>45647.675905575816</v>
          </cell>
          <cell r="M160">
            <v>6162436.2472527353</v>
          </cell>
          <cell r="N160">
            <v>73949234.96703282</v>
          </cell>
          <cell r="P160">
            <v>1.2713813476374729E-2</v>
          </cell>
          <cell r="Q160">
            <v>0.16629668027098146</v>
          </cell>
          <cell r="R160">
            <v>111.95092515842474</v>
          </cell>
          <cell r="S160">
            <v>15113.37489638734</v>
          </cell>
          <cell r="T160">
            <v>181360.4987566481</v>
          </cell>
          <cell r="V160">
            <v>0.31784533690936817</v>
          </cell>
          <cell r="W160">
            <v>86.453931639348141</v>
          </cell>
          <cell r="X160">
            <v>119.36</v>
          </cell>
          <cell r="Y160">
            <v>1692.261749351195</v>
          </cell>
          <cell r="Z160">
            <v>228455.33616241132</v>
          </cell>
          <cell r="AA160">
            <v>2741464.0339489356</v>
          </cell>
          <cell r="AC160">
            <v>142610.17496474646</v>
          </cell>
          <cell r="AD160">
            <v>19252373.62024077</v>
          </cell>
          <cell r="AE160">
            <v>1711322.0995769575</v>
          </cell>
          <cell r="AF160">
            <v>231028483.44288924</v>
          </cell>
        </row>
        <row r="161">
          <cell r="B161">
            <v>2034</v>
          </cell>
          <cell r="C161">
            <v>0.13008666934217902</v>
          </cell>
          <cell r="D161">
            <v>144.63035897463465</v>
          </cell>
          <cell r="E161">
            <v>160.96248</v>
          </cell>
          <cell r="F161">
            <v>97365.15766172405</v>
          </cell>
          <cell r="G161">
            <v>135</v>
          </cell>
          <cell r="H161">
            <v>13144296.284332747</v>
          </cell>
          <cell r="I161">
            <v>157731555.41199297</v>
          </cell>
          <cell r="K161">
            <v>69.379556982495487</v>
          </cell>
          <cell r="L161">
            <v>46706.317760615959</v>
          </cell>
          <cell r="M161">
            <v>6305352.8976831548</v>
          </cell>
          <cell r="N161">
            <v>75664234.772197857</v>
          </cell>
          <cell r="P161">
            <v>1.3008666934217903E-2</v>
          </cell>
          <cell r="Q161">
            <v>0.17015336349957019</v>
          </cell>
          <cell r="R161">
            <v>114.54724430791066</v>
          </cell>
          <cell r="S161">
            <v>15463.877981567939</v>
          </cell>
          <cell r="T161">
            <v>185566.53577881528</v>
          </cell>
          <cell r="V161">
            <v>0.32521667335544757</v>
          </cell>
          <cell r="W161">
            <v>88.458935152681747</v>
          </cell>
          <cell r="X161">
            <v>119.36</v>
          </cell>
          <cell r="Y161">
            <v>1731.507977817512</v>
          </cell>
          <cell r="Z161">
            <v>233753.57700536412</v>
          </cell>
          <cell r="AA161">
            <v>2805042.9240643694</v>
          </cell>
          <cell r="AC161">
            <v>145917.53064446541</v>
          </cell>
          <cell r="AD161">
            <v>19698866.637002833</v>
          </cell>
          <cell r="AE161">
            <v>1751010.3677335849</v>
          </cell>
          <cell r="AF161">
            <v>236386399.64403403</v>
          </cell>
        </row>
        <row r="162">
          <cell r="B162">
            <v>2035</v>
          </cell>
          <cell r="C162">
            <v>0.13310358510440251</v>
          </cell>
          <cell r="D162">
            <v>147.98456591907473</v>
          </cell>
          <cell r="E162">
            <v>160.96248</v>
          </cell>
          <cell r="F162">
            <v>99623.209776721109</v>
          </cell>
          <cell r="G162">
            <v>135</v>
          </cell>
          <cell r="H162">
            <v>13449133.31985735</v>
          </cell>
          <cell r="I162">
            <v>161389599.83828819</v>
          </cell>
          <cell r="K162">
            <v>70.988578722347995</v>
          </cell>
          <cell r="L162">
            <v>47789.511195884676</v>
          </cell>
          <cell r="M162">
            <v>6451584.0114444308</v>
          </cell>
          <cell r="N162">
            <v>77419008.13733317</v>
          </cell>
          <cell r="P162">
            <v>1.3310358510440252E-2</v>
          </cell>
          <cell r="Q162">
            <v>0.1740994893165585</v>
          </cell>
          <cell r="R162">
            <v>117.20377620790718</v>
          </cell>
          <cell r="S162">
            <v>15822.509788067469</v>
          </cell>
          <cell r="T162">
            <v>189870.11745680962</v>
          </cell>
          <cell r="V162">
            <v>0.33275896276100625</v>
          </cell>
          <cell r="W162">
            <v>90.510437870993698</v>
          </cell>
          <cell r="X162">
            <v>119.36</v>
          </cell>
          <cell r="Y162">
            <v>1771.6643884405919</v>
          </cell>
          <cell r="Z162">
            <v>239174.6924394799</v>
          </cell>
          <cell r="AA162">
            <v>2870096.3092737589</v>
          </cell>
          <cell r="AC162">
            <v>149301.58913725428</v>
          </cell>
          <cell r="AD162">
            <v>20155714.533529326</v>
          </cell>
          <cell r="AE162">
            <v>1791619.0696470514</v>
          </cell>
          <cell r="AF162">
            <v>241868574.40235192</v>
          </cell>
        </row>
        <row r="163">
          <cell r="B163" t="str">
            <v xml:space="preserve">     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</row>
        <row r="176">
          <cell r="B176" t="str">
            <v>Año</v>
          </cell>
          <cell r="C176" t="str">
            <v>VOLUMEN DIARIO DE AGUA TRATADA (l/día)</v>
          </cell>
          <cell r="D176" t="str">
            <v>CANTIDAD DE QUIMICOS PARA CLORACIÓN (kg/día)</v>
          </cell>
          <cell r="E176" t="str">
            <v>CANTIDAD DE QUIMICOS PARA CLORACIÓN (kg/año)</v>
          </cell>
          <cell r="F176" t="str">
            <v>COSTO DE QUIMICOS PARA CLORACIÓN ($/año)</v>
          </cell>
          <cell r="H176" t="str">
            <v>CANTIDAD DE QUIMICOS PARA COAGULACIÓN (kg/día)</v>
          </cell>
          <cell r="I176" t="str">
            <v>CANTIDAD DE QUIMICOS PARA COAGULACIÓN (kg/año)</v>
          </cell>
          <cell r="J176" t="str">
            <v>COSTO DE QUIMICOS PARA COAGULACIÓN ($/año)</v>
          </cell>
        </row>
        <row r="177">
          <cell r="B177">
            <v>2002</v>
          </cell>
          <cell r="C177">
            <v>82928.956596867793</v>
          </cell>
          <cell r="D177">
            <v>0.5805026961780746</v>
          </cell>
          <cell r="E177">
            <v>211.88348410499722</v>
          </cell>
          <cell r="F177">
            <v>2118834.8410499725</v>
          </cell>
          <cell r="H177">
            <v>4.1464478298433898</v>
          </cell>
          <cell r="I177">
            <v>1513.4534578928374</v>
          </cell>
          <cell r="J177">
            <v>832399.40184106061</v>
          </cell>
        </row>
        <row r="178">
          <cell r="B178">
            <v>2003</v>
          </cell>
          <cell r="C178">
            <v>82664.980453858981</v>
          </cell>
          <cell r="D178">
            <v>0.57865486317701287</v>
          </cell>
          <cell r="E178">
            <v>211.2090250596097</v>
          </cell>
          <cell r="F178">
            <v>2112090.2505960972</v>
          </cell>
          <cell r="H178">
            <v>4.133249022692949</v>
          </cell>
          <cell r="I178">
            <v>1508.6358932829264</v>
          </cell>
          <cell r="J178">
            <v>829749.74130560958</v>
          </cell>
        </row>
        <row r="179">
          <cell r="B179">
            <v>2004</v>
          </cell>
          <cell r="C179">
            <v>82637.659287975679</v>
          </cell>
          <cell r="D179">
            <v>0.57846361501582977</v>
          </cell>
          <cell r="E179">
            <v>211.13921948077785</v>
          </cell>
          <cell r="F179">
            <v>2111392.1948077786</v>
          </cell>
          <cell r="H179">
            <v>4.131882964398784</v>
          </cell>
          <cell r="I179">
            <v>1508.1372820055562</v>
          </cell>
          <cell r="J179">
            <v>829475.50510305597</v>
          </cell>
        </row>
        <row r="180">
          <cell r="B180">
            <v>2005</v>
          </cell>
          <cell r="C180">
            <v>82809.476987530012</v>
          </cell>
          <cell r="D180">
            <v>0.57966633891271013</v>
          </cell>
          <cell r="E180">
            <v>211.5782137031392</v>
          </cell>
          <cell r="F180">
            <v>2115782.1370313922</v>
          </cell>
          <cell r="H180">
            <v>4.1404738493765008</v>
          </cell>
          <cell r="I180">
            <v>1511.2729550224228</v>
          </cell>
          <cell r="J180">
            <v>831200.1252623325</v>
          </cell>
        </row>
        <row r="181">
          <cell r="B181">
            <v>2006</v>
          </cell>
          <cell r="C181">
            <v>86931.417375939651</v>
          </cell>
          <cell r="D181">
            <v>0.60851992163157753</v>
          </cell>
          <cell r="E181">
            <v>222.1097713955258</v>
          </cell>
          <cell r="F181">
            <v>2221097.713955258</v>
          </cell>
          <cell r="H181">
            <v>4.3465708687969826</v>
          </cell>
          <cell r="I181">
            <v>1586.4983671108987</v>
          </cell>
          <cell r="J181">
            <v>872574.10191099427</v>
          </cell>
        </row>
        <row r="182">
          <cell r="B182">
            <v>2007</v>
          </cell>
          <cell r="C182">
            <v>91132.768182084124</v>
          </cell>
          <cell r="D182">
            <v>0.63792937727458887</v>
          </cell>
          <cell r="E182">
            <v>232.84422270522495</v>
          </cell>
          <cell r="F182">
            <v>2328442.2270522495</v>
          </cell>
          <cell r="H182">
            <v>4.5566384091042069</v>
          </cell>
          <cell r="I182">
            <v>1663.1730193230355</v>
          </cell>
          <cell r="J182">
            <v>914745.16062766954</v>
          </cell>
        </row>
        <row r="183">
          <cell r="B183">
            <v>2008</v>
          </cell>
          <cell r="C183">
            <v>95416.471576799086</v>
          </cell>
          <cell r="D183">
            <v>0.66791530103759367</v>
          </cell>
          <cell r="E183">
            <v>243.7890848787217</v>
          </cell>
          <cell r="F183">
            <v>2437890.8487872169</v>
          </cell>
          <cell r="H183">
            <v>4.7708235788399538</v>
          </cell>
          <cell r="I183">
            <v>1741.3506062765832</v>
          </cell>
          <cell r="J183">
            <v>957742.83345212077</v>
          </cell>
        </row>
        <row r="184">
          <cell r="B184">
            <v>2009</v>
          </cell>
          <cell r="C184">
            <v>99785.488070213425</v>
          </cell>
          <cell r="D184">
            <v>0.69849841649149391</v>
          </cell>
          <cell r="E184">
            <v>254.95192201939528</v>
          </cell>
          <cell r="F184">
            <v>2549519.2201939528</v>
          </cell>
          <cell r="H184">
            <v>4.9892744035106711</v>
          </cell>
          <cell r="I184">
            <v>1821.0851572813949</v>
          </cell>
          <cell r="J184">
            <v>1001596.8365047672</v>
          </cell>
        </row>
        <row r="185">
          <cell r="B185">
            <v>2010</v>
          </cell>
          <cell r="C185">
            <v>104242.80047070976</v>
          </cell>
          <cell r="D185">
            <v>0.7296996032949683</v>
          </cell>
          <cell r="E185">
            <v>266.34035520266343</v>
          </cell>
          <cell r="F185">
            <v>2663403.5520266341</v>
          </cell>
          <cell r="H185">
            <v>5.212140023535488</v>
          </cell>
          <cell r="I185">
            <v>1902.4311085904531</v>
          </cell>
          <cell r="J185">
            <v>1046337.1097247492</v>
          </cell>
        </row>
        <row r="186">
          <cell r="B186">
            <v>2011</v>
          </cell>
          <cell r="C186">
            <v>110345.58076084229</v>
          </cell>
          <cell r="D186">
            <v>0.77241906532589599</v>
          </cell>
          <cell r="E186">
            <v>281.93295884395206</v>
          </cell>
          <cell r="F186">
            <v>2819329.5884395204</v>
          </cell>
          <cell r="H186">
            <v>5.5172790380421137</v>
          </cell>
          <cell r="I186">
            <v>2013.8068488853714</v>
          </cell>
          <cell r="J186">
            <v>1107593.7668869542</v>
          </cell>
        </row>
        <row r="187">
          <cell r="B187">
            <v>2012</v>
          </cell>
          <cell r="C187">
            <v>113120.72842413491</v>
          </cell>
          <cell r="D187">
            <v>0.79184509896894439</v>
          </cell>
          <cell r="E187">
            <v>289.02346112366473</v>
          </cell>
          <cell r="F187">
            <v>2890234.6112366472</v>
          </cell>
          <cell r="H187">
            <v>5.6560364212067453</v>
          </cell>
          <cell r="I187">
            <v>2064.453293740462</v>
          </cell>
          <cell r="J187">
            <v>1135449.3115572541</v>
          </cell>
        </row>
        <row r="188">
          <cell r="B188">
            <v>2013</v>
          </cell>
          <cell r="C188">
            <v>115744.17716290837</v>
          </cell>
          <cell r="D188">
            <v>0.81020924014035856</v>
          </cell>
          <cell r="E188">
            <v>295.72637265123086</v>
          </cell>
          <cell r="F188">
            <v>2957263.7265123087</v>
          </cell>
          <cell r="H188">
            <v>5.7872088581454184</v>
          </cell>
          <cell r="I188">
            <v>2112.3312332230776</v>
          </cell>
          <cell r="J188">
            <v>1161782.1782726927</v>
          </cell>
        </row>
        <row r="189">
          <cell r="B189">
            <v>2014</v>
          </cell>
          <cell r="C189">
            <v>118428.46783030838</v>
          </cell>
          <cell r="D189">
            <v>0.82899927481215863</v>
          </cell>
          <cell r="E189">
            <v>302.58473530643789</v>
          </cell>
          <cell r="F189">
            <v>3025847.3530643787</v>
          </cell>
          <cell r="H189">
            <v>5.9214233915154191</v>
          </cell>
          <cell r="I189">
            <v>2161.3195379031281</v>
          </cell>
          <cell r="J189">
            <v>1188725.7458467204</v>
          </cell>
        </row>
        <row r="190">
          <cell r="B190">
            <v>2015</v>
          </cell>
          <cell r="C190">
            <v>121175.01144695998</v>
          </cell>
          <cell r="D190">
            <v>0.84822508012871978</v>
          </cell>
          <cell r="E190">
            <v>309.60215424698271</v>
          </cell>
          <cell r="F190">
            <v>3096021.542469827</v>
          </cell>
          <cell r="H190">
            <v>6.0587505723479982</v>
          </cell>
          <cell r="I190">
            <v>2211.4439589070194</v>
          </cell>
          <cell r="J190">
            <v>1216294.1773988607</v>
          </cell>
        </row>
        <row r="191">
          <cell r="B191">
            <v>2016</v>
          </cell>
          <cell r="C191">
            <v>123985.25175728981</v>
          </cell>
          <cell r="D191">
            <v>0.86789676230102875</v>
          </cell>
          <cell r="E191">
            <v>316.78231823987551</v>
          </cell>
          <cell r="F191">
            <v>3167823.1823987551</v>
          </cell>
          <cell r="H191">
            <v>6.1992625878644905</v>
          </cell>
          <cell r="I191">
            <v>2262.7308445705389</v>
          </cell>
          <cell r="J191">
            <v>1244501.9645137964</v>
          </cell>
        </row>
        <row r="192">
          <cell r="B192">
            <v>2017</v>
          </cell>
          <cell r="C192">
            <v>126860.66598844295</v>
          </cell>
          <cell r="D192">
            <v>0.88802466191910068</v>
          </cell>
          <cell r="E192">
            <v>324.12900160047172</v>
          </cell>
          <cell r="F192">
            <v>3241290.0160047174</v>
          </cell>
          <cell r="H192">
            <v>6.3430332994221477</v>
          </cell>
          <cell r="I192">
            <v>2315.207154289084</v>
          </cell>
          <cell r="J192">
            <v>1273363.9348589962</v>
          </cell>
        </row>
        <row r="193">
          <cell r="B193">
            <v>2018</v>
          </cell>
          <cell r="C193">
            <v>129802.7656268</v>
          </cell>
          <cell r="D193">
            <v>0.90861935938759997</v>
          </cell>
          <cell r="E193">
            <v>331.64606617647399</v>
          </cell>
          <cell r="F193">
            <v>3316460.66176474</v>
          </cell>
          <cell r="H193">
            <v>6.4901382813400001</v>
          </cell>
          <cell r="I193">
            <v>2368.9004726890998</v>
          </cell>
          <cell r="J193">
            <v>1302895.259979005</v>
          </cell>
        </row>
        <row r="194">
          <cell r="B194">
            <v>2019</v>
          </cell>
          <cell r="C194">
            <v>132813.09721250314</v>
          </cell>
          <cell r="D194">
            <v>0.92969168048752193</v>
          </cell>
          <cell r="E194">
            <v>339.33746337794548</v>
          </cell>
          <cell r="F194">
            <v>3393374.633779455</v>
          </cell>
          <cell r="H194">
            <v>6.6406548606251574</v>
          </cell>
          <cell r="I194">
            <v>2423.8390241281822</v>
          </cell>
          <cell r="J194">
            <v>1333111.4632705003</v>
          </cell>
        </row>
        <row r="195">
          <cell r="B195">
            <v>2020</v>
          </cell>
          <cell r="C195">
            <v>135893.24315240848</v>
          </cell>
          <cell r="D195">
            <v>0.9512527020668593</v>
          </cell>
          <cell r="E195">
            <v>347.20723625440365</v>
          </cell>
          <cell r="F195">
            <v>3472072.3625440365</v>
          </cell>
          <cell r="H195">
            <v>6.794662157620424</v>
          </cell>
          <cell r="I195">
            <v>2480.0516875314547</v>
          </cell>
          <cell r="J195">
            <v>1364028.4281423001</v>
          </cell>
        </row>
        <row r="196">
          <cell r="B196">
            <v>2021</v>
          </cell>
          <cell r="C196">
            <v>139044.8225518915</v>
          </cell>
          <cell r="D196">
            <v>0.97331375786324059</v>
          </cell>
          <cell r="E196">
            <v>355.25952162008281</v>
          </cell>
          <cell r="F196">
            <v>3552595.2162008281</v>
          </cell>
          <cell r="H196">
            <v>6.9522411275945757</v>
          </cell>
          <cell r="I196">
            <v>2537.5680115720202</v>
          </cell>
          <cell r="J196">
            <v>1395662.4063646111</v>
          </cell>
        </row>
        <row r="197">
          <cell r="B197">
            <v>2022</v>
          </cell>
          <cell r="C197">
            <v>142269.49206594404</v>
          </cell>
          <cell r="D197">
            <v>0.99588644446160834</v>
          </cell>
          <cell r="E197">
            <v>363.49855222848703</v>
          </cell>
          <cell r="F197">
            <v>3634985.5222848705</v>
          </cell>
          <cell r="H197">
            <v>7.1134746032972016</v>
          </cell>
          <cell r="I197">
            <v>2596.4182302034787</v>
          </cell>
          <cell r="J197">
            <v>1428030.0266119132</v>
          </cell>
        </row>
        <row r="198">
          <cell r="B198">
            <v>2023</v>
          </cell>
          <cell r="C198">
            <v>145568.94677000967</v>
          </cell>
          <cell r="D198">
            <v>1.0189826273900677</v>
          </cell>
          <cell r="E198">
            <v>371.92865899737473</v>
          </cell>
          <cell r="F198">
            <v>3719286.5899737473</v>
          </cell>
          <cell r="H198">
            <v>7.2784473385004835</v>
          </cell>
          <cell r="I198">
            <v>2656.6332785526765</v>
          </cell>
          <cell r="J198">
            <v>1461148.3032039721</v>
          </cell>
        </row>
        <row r="199">
          <cell r="B199">
            <v>2024</v>
          </cell>
          <cell r="C199">
            <v>148944.92105101392</v>
          </cell>
          <cell r="D199">
            <v>1.0426144473570975</v>
          </cell>
          <cell r="E199">
            <v>380.55427328534057</v>
          </cell>
          <cell r="F199">
            <v>3805542.7328534056</v>
          </cell>
          <cell r="H199">
            <v>7.447246052550696</v>
          </cell>
          <cell r="I199">
            <v>2718.2448091810043</v>
          </cell>
          <cell r="J199">
            <v>1495034.6450495524</v>
          </cell>
        </row>
        <row r="200">
          <cell r="B200">
            <v>2025</v>
          </cell>
          <cell r="C200">
            <v>152399.18951906086</v>
          </cell>
          <cell r="D200">
            <v>1.0667943266334261</v>
          </cell>
          <cell r="E200">
            <v>389.37992922120054</v>
          </cell>
          <cell r="F200">
            <v>3893799.2922120052</v>
          </cell>
          <cell r="H200">
            <v>7.6199594759530438</v>
          </cell>
          <cell r="I200">
            <v>2781.2852087228612</v>
          </cell>
          <cell r="J200">
            <v>1529706.8647975735</v>
          </cell>
        </row>
        <row r="201">
          <cell r="B201">
            <v>2026</v>
          </cell>
          <cell r="C201">
            <v>155933.56794027128</v>
          </cell>
          <cell r="D201">
            <v>1.091534975581899</v>
          </cell>
          <cell r="E201">
            <v>398.41026608739315</v>
          </cell>
          <cell r="F201">
            <v>3984102.6608739314</v>
          </cell>
          <cell r="H201">
            <v>7.7966783970135642</v>
          </cell>
          <cell r="I201">
            <v>2845.7876149099511</v>
          </cell>
          <cell r="J201">
            <v>1565183.1882004731</v>
          </cell>
        </row>
        <row r="202">
          <cell r="B202">
            <v>2027</v>
          </cell>
          <cell r="C202">
            <v>159549.91419125648</v>
          </cell>
          <cell r="D202">
            <v>1.1168493993387953</v>
          </cell>
          <cell r="E202">
            <v>407.65003075866031</v>
          </cell>
          <cell r="F202">
            <v>4076500.3075866029</v>
          </cell>
          <cell r="H202">
            <v>7.9774957095628238</v>
          </cell>
          <cell r="I202">
            <v>2911.7859339904307</v>
          </cell>
          <cell r="J202">
            <v>1601482.2636947369</v>
          </cell>
        </row>
        <row r="203">
          <cell r="B203">
            <v>2028</v>
          </cell>
          <cell r="C203">
            <v>163250.12923572707</v>
          </cell>
          <cell r="D203">
            <v>1.1427509046500897</v>
          </cell>
          <cell r="E203">
            <v>417.10408019728271</v>
          </cell>
          <cell r="F203">
            <v>4171040.8019728269</v>
          </cell>
          <cell r="H203">
            <v>8.1625064617863536</v>
          </cell>
          <cell r="I203">
            <v>2979.3148585520189</v>
          </cell>
          <cell r="J203">
            <v>1638623.1722036104</v>
          </cell>
        </row>
        <row r="204">
          <cell r="B204">
            <v>2029</v>
          </cell>
          <cell r="C204">
            <v>167036.15812375085</v>
          </cell>
          <cell r="D204">
            <v>1.1692531068662559</v>
          </cell>
          <cell r="E204">
            <v>426.77738400618341</v>
          </cell>
          <cell r="F204">
            <v>4267773.8400618341</v>
          </cell>
          <cell r="H204">
            <v>8.3518079061875419</v>
          </cell>
          <cell r="I204">
            <v>3048.4098857584527</v>
          </cell>
          <cell r="J204">
            <v>1676625.437167149</v>
          </cell>
        </row>
        <row r="205">
          <cell r="B205">
            <v>2030</v>
          </cell>
          <cell r="C205">
            <v>170909.99101418525</v>
          </cell>
          <cell r="D205">
            <v>1.1963699370992966</v>
          </cell>
          <cell r="E205">
            <v>436.67502704124325</v>
          </cell>
          <cell r="F205">
            <v>4366750.270412433</v>
          </cell>
          <cell r="H205">
            <v>8.5454995507092626</v>
          </cell>
          <cell r="I205">
            <v>3119.1073360088808</v>
          </cell>
          <cell r="J205">
            <v>1715509.0348048843</v>
          </cell>
        </row>
        <row r="206">
          <cell r="B206">
            <v>2031</v>
          </cell>
          <cell r="C206">
            <v>174873.66422082172</v>
          </cell>
          <cell r="D206">
            <v>1.2241156495457519</v>
          </cell>
          <cell r="E206">
            <v>446.80221208419943</v>
          </cell>
          <cell r="F206">
            <v>4468022.120841994</v>
          </cell>
          <cell r="H206">
            <v>8.7436832110410858</v>
          </cell>
          <cell r="I206">
            <v>3191.4443720299964</v>
          </cell>
          <cell r="J206">
            <v>1755294.4046164979</v>
          </cell>
        </row>
        <row r="207">
          <cell r="B207">
            <v>2032</v>
          </cell>
          <cell r="C207">
            <v>178929.26128279141</v>
          </cell>
          <cell r="D207">
            <v>1.25250482897954</v>
          </cell>
          <cell r="E207">
            <v>457.1642625775321</v>
          </cell>
          <cell r="F207">
            <v>4571642.6257753214</v>
          </cell>
          <cell r="H207">
            <v>8.9464630641395715</v>
          </cell>
          <cell r="I207">
            <v>3265.4590184109434</v>
          </cell>
          <cell r="J207">
            <v>1796002.4601260189</v>
          </cell>
        </row>
        <row r="208">
          <cell r="B208">
            <v>2033</v>
          </cell>
          <cell r="C208">
            <v>183078.91405979605</v>
          </cell>
          <cell r="D208">
            <v>1.2815523984185722</v>
          </cell>
          <cell r="E208">
            <v>467.76662542277882</v>
          </cell>
          <cell r="F208">
            <v>4677666.2542277882</v>
          </cell>
          <cell r="H208">
            <v>9.1539457029898017</v>
          </cell>
          <cell r="I208">
            <v>3341.1901815912775</v>
          </cell>
          <cell r="J208">
            <v>1837654.5998752026</v>
          </cell>
        </row>
        <row r="209">
          <cell r="B209">
            <v>2034</v>
          </cell>
          <cell r="C209">
            <v>187324.80385273779</v>
          </cell>
          <cell r="D209">
            <v>1.3112736269691645</v>
          </cell>
          <cell r="E209">
            <v>478.61487384374504</v>
          </cell>
          <cell r="F209">
            <v>4786148.7384374505</v>
          </cell>
          <cell r="H209">
            <v>9.3662401926368908</v>
          </cell>
          <cell r="I209">
            <v>3418.6776703124651</v>
          </cell>
          <cell r="J209">
            <v>1880272.7186718557</v>
          </cell>
        </row>
        <row r="210">
          <cell r="B210">
            <v>2035</v>
          </cell>
          <cell r="C210">
            <v>191669.16255033959</v>
          </cell>
          <cell r="D210">
            <v>1.3416841378523772</v>
          </cell>
          <cell r="E210">
            <v>489.71471031611765</v>
          </cell>
          <cell r="F210">
            <v>4897147.1031611767</v>
          </cell>
          <cell r="H210">
            <v>9.5834581275169786</v>
          </cell>
          <cell r="I210">
            <v>3497.9622165436972</v>
          </cell>
          <cell r="J210">
            <v>1923879.2190990334</v>
          </cell>
        </row>
        <row r="211">
          <cell r="B211" t="str">
            <v xml:space="preserve">     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H211">
            <v>0</v>
          </cell>
          <cell r="I211">
            <v>0</v>
          </cell>
          <cell r="J211">
            <v>0</v>
          </cell>
        </row>
      </sheetData>
      <sheetData sheetId="26">
        <row r="8">
          <cell r="B8" t="str">
            <v>MUNICIPIO</v>
          </cell>
          <cell r="C8" t="str">
            <v>CAPACIDAD PRODUCCIÓN ACTUAL [lps]</v>
          </cell>
        </row>
        <row r="9">
          <cell r="B9" t="str">
            <v>Majagual</v>
          </cell>
          <cell r="C9">
            <v>35</v>
          </cell>
        </row>
        <row r="10">
          <cell r="B10" t="str">
            <v>San Benito Abad</v>
          </cell>
          <cell r="C10">
            <v>30</v>
          </cell>
        </row>
        <row r="11">
          <cell r="B11" t="str">
            <v>San Marcos</v>
          </cell>
          <cell r="C11">
            <v>63</v>
          </cell>
        </row>
        <row r="12">
          <cell r="B12" t="str">
            <v>San Onofre</v>
          </cell>
          <cell r="C12">
            <v>28</v>
          </cell>
        </row>
        <row r="13">
          <cell r="B13" t="str">
            <v>San Pedro</v>
          </cell>
          <cell r="C13">
            <v>7.1</v>
          </cell>
        </row>
        <row r="14">
          <cell r="B14" t="str">
            <v>Santiago de Tolú</v>
          </cell>
          <cell r="C14">
            <v>51</v>
          </cell>
        </row>
        <row r="15">
          <cell r="B15" t="str">
            <v>Cerro de San Antonio</v>
          </cell>
          <cell r="C15">
            <v>21</v>
          </cell>
        </row>
        <row r="16">
          <cell r="B16" t="str">
            <v>El Piñón</v>
          </cell>
          <cell r="C16">
            <v>30</v>
          </cell>
        </row>
        <row r="17">
          <cell r="B17" t="str">
            <v>Pedraza</v>
          </cell>
          <cell r="C17">
            <v>10</v>
          </cell>
        </row>
        <row r="18">
          <cell r="B18" t="str">
            <v>Pivijay</v>
          </cell>
          <cell r="C18">
            <v>45</v>
          </cell>
        </row>
        <row r="19">
          <cell r="B19" t="str">
            <v>Salamina</v>
          </cell>
          <cell r="C19">
            <v>16</v>
          </cell>
        </row>
        <row r="23">
          <cell r="B23" t="str">
            <v>MUNICIPIO</v>
          </cell>
          <cell r="C23" t="str">
            <v>ALTURA DINAMICA [ML]</v>
          </cell>
          <cell r="D23" t="str">
            <v>CAUDAL REHABILITABLE (lps)</v>
          </cell>
          <cell r="E23" t="str">
            <v>CAPACIDAD PROMEDIO DE POZOS (lps)</v>
          </cell>
          <cell r="F23" t="str">
            <v>POZO REHABILITABLE</v>
          </cell>
          <cell r="G23" t="str">
            <v>S.B REHABILITABLE</v>
          </cell>
        </row>
        <row r="24">
          <cell r="B24" t="str">
            <v>Majagual</v>
          </cell>
          <cell r="C24">
            <v>148</v>
          </cell>
          <cell r="D24">
            <v>0</v>
          </cell>
          <cell r="E24">
            <v>15</v>
          </cell>
          <cell r="F24" t="str">
            <v>No</v>
          </cell>
          <cell r="G24" t="str">
            <v>No</v>
          </cell>
        </row>
        <row r="25">
          <cell r="B25" t="str">
            <v>San Benito Abad</v>
          </cell>
          <cell r="C25">
            <v>100</v>
          </cell>
          <cell r="D25">
            <v>0</v>
          </cell>
          <cell r="E25">
            <v>25</v>
          </cell>
          <cell r="F25" t="str">
            <v>No</v>
          </cell>
          <cell r="G25" t="str">
            <v>No</v>
          </cell>
        </row>
        <row r="26">
          <cell r="B26" t="str">
            <v>San Marcos</v>
          </cell>
          <cell r="C26">
            <v>85</v>
          </cell>
          <cell r="D26">
            <v>20</v>
          </cell>
          <cell r="E26">
            <v>20</v>
          </cell>
          <cell r="F26" t="str">
            <v>No</v>
          </cell>
          <cell r="G26" t="str">
            <v>si</v>
          </cell>
        </row>
        <row r="27">
          <cell r="B27" t="str">
            <v>San Onofre</v>
          </cell>
          <cell r="C27">
            <v>40</v>
          </cell>
          <cell r="D27">
            <v>28</v>
          </cell>
          <cell r="E27">
            <v>5.6</v>
          </cell>
          <cell r="F27" t="str">
            <v>No</v>
          </cell>
          <cell r="G27" t="str">
            <v>Si</v>
          </cell>
        </row>
        <row r="28">
          <cell r="B28" t="str">
            <v>San Pedro</v>
          </cell>
          <cell r="C28">
            <v>143</v>
          </cell>
          <cell r="D28">
            <v>7.5</v>
          </cell>
          <cell r="E28">
            <v>15</v>
          </cell>
          <cell r="F28" t="str">
            <v>si</v>
          </cell>
          <cell r="G28" t="str">
            <v>si</v>
          </cell>
        </row>
        <row r="29">
          <cell r="B29" t="str">
            <v>Santiago de Tolú</v>
          </cell>
          <cell r="C29">
            <v>79.5</v>
          </cell>
          <cell r="D29">
            <v>0</v>
          </cell>
          <cell r="E29">
            <v>20</v>
          </cell>
          <cell r="F29" t="str">
            <v>No</v>
          </cell>
          <cell r="G29" t="str">
            <v>No</v>
          </cell>
          <cell r="H29" t="str">
            <v>POTENCIA PROMEDIO BOMBAS (Kw)</v>
          </cell>
          <cell r="I29" t="str">
            <v>ESTIMACIÓN CAUDAL REQUERIDO EN 10 AÑOS BOMBAS (lps)</v>
          </cell>
          <cell r="J29" t="str">
            <v>CAUDAL REHABILITABLE</v>
          </cell>
          <cell r="K29" t="str">
            <v>REHABILITAR BOMBA</v>
          </cell>
          <cell r="L29" t="str">
            <v>REHABILITAR BARCAZA</v>
          </cell>
          <cell r="M29" t="str">
            <v>MANTENIMIENTO BARCAZA</v>
          </cell>
        </row>
        <row r="30">
          <cell r="B30" t="str">
            <v>Cerro de San Antonio</v>
          </cell>
          <cell r="C30">
            <v>40</v>
          </cell>
          <cell r="H30">
            <v>85.79</v>
          </cell>
          <cell r="I30">
            <v>10</v>
          </cell>
          <cell r="J30">
            <v>0</v>
          </cell>
          <cell r="K30" t="str">
            <v>NO</v>
          </cell>
          <cell r="L30" t="str">
            <v>NO</v>
          </cell>
          <cell r="M30" t="str">
            <v>SI</v>
          </cell>
        </row>
        <row r="31">
          <cell r="B31" t="str">
            <v>El Piñón</v>
          </cell>
          <cell r="C31">
            <v>10</v>
          </cell>
          <cell r="H31">
            <v>29.8</v>
          </cell>
          <cell r="I31">
            <v>15</v>
          </cell>
          <cell r="J31">
            <v>0</v>
          </cell>
          <cell r="K31" t="str">
            <v>NO</v>
          </cell>
          <cell r="L31" t="str">
            <v>NO</v>
          </cell>
          <cell r="M31" t="str">
            <v>NO</v>
          </cell>
        </row>
        <row r="32">
          <cell r="B32" t="str">
            <v>Pedraza</v>
          </cell>
          <cell r="C32">
            <v>56</v>
          </cell>
          <cell r="H32">
            <v>26.856000000000002</v>
          </cell>
          <cell r="I32">
            <v>10</v>
          </cell>
          <cell r="J32">
            <v>0</v>
          </cell>
          <cell r="K32" t="str">
            <v>NO</v>
          </cell>
          <cell r="L32" t="str">
            <v>NO</v>
          </cell>
          <cell r="M32" t="str">
            <v>SI</v>
          </cell>
        </row>
        <row r="33">
          <cell r="B33" t="str">
            <v>Pivijay</v>
          </cell>
          <cell r="C33">
            <v>20</v>
          </cell>
          <cell r="H33">
            <v>18.649999999999999</v>
          </cell>
          <cell r="I33">
            <v>20</v>
          </cell>
          <cell r="J33">
            <v>0</v>
          </cell>
          <cell r="K33" t="str">
            <v>NO</v>
          </cell>
          <cell r="L33" t="str">
            <v>SI</v>
          </cell>
          <cell r="M33" t="str">
            <v>NO</v>
          </cell>
        </row>
        <row r="34">
          <cell r="B34" t="str">
            <v>Salamina</v>
          </cell>
          <cell r="C34">
            <v>20</v>
          </cell>
          <cell r="H34">
            <v>5.968</v>
          </cell>
          <cell r="I34">
            <v>10</v>
          </cell>
          <cell r="J34">
            <v>0</v>
          </cell>
          <cell r="K34" t="str">
            <v>NO</v>
          </cell>
          <cell r="L34" t="str">
            <v>NO</v>
          </cell>
          <cell r="M34" t="str">
            <v>SI</v>
          </cell>
        </row>
        <row r="90">
          <cell r="B90" t="str">
            <v>MATERIAL DE LA TUBERIA</v>
          </cell>
          <cell r="C90" t="str">
            <v>C</v>
          </cell>
        </row>
        <row r="91">
          <cell r="B91" t="str">
            <v>Acero remachado (Nuevo)</v>
          </cell>
          <cell r="C91">
            <v>110</v>
          </cell>
        </row>
        <row r="92">
          <cell r="B92" t="str">
            <v>Acero remachado (Usado)</v>
          </cell>
          <cell r="C92">
            <v>85</v>
          </cell>
        </row>
        <row r="93">
          <cell r="B93" t="str">
            <v>Acero soldado (Nuevo)</v>
          </cell>
          <cell r="C93">
            <v>130</v>
          </cell>
        </row>
        <row r="94">
          <cell r="B94" t="str">
            <v>Acero soldado (Usado)</v>
          </cell>
          <cell r="C94">
            <v>90</v>
          </cell>
        </row>
        <row r="95">
          <cell r="B95" t="str">
            <v>HFN</v>
          </cell>
          <cell r="C95">
            <v>130</v>
          </cell>
        </row>
        <row r="96">
          <cell r="B96" t="str">
            <v>Hierro fundido (15 - 20 años)</v>
          </cell>
          <cell r="C96">
            <v>100</v>
          </cell>
        </row>
        <row r="97">
          <cell r="B97" t="str">
            <v>Hierro fundido (&gt; 20 años)</v>
          </cell>
          <cell r="C97">
            <v>90</v>
          </cell>
        </row>
        <row r="98">
          <cell r="B98" t="str">
            <v>Concreto (Buena terminación)</v>
          </cell>
          <cell r="C98">
            <v>130</v>
          </cell>
        </row>
        <row r="99">
          <cell r="B99" t="str">
            <v>Concreto (Terminación común)</v>
          </cell>
          <cell r="C99">
            <v>120</v>
          </cell>
        </row>
        <row r="100">
          <cell r="B100" t="str">
            <v>AC</v>
          </cell>
          <cell r="C100">
            <v>140</v>
          </cell>
        </row>
        <row r="101">
          <cell r="B101" t="str">
            <v>PVC</v>
          </cell>
          <cell r="C101">
            <v>150</v>
          </cell>
        </row>
        <row r="122">
          <cell r="B122" t="str">
            <v>MUNICIPIO</v>
          </cell>
          <cell r="C122" t="str">
            <v>Longitud promedio de conducción (ML)</v>
          </cell>
          <cell r="D122" t="str">
            <v>Material Tubería  a instalar</v>
          </cell>
          <cell r="E122" t="str">
            <v xml:space="preserve">Caudal máximo tubería de impulsión (lps) - (Magdalena) </v>
          </cell>
          <cell r="F122" t="str">
            <v>Longitud Tuberia de reposicion (ML) en 2 - 4"</v>
          </cell>
        </row>
        <row r="123">
          <cell r="B123" t="str">
            <v>Majagual</v>
          </cell>
          <cell r="C123">
            <v>540</v>
          </cell>
          <cell r="D123" t="str">
            <v>PVC</v>
          </cell>
        </row>
        <row r="124">
          <cell r="B124" t="str">
            <v>San Benito Abad</v>
          </cell>
          <cell r="C124">
            <v>1000</v>
          </cell>
          <cell r="D124" t="str">
            <v>PVC</v>
          </cell>
          <cell r="F124">
            <v>25</v>
          </cell>
        </row>
        <row r="125">
          <cell r="B125" t="str">
            <v>San Marcos</v>
          </cell>
          <cell r="C125">
            <v>1500</v>
          </cell>
          <cell r="D125" t="str">
            <v>PVC</v>
          </cell>
          <cell r="F125">
            <v>0</v>
          </cell>
        </row>
        <row r="126">
          <cell r="B126" t="str">
            <v>San Onofre</v>
          </cell>
          <cell r="C126">
            <v>798</v>
          </cell>
          <cell r="D126" t="str">
            <v>PVC</v>
          </cell>
        </row>
        <row r="127">
          <cell r="B127" t="str">
            <v>San Pedro</v>
          </cell>
          <cell r="C127">
            <v>170</v>
          </cell>
          <cell r="D127" t="str">
            <v>PVC</v>
          </cell>
          <cell r="F127">
            <v>0</v>
          </cell>
        </row>
        <row r="128">
          <cell r="B128" t="str">
            <v>Santiago de Tolú</v>
          </cell>
          <cell r="C128">
            <v>1671</v>
          </cell>
          <cell r="D128" t="str">
            <v>PVC</v>
          </cell>
          <cell r="F128">
            <v>1884</v>
          </cell>
        </row>
        <row r="129">
          <cell r="B129" t="str">
            <v>Cerro de San Antonio</v>
          </cell>
          <cell r="C129">
            <v>800</v>
          </cell>
          <cell r="D129" t="str">
            <v>PVC</v>
          </cell>
          <cell r="E129">
            <v>100</v>
          </cell>
        </row>
        <row r="130">
          <cell r="B130" t="str">
            <v>El Piñón</v>
          </cell>
          <cell r="C130">
            <v>500</v>
          </cell>
          <cell r="D130" t="str">
            <v>PVC</v>
          </cell>
        </row>
        <row r="131">
          <cell r="B131" t="str">
            <v>Pedraza</v>
          </cell>
          <cell r="C131">
            <v>900</v>
          </cell>
          <cell r="D131" t="str">
            <v>PVC</v>
          </cell>
        </row>
        <row r="132">
          <cell r="B132" t="str">
            <v>Pivijay</v>
          </cell>
          <cell r="C132">
            <v>450</v>
          </cell>
          <cell r="D132" t="str">
            <v>PVC</v>
          </cell>
          <cell r="E132">
            <v>90</v>
          </cell>
        </row>
        <row r="133">
          <cell r="B133" t="str">
            <v>Salamina</v>
          </cell>
          <cell r="C133">
            <v>1539</v>
          </cell>
          <cell r="D133" t="str">
            <v>PVC</v>
          </cell>
          <cell r="E133">
            <v>52</v>
          </cell>
        </row>
        <row r="216">
          <cell r="B216" t="str">
            <v>NIVEL DE COMPLEJIDAD</v>
          </cell>
          <cell r="C216" t="str">
            <v>FLOCULADOR</v>
          </cell>
          <cell r="D216" t="str">
            <v>SEDIMENTADOR</v>
          </cell>
          <cell r="E216" t="str">
            <v>FILTRACIÓN</v>
          </cell>
          <cell r="F216" t="str">
            <v>DESINFECCIÓN</v>
          </cell>
        </row>
        <row r="217">
          <cell r="B217" t="str">
            <v>BAJO</v>
          </cell>
          <cell r="C217">
            <v>2</v>
          </cell>
          <cell r="D217">
            <v>2</v>
          </cell>
          <cell r="E217">
            <v>3</v>
          </cell>
          <cell r="F217">
            <v>1</v>
          </cell>
        </row>
        <row r="218">
          <cell r="B218" t="str">
            <v>MEDIO</v>
          </cell>
          <cell r="C218">
            <v>2</v>
          </cell>
          <cell r="D218">
            <v>2</v>
          </cell>
          <cell r="E218">
            <v>3</v>
          </cell>
          <cell r="F218">
            <v>1</v>
          </cell>
        </row>
        <row r="219">
          <cell r="B219" t="str">
            <v>MEDIO ALTO</v>
          </cell>
          <cell r="C219">
            <v>4</v>
          </cell>
          <cell r="D219">
            <v>3</v>
          </cell>
          <cell r="E219">
            <v>4</v>
          </cell>
          <cell r="F219">
            <v>1</v>
          </cell>
        </row>
        <row r="220">
          <cell r="B220" t="str">
            <v>ALTO</v>
          </cell>
          <cell r="C220">
            <v>4</v>
          </cell>
          <cell r="D220">
            <v>3</v>
          </cell>
          <cell r="E220">
            <v>4</v>
          </cell>
          <cell r="F220">
            <v>1</v>
          </cell>
        </row>
        <row r="245">
          <cell r="B245" t="str">
            <v>LOCALIDAD</v>
          </cell>
          <cell r="C245" t="str">
            <v>CATASTRO DE USARIOS Y REDES</v>
          </cell>
          <cell r="D245" t="str">
            <v>ESTUDIO DE CAPACIDAD HIDRÁULICA</v>
          </cell>
          <cell r="E245" t="str">
            <v xml:space="preserve">PLAN DE OPERACIÓN Y DEFINICIÓN DE OBRAS NECESARIAS </v>
          </cell>
        </row>
        <row r="246">
          <cell r="B246" t="str">
            <v>Majagual</v>
          </cell>
          <cell r="C246" t="str">
            <v>No</v>
          </cell>
          <cell r="D246" t="str">
            <v>No</v>
          </cell>
          <cell r="E246" t="str">
            <v>No</v>
          </cell>
        </row>
        <row r="247">
          <cell r="B247" t="str">
            <v>San Benito Abad</v>
          </cell>
          <cell r="C247" t="str">
            <v>No</v>
          </cell>
          <cell r="D247" t="str">
            <v>No</v>
          </cell>
          <cell r="E247" t="str">
            <v>No</v>
          </cell>
        </row>
        <row r="248">
          <cell r="B248" t="str">
            <v>San Marcos</v>
          </cell>
          <cell r="C248" t="str">
            <v>No</v>
          </cell>
          <cell r="D248" t="str">
            <v>No</v>
          </cell>
          <cell r="E248" t="str">
            <v>No</v>
          </cell>
        </row>
        <row r="249">
          <cell r="B249" t="str">
            <v>San Onofre</v>
          </cell>
          <cell r="C249" t="str">
            <v>No</v>
          </cell>
          <cell r="D249" t="str">
            <v>No</v>
          </cell>
          <cell r="E249" t="str">
            <v>No</v>
          </cell>
        </row>
        <row r="250">
          <cell r="B250" t="str">
            <v>San Pedro</v>
          </cell>
          <cell r="C250" t="str">
            <v>No</v>
          </cell>
          <cell r="D250" t="str">
            <v>No</v>
          </cell>
          <cell r="E250" t="str">
            <v>No</v>
          </cell>
        </row>
        <row r="251">
          <cell r="B251" t="str">
            <v>Santiago de Tolú</v>
          </cell>
          <cell r="C251" t="str">
            <v>No</v>
          </cell>
          <cell r="D251" t="str">
            <v>No</v>
          </cell>
          <cell r="E251" t="str">
            <v>No</v>
          </cell>
        </row>
        <row r="252">
          <cell r="B252" t="str">
            <v>Cerro de San Antonio</v>
          </cell>
          <cell r="C252" t="str">
            <v>No</v>
          </cell>
          <cell r="D252" t="str">
            <v>No</v>
          </cell>
          <cell r="E252" t="str">
            <v>No</v>
          </cell>
        </row>
        <row r="253">
          <cell r="B253" t="str">
            <v>El Piñón</v>
          </cell>
          <cell r="C253" t="str">
            <v>No</v>
          </cell>
          <cell r="D253" t="str">
            <v>No</v>
          </cell>
          <cell r="E253" t="str">
            <v>No</v>
          </cell>
        </row>
        <row r="254">
          <cell r="B254" t="str">
            <v>Pedraza</v>
          </cell>
          <cell r="C254" t="str">
            <v>No</v>
          </cell>
          <cell r="D254" t="str">
            <v>No</v>
          </cell>
          <cell r="E254" t="str">
            <v>No</v>
          </cell>
        </row>
        <row r="255">
          <cell r="B255" t="str">
            <v>Pivijay</v>
          </cell>
          <cell r="C255" t="str">
            <v>No</v>
          </cell>
          <cell r="D255" t="str">
            <v>No</v>
          </cell>
          <cell r="E255" t="str">
            <v>No</v>
          </cell>
        </row>
        <row r="256">
          <cell r="B256" t="str">
            <v>Salamina</v>
          </cell>
          <cell r="C256" t="str">
            <v>No</v>
          </cell>
          <cell r="D256" t="str">
            <v>No</v>
          </cell>
          <cell r="E256" t="str">
            <v>No</v>
          </cell>
        </row>
        <row r="260">
          <cell r="D260" t="str">
            <v>DIAMETRO 2 - 4"</v>
          </cell>
          <cell r="G260" t="str">
            <v>DIAMETRO 6 - 8 "</v>
          </cell>
          <cell r="J260" t="str">
            <v>DIAMETRO 10 - 12"</v>
          </cell>
        </row>
        <row r="261">
          <cell r="B261" t="str">
            <v>LOCALIDAD</v>
          </cell>
          <cell r="C261" t="str">
            <v xml:space="preserve">MATERIAL </v>
          </cell>
          <cell r="D261" t="str">
            <v>LONGITUD  (kML)</v>
          </cell>
          <cell r="E261" t="str">
            <v>AÑO DE INSTALACIÓN</v>
          </cell>
          <cell r="F261" t="str">
            <v xml:space="preserve">MATERIAL </v>
          </cell>
          <cell r="G261" t="str">
            <v>LONGITUD  (kML)</v>
          </cell>
          <cell r="H261" t="str">
            <v>AÑO DE INSTALACIÓN</v>
          </cell>
          <cell r="I261" t="str">
            <v xml:space="preserve">MATERIAL </v>
          </cell>
          <cell r="J261" t="str">
            <v xml:space="preserve">LONGITUD </v>
          </cell>
          <cell r="K261" t="str">
            <v>AÑO DE INSTALACIÓN</v>
          </cell>
        </row>
        <row r="262">
          <cell r="B262" t="str">
            <v>Majagual</v>
          </cell>
          <cell r="C262" t="str">
            <v>AC</v>
          </cell>
          <cell r="D262">
            <v>7.5090000000000003</v>
          </cell>
          <cell r="E262">
            <v>1969</v>
          </cell>
          <cell r="F262" t="str">
            <v>PVC</v>
          </cell>
          <cell r="G262">
            <v>4.7939999999999996</v>
          </cell>
          <cell r="H262">
            <v>1993</v>
          </cell>
          <cell r="J262">
            <v>0</v>
          </cell>
          <cell r="K262">
            <v>2000</v>
          </cell>
        </row>
        <row r="263">
          <cell r="B263" t="str">
            <v>San Benito Abad</v>
          </cell>
          <cell r="C263" t="str">
            <v>AC</v>
          </cell>
          <cell r="D263">
            <v>5</v>
          </cell>
          <cell r="E263">
            <v>1976</v>
          </cell>
          <cell r="F263" t="str">
            <v>AC</v>
          </cell>
          <cell r="G263">
            <v>7</v>
          </cell>
          <cell r="H263">
            <v>1976</v>
          </cell>
          <cell r="I263" t="str">
            <v>AC</v>
          </cell>
          <cell r="J263">
            <v>2</v>
          </cell>
          <cell r="K263">
            <v>1976</v>
          </cell>
        </row>
        <row r="264">
          <cell r="B264" t="str">
            <v>San Marcos</v>
          </cell>
          <cell r="C264" t="str">
            <v>AC</v>
          </cell>
          <cell r="D264">
            <v>10.7</v>
          </cell>
          <cell r="E264">
            <v>1980</v>
          </cell>
          <cell r="F264" t="str">
            <v>AC</v>
          </cell>
          <cell r="G264">
            <v>2.29</v>
          </cell>
          <cell r="H264">
            <v>1975</v>
          </cell>
          <cell r="J264">
            <v>0</v>
          </cell>
          <cell r="K264">
            <v>2000</v>
          </cell>
        </row>
        <row r="265">
          <cell r="B265" t="str">
            <v>San Onofre</v>
          </cell>
          <cell r="C265" t="str">
            <v>PVC</v>
          </cell>
          <cell r="D265">
            <v>35.799999999999997</v>
          </cell>
          <cell r="E265">
            <v>1995</v>
          </cell>
          <cell r="F265" t="str">
            <v>PVC</v>
          </cell>
          <cell r="G265">
            <v>0</v>
          </cell>
          <cell r="H265">
            <v>2000</v>
          </cell>
          <cell r="I265" t="str">
            <v>PVC</v>
          </cell>
          <cell r="J265">
            <v>0</v>
          </cell>
          <cell r="K265">
            <v>2000</v>
          </cell>
        </row>
        <row r="266">
          <cell r="B266" t="str">
            <v>San Pedro</v>
          </cell>
          <cell r="C266" t="str">
            <v>AC</v>
          </cell>
          <cell r="D266">
            <v>12.987800000000002</v>
          </cell>
          <cell r="E266">
            <v>1980</v>
          </cell>
          <cell r="F266" t="str">
            <v>AC</v>
          </cell>
          <cell r="G266">
            <v>1.89</v>
          </cell>
          <cell r="H266">
            <v>1980</v>
          </cell>
          <cell r="J266">
            <v>0</v>
          </cell>
          <cell r="K266">
            <v>2000</v>
          </cell>
        </row>
        <row r="267">
          <cell r="B267" t="str">
            <v>Santiago de Tolú</v>
          </cell>
          <cell r="C267" t="str">
            <v>AC</v>
          </cell>
          <cell r="D267">
            <v>19.2</v>
          </cell>
          <cell r="E267">
            <v>1954</v>
          </cell>
          <cell r="F267" t="str">
            <v>AC</v>
          </cell>
          <cell r="G267">
            <v>0.38</v>
          </cell>
          <cell r="H267">
            <v>1954</v>
          </cell>
          <cell r="I267" t="str">
            <v>PVC</v>
          </cell>
          <cell r="J267">
            <v>0</v>
          </cell>
          <cell r="K267">
            <v>2000</v>
          </cell>
        </row>
        <row r="268">
          <cell r="B268" t="str">
            <v>Cerro de San Antonio</v>
          </cell>
        </row>
        <row r="269">
          <cell r="B269" t="str">
            <v>El Piñón</v>
          </cell>
          <cell r="C269" t="str">
            <v>AC</v>
          </cell>
          <cell r="D269">
            <v>7.74</v>
          </cell>
          <cell r="E269">
            <v>1970</v>
          </cell>
          <cell r="F269" t="str">
            <v>AC</v>
          </cell>
          <cell r="G269">
            <v>1.02</v>
          </cell>
          <cell r="H269">
            <v>1970</v>
          </cell>
          <cell r="I269" t="str">
            <v>PVC</v>
          </cell>
          <cell r="J269">
            <v>0</v>
          </cell>
          <cell r="K269">
            <v>2000</v>
          </cell>
        </row>
        <row r="270">
          <cell r="B270" t="str">
            <v>Pedraza</v>
          </cell>
          <cell r="C270" t="str">
            <v>PVC</v>
          </cell>
          <cell r="D270">
            <v>6.6280000000000001</v>
          </cell>
          <cell r="E270">
            <v>1996</v>
          </cell>
          <cell r="F270" t="str">
            <v>PVC</v>
          </cell>
          <cell r="G270">
            <v>1.6950000000000001</v>
          </cell>
          <cell r="H270">
            <v>1996</v>
          </cell>
          <cell r="I270" t="str">
            <v>PVC</v>
          </cell>
          <cell r="J270">
            <v>0</v>
          </cell>
          <cell r="K270">
            <v>2000</v>
          </cell>
        </row>
        <row r="271">
          <cell r="B271" t="str">
            <v>Pivijay</v>
          </cell>
          <cell r="C271" t="str">
            <v>AC</v>
          </cell>
          <cell r="D271">
            <v>9.6</v>
          </cell>
          <cell r="E271">
            <v>1981</v>
          </cell>
          <cell r="F271" t="str">
            <v>AC</v>
          </cell>
          <cell r="G271">
            <v>2.4</v>
          </cell>
          <cell r="H271">
            <v>1981</v>
          </cell>
        </row>
        <row r="272">
          <cell r="B272" t="str">
            <v>Salamina</v>
          </cell>
          <cell r="C272" t="str">
            <v>AC</v>
          </cell>
          <cell r="D272">
            <v>3.94</v>
          </cell>
          <cell r="E272">
            <v>1975</v>
          </cell>
          <cell r="F272" t="str">
            <v>AC</v>
          </cell>
          <cell r="G272">
            <v>0.74</v>
          </cell>
          <cell r="H272">
            <v>1975</v>
          </cell>
          <cell r="I272" t="str">
            <v>PVC</v>
          </cell>
          <cell r="J272">
            <v>0</v>
          </cell>
          <cell r="K272">
            <v>2000</v>
          </cell>
        </row>
        <row r="276">
          <cell r="B276" t="str">
            <v>LOCALIDAD</v>
          </cell>
          <cell r="C276" t="str">
            <v>LONGITUD DE RED POR USUARIO (ML/USUARIO)</v>
          </cell>
        </row>
        <row r="277">
          <cell r="B277" t="str">
            <v>Majagual</v>
          </cell>
          <cell r="C277">
            <v>11</v>
          </cell>
        </row>
        <row r="278">
          <cell r="B278" t="str">
            <v>San Benito Abad</v>
          </cell>
          <cell r="C278">
            <v>11.6</v>
          </cell>
        </row>
        <row r="279">
          <cell r="B279" t="str">
            <v>San Marcos</v>
          </cell>
          <cell r="C279">
            <v>15</v>
          </cell>
        </row>
        <row r="280">
          <cell r="B280" t="str">
            <v>San Onofre</v>
          </cell>
          <cell r="C280">
            <v>13.5</v>
          </cell>
        </row>
        <row r="281">
          <cell r="B281" t="str">
            <v>San Pedro</v>
          </cell>
          <cell r="C281">
            <v>10.7</v>
          </cell>
        </row>
        <row r="282">
          <cell r="B282" t="str">
            <v>Santiago de Tolú</v>
          </cell>
          <cell r="C282">
            <v>8.5</v>
          </cell>
        </row>
        <row r="283">
          <cell r="B283" t="str">
            <v>Cerro de San Antonio</v>
          </cell>
          <cell r="C283">
            <v>9.31</v>
          </cell>
        </row>
        <row r="284">
          <cell r="B284" t="str">
            <v>El Piñón</v>
          </cell>
          <cell r="C284">
            <v>15</v>
          </cell>
        </row>
        <row r="285">
          <cell r="B285" t="str">
            <v>Pedraza</v>
          </cell>
          <cell r="C285">
            <v>16</v>
          </cell>
        </row>
        <row r="286">
          <cell r="B286" t="str">
            <v>Pivijay</v>
          </cell>
          <cell r="C286">
            <v>16.5</v>
          </cell>
        </row>
        <row r="287">
          <cell r="B287" t="str">
            <v>Salamina</v>
          </cell>
          <cell r="C287">
            <v>25</v>
          </cell>
        </row>
        <row r="313">
          <cell r="B313" t="str">
            <v>LOCALIDAD</v>
          </cell>
          <cell r="C313" t="str">
            <v>CAPACIDAD DE LA PLANTA DE TRTAMIENTO DE AR M3</v>
          </cell>
          <cell r="D313" t="str">
            <v>VOLUMEN LAGUNA 1 (m3)</v>
          </cell>
          <cell r="E313" t="str">
            <v>VOLUMEN LAGUNA 2 (m3)</v>
          </cell>
          <cell r="F313" t="str">
            <v>VOLUMEN LAGUNA 3 (m3)</v>
          </cell>
          <cell r="G313" t="str">
            <v>VOLUMEN LAGUNA 4 (m3)</v>
          </cell>
          <cell r="H313" t="str">
            <v>VOLUMEN TOTAL  (m3)</v>
          </cell>
          <cell r="I313" t="str">
            <v xml:space="preserve">OBRAS A REALIZAR A LA INFRAESTRUCTURA ACTUAL </v>
          </cell>
        </row>
        <row r="314">
          <cell r="B314" t="str">
            <v>Majagual</v>
          </cell>
          <cell r="C314">
            <v>33750</v>
          </cell>
          <cell r="D314">
            <v>33750</v>
          </cell>
          <cell r="E314">
            <v>0</v>
          </cell>
          <cell r="F314">
            <v>0</v>
          </cell>
          <cell r="G314">
            <v>0</v>
          </cell>
          <cell r="H314">
            <v>33750</v>
          </cell>
          <cell r="I314" t="str">
            <v>REHABILITACIÓN</v>
          </cell>
        </row>
        <row r="315">
          <cell r="B315" t="str">
            <v>San Benito Abad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</row>
        <row r="316">
          <cell r="B316" t="str">
            <v>San Marcos</v>
          </cell>
          <cell r="C316">
            <v>86400</v>
          </cell>
          <cell r="D316">
            <v>57600</v>
          </cell>
          <cell r="E316">
            <v>28800</v>
          </cell>
          <cell r="F316">
            <v>0</v>
          </cell>
          <cell r="G316">
            <v>0</v>
          </cell>
          <cell r="H316">
            <v>86400</v>
          </cell>
          <cell r="I316" t="str">
            <v>OPERACIÓN</v>
          </cell>
        </row>
        <row r="317">
          <cell r="B317" t="str">
            <v>San Onofre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 t="str">
            <v>REPOSICIÓN</v>
          </cell>
        </row>
        <row r="318">
          <cell r="B318" t="str">
            <v>San Pedro</v>
          </cell>
          <cell r="C318">
            <v>2800</v>
          </cell>
          <cell r="D318">
            <v>2800</v>
          </cell>
          <cell r="E318">
            <v>0</v>
          </cell>
          <cell r="F318">
            <v>0</v>
          </cell>
          <cell r="G318">
            <v>0</v>
          </cell>
          <cell r="H318">
            <v>2800</v>
          </cell>
          <cell r="I318" t="str">
            <v>REPOSICIÓN</v>
          </cell>
        </row>
        <row r="319">
          <cell r="B319" t="str">
            <v>Santiago de Tolú</v>
          </cell>
          <cell r="C319">
            <v>126000</v>
          </cell>
          <cell r="D319">
            <v>43200</v>
          </cell>
          <cell r="E319">
            <v>43200</v>
          </cell>
          <cell r="F319">
            <v>19800</v>
          </cell>
          <cell r="G319">
            <v>19800</v>
          </cell>
          <cell r="H319">
            <v>126000</v>
          </cell>
          <cell r="I319" t="str">
            <v>OPERACIÓN</v>
          </cell>
        </row>
        <row r="320">
          <cell r="B320" t="str">
            <v>Cerro de San Antonio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 t="str">
            <v>REPOSICIÓN</v>
          </cell>
        </row>
        <row r="321">
          <cell r="B321" t="str">
            <v>El Piñón</v>
          </cell>
          <cell r="C321">
            <v>27000</v>
          </cell>
          <cell r="D321">
            <v>9000</v>
          </cell>
          <cell r="E321">
            <v>9000</v>
          </cell>
          <cell r="F321">
            <v>9000</v>
          </cell>
          <cell r="H321">
            <v>27000</v>
          </cell>
          <cell r="I321" t="str">
            <v>OPERACIÓN</v>
          </cell>
        </row>
        <row r="322">
          <cell r="B322" t="str">
            <v>Pedraza</v>
          </cell>
          <cell r="C322">
            <v>6604</v>
          </cell>
          <cell r="D322">
            <v>1207</v>
          </cell>
          <cell r="E322">
            <v>3774</v>
          </cell>
          <cell r="F322">
            <v>1623</v>
          </cell>
          <cell r="G322">
            <v>0</v>
          </cell>
          <cell r="H322">
            <v>6604</v>
          </cell>
          <cell r="I322" t="str">
            <v>REHABILITACIÓN</v>
          </cell>
        </row>
        <row r="323">
          <cell r="B323" t="str">
            <v>Pivijay</v>
          </cell>
          <cell r="C323">
            <v>8250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 t="str">
            <v>REPOSICIÓN</v>
          </cell>
        </row>
        <row r="324">
          <cell r="B324" t="str">
            <v>Salamina</v>
          </cell>
          <cell r="C324">
            <v>10395</v>
          </cell>
          <cell r="D324">
            <v>10395</v>
          </cell>
          <cell r="E324">
            <v>0</v>
          </cell>
          <cell r="F324">
            <v>0</v>
          </cell>
          <cell r="G324">
            <v>0</v>
          </cell>
          <cell r="H324">
            <v>10395</v>
          </cell>
          <cell r="I324" t="str">
            <v>OPERACIÓN</v>
          </cell>
        </row>
        <row r="330">
          <cell r="B330" t="str">
            <v>LOCALIDAD</v>
          </cell>
          <cell r="C330" t="str">
            <v>LONGITUD DE RED CONSTRUIDA (km)</v>
          </cell>
          <cell r="D330" t="str">
            <v>PORCENTAJE DE RED UTILIZADA (%)</v>
          </cell>
          <cell r="E330" t="str">
            <v>PORCENTAJE DE RED NO UTILIZADA (%)</v>
          </cell>
          <cell r="F330" t="str">
            <v>PORCENTAJE DE RED A SUSTITUIR (REHABILITACIÓN 2)</v>
          </cell>
        </row>
        <row r="331">
          <cell r="B331" t="str">
            <v>Majagual</v>
          </cell>
          <cell r="C331">
            <v>6.45</v>
          </cell>
          <cell r="D331">
            <v>0</v>
          </cell>
          <cell r="E331">
            <v>1</v>
          </cell>
          <cell r="F331">
            <v>0</v>
          </cell>
        </row>
        <row r="332">
          <cell r="B332" t="str">
            <v>San Benito Abad</v>
          </cell>
          <cell r="C332">
            <v>0.85</v>
          </cell>
          <cell r="D332">
            <v>0</v>
          </cell>
          <cell r="E332">
            <v>1</v>
          </cell>
          <cell r="F332">
            <v>0</v>
          </cell>
        </row>
        <row r="333">
          <cell r="B333" t="str">
            <v>San Marcos</v>
          </cell>
          <cell r="C333">
            <v>19.98</v>
          </cell>
          <cell r="D333">
            <v>0</v>
          </cell>
          <cell r="E333">
            <v>1</v>
          </cell>
          <cell r="F333">
            <v>0</v>
          </cell>
        </row>
        <row r="334">
          <cell r="B334" t="str">
            <v>San Onofre</v>
          </cell>
          <cell r="C334">
            <v>10.9</v>
          </cell>
          <cell r="D334">
            <v>0</v>
          </cell>
          <cell r="E334">
            <v>1</v>
          </cell>
          <cell r="F334">
            <v>0</v>
          </cell>
        </row>
        <row r="335">
          <cell r="B335" t="str">
            <v>San Pedro</v>
          </cell>
          <cell r="C335">
            <v>17.5</v>
          </cell>
          <cell r="D335">
            <v>0.96599999999999997</v>
          </cell>
          <cell r="E335">
            <v>3.400000000000003E-2</v>
          </cell>
          <cell r="F335">
            <v>1</v>
          </cell>
        </row>
        <row r="336">
          <cell r="B336" t="str">
            <v>Santiago de Tolú</v>
          </cell>
          <cell r="C336">
            <v>30</v>
          </cell>
          <cell r="D336">
            <v>0.83</v>
          </cell>
          <cell r="E336">
            <v>0.17000000000000004</v>
          </cell>
          <cell r="F336">
            <v>0</v>
          </cell>
        </row>
        <row r="337">
          <cell r="B337" t="str">
            <v>Cerro de San Antonio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B338" t="str">
            <v>El Piñón</v>
          </cell>
          <cell r="C338">
            <v>16.312000000000001</v>
          </cell>
          <cell r="D338">
            <v>0.1</v>
          </cell>
          <cell r="E338">
            <v>0.9</v>
          </cell>
          <cell r="F338">
            <v>0</v>
          </cell>
        </row>
        <row r="339">
          <cell r="B339" t="str">
            <v>Pedraza</v>
          </cell>
          <cell r="C339">
            <v>8.34</v>
          </cell>
          <cell r="D339">
            <v>0.27</v>
          </cell>
          <cell r="E339">
            <v>0.73</v>
          </cell>
          <cell r="F339">
            <v>0.16</v>
          </cell>
        </row>
        <row r="340">
          <cell r="B340" t="str">
            <v>Pivijay</v>
          </cell>
          <cell r="C340">
            <v>10</v>
          </cell>
          <cell r="D340">
            <v>1</v>
          </cell>
          <cell r="E340">
            <v>0</v>
          </cell>
          <cell r="F340">
            <v>0</v>
          </cell>
        </row>
        <row r="341">
          <cell r="B341" t="str">
            <v>Salamina</v>
          </cell>
          <cell r="C341">
            <v>4.5</v>
          </cell>
          <cell r="D341">
            <v>0</v>
          </cell>
          <cell r="E341">
            <v>1</v>
          </cell>
          <cell r="F341">
            <v>0</v>
          </cell>
        </row>
        <row r="352">
          <cell r="D352" t="str">
            <v>TIPO DE REHABILITACIONES</v>
          </cell>
        </row>
        <row r="353">
          <cell r="B353" t="str">
            <v>LOCALIDAD</v>
          </cell>
          <cell r="C353">
            <v>1</v>
          </cell>
          <cell r="D353">
            <v>2</v>
          </cell>
          <cell r="E353">
            <v>3</v>
          </cell>
          <cell r="F353">
            <v>4</v>
          </cell>
        </row>
        <row r="354">
          <cell r="B354" t="str">
            <v>Majagual</v>
          </cell>
          <cell r="C354" t="str">
            <v>NO</v>
          </cell>
          <cell r="D354" t="str">
            <v>NO</v>
          </cell>
          <cell r="E354" t="str">
            <v>SI</v>
          </cell>
          <cell r="F354" t="str">
            <v>SI</v>
          </cell>
        </row>
        <row r="355">
          <cell r="B355" t="str">
            <v>San Benito Abad</v>
          </cell>
          <cell r="C355" t="str">
            <v>NO</v>
          </cell>
          <cell r="D355" t="str">
            <v>NO</v>
          </cell>
          <cell r="E355" t="str">
            <v>SI</v>
          </cell>
          <cell r="F355" t="str">
            <v>NO</v>
          </cell>
        </row>
        <row r="356">
          <cell r="B356" t="str">
            <v>San Marcos</v>
          </cell>
          <cell r="C356" t="str">
            <v>NO</v>
          </cell>
          <cell r="D356" t="str">
            <v>NO</v>
          </cell>
          <cell r="E356" t="str">
            <v>SI</v>
          </cell>
          <cell r="F356" t="str">
            <v>NO</v>
          </cell>
        </row>
        <row r="357">
          <cell r="B357" t="str">
            <v>San Onofre</v>
          </cell>
          <cell r="C357" t="str">
            <v>NO</v>
          </cell>
          <cell r="D357" t="str">
            <v>NO</v>
          </cell>
          <cell r="E357" t="str">
            <v>SI</v>
          </cell>
          <cell r="F357" t="str">
            <v>NO</v>
          </cell>
        </row>
        <row r="358">
          <cell r="B358" t="str">
            <v>San Pedro</v>
          </cell>
          <cell r="C358" t="str">
            <v>SI</v>
          </cell>
          <cell r="D358" t="str">
            <v>SI</v>
          </cell>
          <cell r="E358" t="str">
            <v>NO</v>
          </cell>
          <cell r="F358" t="str">
            <v>NO</v>
          </cell>
        </row>
        <row r="359">
          <cell r="B359" t="str">
            <v>Santiago de Tolú</v>
          </cell>
          <cell r="C359" t="str">
            <v>SI</v>
          </cell>
          <cell r="D359" t="str">
            <v>NO</v>
          </cell>
          <cell r="E359" t="str">
            <v>NO</v>
          </cell>
          <cell r="F359" t="str">
            <v>NO</v>
          </cell>
        </row>
        <row r="360">
          <cell r="B360" t="str">
            <v>Cerro de San Antonio</v>
          </cell>
          <cell r="C360" t="str">
            <v>NO</v>
          </cell>
          <cell r="D360" t="str">
            <v>NO</v>
          </cell>
          <cell r="E360" t="str">
            <v>NO</v>
          </cell>
          <cell r="F360" t="str">
            <v>NO</v>
          </cell>
        </row>
        <row r="361">
          <cell r="B361" t="str">
            <v>El Piñón</v>
          </cell>
          <cell r="C361" t="str">
            <v>NO</v>
          </cell>
          <cell r="D361" t="str">
            <v>NO</v>
          </cell>
          <cell r="E361" t="str">
            <v>NO</v>
          </cell>
          <cell r="F361" t="str">
            <v>SI</v>
          </cell>
        </row>
        <row r="362">
          <cell r="B362" t="str">
            <v>Pedraza</v>
          </cell>
          <cell r="C362" t="str">
            <v>NO</v>
          </cell>
          <cell r="D362" t="str">
            <v>SI</v>
          </cell>
          <cell r="E362" t="str">
            <v>NO</v>
          </cell>
          <cell r="F362" t="str">
            <v>NO</v>
          </cell>
        </row>
        <row r="363">
          <cell r="B363" t="str">
            <v>Pivijay</v>
          </cell>
          <cell r="C363" t="str">
            <v>NO</v>
          </cell>
          <cell r="D363" t="str">
            <v>NO</v>
          </cell>
          <cell r="E363" t="str">
            <v>NO</v>
          </cell>
          <cell r="F363" t="str">
            <v>NO</v>
          </cell>
        </row>
        <row r="364">
          <cell r="B364" t="str">
            <v>Salamina</v>
          </cell>
          <cell r="C364" t="str">
            <v>NO</v>
          </cell>
          <cell r="D364" t="str">
            <v>NO</v>
          </cell>
          <cell r="E364" t="str">
            <v>NO</v>
          </cell>
          <cell r="F364" t="str">
            <v>SI</v>
          </cell>
        </row>
        <row r="393">
          <cell r="B393" t="str">
            <v>LOCALIDAD</v>
          </cell>
          <cell r="C393" t="str">
            <v>TEMPERATURA PROMEDIO (°C)</v>
          </cell>
        </row>
        <row r="394">
          <cell r="B394" t="str">
            <v>Majagual</v>
          </cell>
          <cell r="C394">
            <v>28.7</v>
          </cell>
        </row>
        <row r="395">
          <cell r="B395" t="str">
            <v>San Benito Abad</v>
          </cell>
          <cell r="C395">
            <v>28</v>
          </cell>
        </row>
        <row r="396">
          <cell r="B396" t="str">
            <v>San Marcos</v>
          </cell>
          <cell r="C396">
            <v>28</v>
          </cell>
        </row>
        <row r="397">
          <cell r="B397" t="str">
            <v>San Onofre</v>
          </cell>
          <cell r="C397">
            <v>28</v>
          </cell>
        </row>
        <row r="398">
          <cell r="B398" t="str">
            <v>San Pedro</v>
          </cell>
          <cell r="C398">
            <v>27.2</v>
          </cell>
        </row>
        <row r="399">
          <cell r="B399" t="str">
            <v>Santiago de Tolú</v>
          </cell>
          <cell r="C399">
            <v>28</v>
          </cell>
        </row>
        <row r="400">
          <cell r="B400" t="str">
            <v>Cerro de San Antonio</v>
          </cell>
          <cell r="C400">
            <v>28</v>
          </cell>
        </row>
        <row r="401">
          <cell r="B401" t="str">
            <v>El Piñón</v>
          </cell>
          <cell r="C401">
            <v>28</v>
          </cell>
        </row>
        <row r="402">
          <cell r="B402" t="str">
            <v>Pedraza</v>
          </cell>
          <cell r="C402">
            <v>28</v>
          </cell>
        </row>
        <row r="403">
          <cell r="B403" t="str">
            <v>Pivijay</v>
          </cell>
          <cell r="C403">
            <v>28</v>
          </cell>
        </row>
        <row r="404">
          <cell r="B404" t="str">
            <v>Salamina</v>
          </cell>
          <cell r="C404">
            <v>28</v>
          </cell>
        </row>
        <row r="415">
          <cell r="B415" t="str">
            <v>LOCALIDAD</v>
          </cell>
          <cell r="C415" t="str">
            <v>AREA CON PROBLEMAS DE DRENAJE (Ha)</v>
          </cell>
          <cell r="D415" t="str">
            <v>AREA CON PROBLEMAS DE DRENAJE (m2)</v>
          </cell>
          <cell r="E415" t="str">
            <v>LONGITUD TUBERÍA DE IMPULSIÓN (m)</v>
          </cell>
          <cell r="F415" t="str">
            <v>DIFERENCIA DE NIVEL ENTRE LA E.B Y ELCOLECTOR(m)</v>
          </cell>
          <cell r="G415" t="str">
            <v>CAPACIDAD DE BOMBEO ACTUAL DE LA PLANTA MAYOR (kW)</v>
          </cell>
          <cell r="H415" t="str">
            <v>CAPACIDAD DE BOMBEO ACTUAL DE LA PLANTA MAYOR (lps)</v>
          </cell>
          <cell r="I415" t="str">
            <v>CAPACIDAD DE BOMBEO ACTUAL DE LA PLANTA MAYOR (RESPALDO) (kW)</v>
          </cell>
          <cell r="J415" t="str">
            <v>CAPACIDAD DE BOMBEO ACTUAL DE LA PLANTA MAYOR (RESPALDO) (lps)</v>
          </cell>
          <cell r="K415" t="str">
            <v>PORCENTAJE DE HECTAREAS QUE APORTAN A.R AL SISTEMA</v>
          </cell>
          <cell r="L415" t="str">
            <v>LA ESTACIÓN MENOR REQUIERE TUBERÍA DE IMPULSIÓN</v>
          </cell>
          <cell r="M415" t="str">
            <v>LONGITUD TUBERIA DE IMPULSIÓN ESTACIÓN MENOR (kmL)</v>
          </cell>
          <cell r="N415" t="str">
            <v>LA ESTACIÓN MENOR BOMBEA EL CAUDAL DIRECTAMENTE A LA PTAR</v>
          </cell>
        </row>
        <row r="416">
          <cell r="B416" t="str">
            <v>Majagual</v>
          </cell>
          <cell r="C416">
            <v>17.579999999999998</v>
          </cell>
          <cell r="D416">
            <v>175799.99999999997</v>
          </cell>
          <cell r="E416">
            <v>1680</v>
          </cell>
          <cell r="F416">
            <v>10</v>
          </cell>
          <cell r="G416">
            <v>12</v>
          </cell>
          <cell r="H416">
            <v>20</v>
          </cell>
          <cell r="I416">
            <v>0</v>
          </cell>
          <cell r="J416">
            <v>0</v>
          </cell>
          <cell r="K416">
            <v>0.85</v>
          </cell>
          <cell r="L416" t="str">
            <v>NO</v>
          </cell>
          <cell r="M416">
            <v>0</v>
          </cell>
          <cell r="N416" t="str">
            <v>NO</v>
          </cell>
        </row>
        <row r="417">
          <cell r="B417" t="str">
            <v>San Benito Abad</v>
          </cell>
          <cell r="C417">
            <v>25</v>
          </cell>
          <cell r="D417">
            <v>250000</v>
          </cell>
          <cell r="E417">
            <v>500</v>
          </cell>
          <cell r="F417">
            <v>10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0.85</v>
          </cell>
          <cell r="L417" t="str">
            <v>si</v>
          </cell>
          <cell r="M417">
            <v>0.5</v>
          </cell>
          <cell r="N417" t="str">
            <v>SI</v>
          </cell>
        </row>
        <row r="418">
          <cell r="B418" t="str">
            <v>San Marcos</v>
          </cell>
          <cell r="C418">
            <v>13</v>
          </cell>
          <cell r="D418">
            <v>130000</v>
          </cell>
          <cell r="E418">
            <v>2000</v>
          </cell>
          <cell r="F418">
            <v>10</v>
          </cell>
          <cell r="G418">
            <v>119.36</v>
          </cell>
          <cell r="H418">
            <v>440</v>
          </cell>
          <cell r="I418">
            <v>59.68</v>
          </cell>
          <cell r="J418">
            <v>220</v>
          </cell>
          <cell r="K418">
            <v>0.85</v>
          </cell>
          <cell r="L418" t="str">
            <v>SI</v>
          </cell>
          <cell r="M418">
            <v>0.5</v>
          </cell>
          <cell r="N418" t="str">
            <v>NO</v>
          </cell>
        </row>
        <row r="419">
          <cell r="B419" t="str">
            <v>San Onofre</v>
          </cell>
          <cell r="C419">
            <v>97</v>
          </cell>
          <cell r="D419">
            <v>970000</v>
          </cell>
          <cell r="E419">
            <v>2500</v>
          </cell>
          <cell r="F419">
            <v>10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0.85</v>
          </cell>
          <cell r="L419" t="str">
            <v>SI</v>
          </cell>
          <cell r="M419">
            <v>2</v>
          </cell>
          <cell r="N419" t="str">
            <v>SI</v>
          </cell>
        </row>
        <row r="420">
          <cell r="B420" t="str">
            <v>San Pedro</v>
          </cell>
          <cell r="C420">
            <v>46</v>
          </cell>
          <cell r="D420">
            <v>460000</v>
          </cell>
          <cell r="E420">
            <v>1500</v>
          </cell>
          <cell r="F420">
            <v>10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0.85</v>
          </cell>
          <cell r="L420" t="str">
            <v>SI</v>
          </cell>
          <cell r="M420">
            <v>1.5</v>
          </cell>
          <cell r="N420" t="str">
            <v>SI</v>
          </cell>
        </row>
        <row r="421">
          <cell r="B421" t="str">
            <v>Santiago de Tolú</v>
          </cell>
          <cell r="C421">
            <v>17</v>
          </cell>
          <cell r="D421">
            <v>170000</v>
          </cell>
          <cell r="E421">
            <v>1100</v>
          </cell>
          <cell r="F421">
            <v>10</v>
          </cell>
          <cell r="G421">
            <v>44.76</v>
          </cell>
          <cell r="H421">
            <v>60</v>
          </cell>
          <cell r="I421">
            <v>22.38</v>
          </cell>
          <cell r="J421">
            <v>30</v>
          </cell>
          <cell r="K421">
            <v>0.85</v>
          </cell>
          <cell r="L421" t="str">
            <v>SI</v>
          </cell>
          <cell r="M421">
            <v>1.1000000000000001</v>
          </cell>
          <cell r="N421" t="str">
            <v>SI</v>
          </cell>
        </row>
        <row r="422">
          <cell r="B422" t="str">
            <v>Cerro de San Antonio</v>
          </cell>
          <cell r="C422">
            <v>0</v>
          </cell>
          <cell r="D422">
            <v>0</v>
          </cell>
          <cell r="E422">
            <v>0</v>
          </cell>
          <cell r="F422">
            <v>10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0.85</v>
          </cell>
          <cell r="L422" t="str">
            <v>NO</v>
          </cell>
          <cell r="M422">
            <v>0</v>
          </cell>
          <cell r="N422" t="str">
            <v>NO</v>
          </cell>
        </row>
        <row r="423">
          <cell r="B423" t="str">
            <v>El Piñón</v>
          </cell>
          <cell r="C423">
            <v>0</v>
          </cell>
          <cell r="D423">
            <v>0</v>
          </cell>
          <cell r="E423">
            <v>2000</v>
          </cell>
          <cell r="F423">
            <v>10</v>
          </cell>
          <cell r="G423">
            <v>12</v>
          </cell>
          <cell r="H423">
            <v>49</v>
          </cell>
          <cell r="I423">
            <v>0</v>
          </cell>
          <cell r="J423">
            <v>0</v>
          </cell>
          <cell r="K423">
            <v>0.85</v>
          </cell>
          <cell r="L423" t="str">
            <v>NO</v>
          </cell>
          <cell r="M423">
            <v>0</v>
          </cell>
          <cell r="N423" t="str">
            <v>NO</v>
          </cell>
        </row>
        <row r="424">
          <cell r="B424" t="str">
            <v>Pedraza</v>
          </cell>
          <cell r="C424">
            <v>15</v>
          </cell>
          <cell r="D424">
            <v>150000</v>
          </cell>
          <cell r="E424">
            <v>1350</v>
          </cell>
          <cell r="F424">
            <v>5</v>
          </cell>
          <cell r="G424">
            <v>20.887999999999998</v>
          </cell>
          <cell r="H424">
            <v>69</v>
          </cell>
          <cell r="I424">
            <v>0</v>
          </cell>
          <cell r="J424">
            <v>0</v>
          </cell>
          <cell r="K424">
            <v>0.85</v>
          </cell>
          <cell r="L424" t="str">
            <v>SI</v>
          </cell>
          <cell r="M424">
            <v>0.15</v>
          </cell>
          <cell r="N424" t="str">
            <v>NO</v>
          </cell>
        </row>
        <row r="425">
          <cell r="B425" t="str">
            <v>Pivijay</v>
          </cell>
          <cell r="C425">
            <v>0</v>
          </cell>
          <cell r="D425">
            <v>0</v>
          </cell>
          <cell r="E425">
            <v>500</v>
          </cell>
          <cell r="F425">
            <v>10</v>
          </cell>
          <cell r="G425">
            <v>55.95</v>
          </cell>
          <cell r="H425">
            <v>90</v>
          </cell>
          <cell r="K425">
            <v>0.85</v>
          </cell>
          <cell r="L425" t="str">
            <v>NO</v>
          </cell>
          <cell r="M425">
            <v>0</v>
          </cell>
          <cell r="N425" t="str">
            <v>NO</v>
          </cell>
        </row>
        <row r="426">
          <cell r="B426" t="str">
            <v>Salamina</v>
          </cell>
          <cell r="C426">
            <v>0</v>
          </cell>
          <cell r="D426">
            <v>0</v>
          </cell>
          <cell r="E426">
            <v>1250</v>
          </cell>
          <cell r="F426">
            <v>10</v>
          </cell>
          <cell r="G426">
            <v>22.38</v>
          </cell>
          <cell r="H426">
            <v>205</v>
          </cell>
          <cell r="I426">
            <v>0</v>
          </cell>
          <cell r="J426">
            <v>0</v>
          </cell>
          <cell r="K426">
            <v>0.85</v>
          </cell>
          <cell r="L426" t="str">
            <v>NO</v>
          </cell>
          <cell r="M426">
            <v>0</v>
          </cell>
          <cell r="N426" t="str">
            <v>NO</v>
          </cell>
        </row>
        <row r="441">
          <cell r="B441" t="str">
            <v>LOCALIDAD</v>
          </cell>
          <cell r="C441" t="str">
            <v>LONGITUD TUBERÍA DE IMPULSIÓN (m)</v>
          </cell>
          <cell r="D441" t="str">
            <v>CAPACIDAD ACTUAL TUBERÍA DE IMPULSIÓN (lps)</v>
          </cell>
          <cell r="E441" t="str">
            <v>CAPACIDAD ACTUAL EMSARIO FINAL (lps)</v>
          </cell>
          <cell r="F441" t="str">
            <v>Longitud emisario final a construir (m)</v>
          </cell>
        </row>
        <row r="442">
          <cell r="B442" t="str">
            <v>Majagual</v>
          </cell>
          <cell r="C442">
            <v>852</v>
          </cell>
          <cell r="D442">
            <v>250</v>
          </cell>
          <cell r="E442">
            <v>0</v>
          </cell>
          <cell r="F442">
            <v>1000</v>
          </cell>
        </row>
        <row r="443">
          <cell r="B443" t="str">
            <v>San Benito Abad</v>
          </cell>
          <cell r="C443">
            <v>2000</v>
          </cell>
          <cell r="D443">
            <v>0</v>
          </cell>
          <cell r="E443">
            <v>50</v>
          </cell>
          <cell r="F443">
            <v>1500</v>
          </cell>
        </row>
        <row r="444">
          <cell r="B444" t="str">
            <v>San Marcos</v>
          </cell>
          <cell r="C444">
            <v>555</v>
          </cell>
          <cell r="D444">
            <v>0</v>
          </cell>
          <cell r="E444">
            <v>178</v>
          </cell>
          <cell r="F444">
            <v>1600</v>
          </cell>
        </row>
        <row r="445">
          <cell r="B445" t="str">
            <v>San Onofre</v>
          </cell>
          <cell r="C445">
            <v>1980</v>
          </cell>
          <cell r="D445">
            <v>713</v>
          </cell>
          <cell r="E445">
            <v>0</v>
          </cell>
          <cell r="F445">
            <v>1500</v>
          </cell>
        </row>
        <row r="446">
          <cell r="B446" t="str">
            <v>San Pedro</v>
          </cell>
          <cell r="C446">
            <v>500</v>
          </cell>
          <cell r="D446">
            <v>600</v>
          </cell>
          <cell r="E446">
            <v>0</v>
          </cell>
          <cell r="F446">
            <v>1000</v>
          </cell>
        </row>
        <row r="447">
          <cell r="B447" t="str">
            <v>Santiago de Tolú</v>
          </cell>
          <cell r="C447">
            <v>2040</v>
          </cell>
          <cell r="D447">
            <v>720</v>
          </cell>
          <cell r="E447">
            <v>0</v>
          </cell>
          <cell r="F447">
            <v>0</v>
          </cell>
        </row>
        <row r="448">
          <cell r="B448" t="str">
            <v>Cerro de San Antonio</v>
          </cell>
          <cell r="C448">
            <v>1000</v>
          </cell>
          <cell r="D448">
            <v>0</v>
          </cell>
          <cell r="E448">
            <v>0</v>
          </cell>
          <cell r="F448">
            <v>1000</v>
          </cell>
        </row>
        <row r="449">
          <cell r="B449" t="str">
            <v>El Piñón</v>
          </cell>
          <cell r="C449">
            <v>2000</v>
          </cell>
          <cell r="D449">
            <v>278</v>
          </cell>
          <cell r="E449">
            <v>79</v>
          </cell>
          <cell r="F449">
            <v>1500</v>
          </cell>
        </row>
        <row r="450">
          <cell r="B450" t="str">
            <v>Pedraza</v>
          </cell>
          <cell r="C450">
            <v>1350</v>
          </cell>
          <cell r="D450">
            <v>69</v>
          </cell>
          <cell r="E450">
            <v>40</v>
          </cell>
          <cell r="F450">
            <v>500</v>
          </cell>
        </row>
        <row r="451">
          <cell r="B451" t="str">
            <v>Pivijay</v>
          </cell>
          <cell r="C451">
            <v>460</v>
          </cell>
          <cell r="D451">
            <v>150</v>
          </cell>
          <cell r="E451">
            <v>120</v>
          </cell>
          <cell r="F451">
            <v>240</v>
          </cell>
        </row>
        <row r="452">
          <cell r="B452" t="str">
            <v>Salamina</v>
          </cell>
          <cell r="C452">
            <v>1250</v>
          </cell>
          <cell r="D452">
            <v>205</v>
          </cell>
          <cell r="E452">
            <v>90</v>
          </cell>
          <cell r="F452">
            <v>400</v>
          </cell>
        </row>
        <row r="477">
          <cell r="C477" t="str">
            <v xml:space="preserve">  NUMERO DE EQUIPOS ELECTROMECÁNICOS</v>
          </cell>
          <cell r="E477" t="str">
            <v>TOTAL EQUIPOS ELECTROMECÁNICOS</v>
          </cell>
          <cell r="F477" t="str">
            <v>OPERARIOS DE S.B. ACTUALES</v>
          </cell>
        </row>
        <row r="478">
          <cell r="B478" t="str">
            <v>LOCALIDAD</v>
          </cell>
          <cell r="C478" t="str">
            <v xml:space="preserve">ACUEDUCTO </v>
          </cell>
          <cell r="D478" t="str">
            <v>ALCANTARILLADO</v>
          </cell>
          <cell r="F478" t="str">
            <v>NUMERO DE OPERARIOS POR UNIDAD CONSTRUCTIVA</v>
          </cell>
        </row>
        <row r="479">
          <cell r="B479" t="str">
            <v>Majagual</v>
          </cell>
          <cell r="C479">
            <v>2</v>
          </cell>
          <cell r="D479">
            <v>2</v>
          </cell>
          <cell r="E479">
            <v>4</v>
          </cell>
          <cell r="F479">
            <v>2</v>
          </cell>
        </row>
        <row r="480">
          <cell r="B480" t="str">
            <v>San Benito Abad</v>
          </cell>
          <cell r="C480">
            <v>2</v>
          </cell>
          <cell r="D480">
            <v>1</v>
          </cell>
          <cell r="E480">
            <v>3</v>
          </cell>
          <cell r="F480">
            <v>1</v>
          </cell>
        </row>
        <row r="481">
          <cell r="B481" t="str">
            <v>San Marcos</v>
          </cell>
          <cell r="C481">
            <v>9</v>
          </cell>
          <cell r="D481">
            <v>3</v>
          </cell>
          <cell r="E481">
            <v>12</v>
          </cell>
          <cell r="F481">
            <v>4</v>
          </cell>
        </row>
        <row r="482">
          <cell r="B482" t="str">
            <v>San Onofre</v>
          </cell>
          <cell r="C482">
            <v>6</v>
          </cell>
          <cell r="D482">
            <v>2</v>
          </cell>
          <cell r="E482">
            <v>8</v>
          </cell>
          <cell r="F482">
            <v>3</v>
          </cell>
        </row>
        <row r="483">
          <cell r="B483" t="str">
            <v>San Pedro</v>
          </cell>
          <cell r="C483">
            <v>3</v>
          </cell>
          <cell r="D483">
            <v>2</v>
          </cell>
          <cell r="E483">
            <v>5</v>
          </cell>
          <cell r="F483">
            <v>2</v>
          </cell>
        </row>
        <row r="484">
          <cell r="B484" t="str">
            <v>Santiago de Tolú</v>
          </cell>
          <cell r="C484">
            <v>6</v>
          </cell>
          <cell r="D484">
            <v>7</v>
          </cell>
          <cell r="E484">
            <v>13</v>
          </cell>
          <cell r="F484">
            <v>4</v>
          </cell>
        </row>
        <row r="485">
          <cell r="B485" t="str">
            <v>Cerro de San Antonio</v>
          </cell>
          <cell r="C485">
            <v>4</v>
          </cell>
          <cell r="D485">
            <v>2</v>
          </cell>
          <cell r="E485">
            <v>6</v>
          </cell>
          <cell r="F485">
            <v>0</v>
          </cell>
        </row>
        <row r="486">
          <cell r="B486" t="str">
            <v>El Piñón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B487" t="str">
            <v>Pedraza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B488" t="str">
            <v>Pivijay</v>
          </cell>
          <cell r="C488">
            <v>4</v>
          </cell>
          <cell r="D488">
            <v>2</v>
          </cell>
          <cell r="E488">
            <v>6</v>
          </cell>
          <cell r="F488">
            <v>0</v>
          </cell>
        </row>
        <row r="489">
          <cell r="B489" t="str">
            <v>Salamina</v>
          </cell>
          <cell r="C489">
            <v>6</v>
          </cell>
          <cell r="D489">
            <v>2</v>
          </cell>
          <cell r="E489">
            <v>8</v>
          </cell>
          <cell r="F489">
            <v>0</v>
          </cell>
        </row>
        <row r="494">
          <cell r="C494" t="str">
            <v xml:space="preserve">              LONGITUD ACTUAL DE RED (km)</v>
          </cell>
          <cell r="E494" t="str">
            <v xml:space="preserve">TOTAL RED ACTUAL </v>
          </cell>
          <cell r="F494" t="str">
            <v>OPERARIOS DE REDES ACTUALES</v>
          </cell>
        </row>
        <row r="495">
          <cell r="B495" t="str">
            <v>LOCALIDAD</v>
          </cell>
          <cell r="C495" t="str">
            <v>ACUEDUCTO  *</v>
          </cell>
          <cell r="D495" t="str">
            <v>ALCANTARILLADO</v>
          </cell>
          <cell r="F495" t="str">
            <v>NUMERO DE OPERARIOS POR UNIDAD CONSTRUCTIVA</v>
          </cell>
        </row>
        <row r="496">
          <cell r="B496" t="str">
            <v>Majagual</v>
          </cell>
          <cell r="C496">
            <v>14.6</v>
          </cell>
          <cell r="D496">
            <v>7.9</v>
          </cell>
          <cell r="E496">
            <v>22.5</v>
          </cell>
          <cell r="F496">
            <v>2</v>
          </cell>
        </row>
        <row r="497">
          <cell r="B497" t="str">
            <v>San Benito Abad</v>
          </cell>
          <cell r="C497">
            <v>15</v>
          </cell>
          <cell r="D497">
            <v>1.5</v>
          </cell>
          <cell r="E497">
            <v>16.5</v>
          </cell>
          <cell r="F497">
            <v>1</v>
          </cell>
        </row>
        <row r="498">
          <cell r="B498" t="str">
            <v>San Marcos</v>
          </cell>
          <cell r="C498">
            <v>33.5</v>
          </cell>
          <cell r="D498">
            <v>12</v>
          </cell>
          <cell r="E498">
            <v>45.5</v>
          </cell>
          <cell r="F498">
            <v>4</v>
          </cell>
        </row>
        <row r="499">
          <cell r="B499" t="str">
            <v>San Onofre</v>
          </cell>
          <cell r="C499">
            <v>16.7</v>
          </cell>
          <cell r="D499">
            <v>11</v>
          </cell>
          <cell r="E499">
            <v>27.7</v>
          </cell>
          <cell r="F499">
            <v>2</v>
          </cell>
        </row>
        <row r="500">
          <cell r="B500" t="str">
            <v>San Pedro</v>
          </cell>
          <cell r="C500">
            <v>22.5</v>
          </cell>
          <cell r="D500">
            <v>20.5</v>
          </cell>
          <cell r="E500">
            <v>43</v>
          </cell>
          <cell r="F500">
            <v>5</v>
          </cell>
        </row>
        <row r="501">
          <cell r="B501" t="str">
            <v>Santiago de Tolú</v>
          </cell>
          <cell r="C501">
            <v>33</v>
          </cell>
          <cell r="D501">
            <v>27.5</v>
          </cell>
          <cell r="E501">
            <v>60.5</v>
          </cell>
          <cell r="F501">
            <v>5</v>
          </cell>
        </row>
        <row r="502">
          <cell r="B502" t="str">
            <v>Cerro de San Antonio</v>
          </cell>
          <cell r="C502">
            <v>9.0370000000000008</v>
          </cell>
          <cell r="D502">
            <v>0</v>
          </cell>
          <cell r="E502">
            <v>9.0370000000000008</v>
          </cell>
          <cell r="F502">
            <v>0</v>
          </cell>
        </row>
        <row r="503">
          <cell r="B503" t="str">
            <v>El Piñón</v>
          </cell>
          <cell r="C503">
            <v>16.812000000000001</v>
          </cell>
          <cell r="D503">
            <v>19.809999999999999</v>
          </cell>
          <cell r="E503">
            <v>36.622</v>
          </cell>
          <cell r="F503">
            <v>0</v>
          </cell>
        </row>
        <row r="504">
          <cell r="B504" t="str">
            <v>Pedraza</v>
          </cell>
          <cell r="C504">
            <v>9.2200000000000006</v>
          </cell>
          <cell r="D504">
            <v>11.192</v>
          </cell>
          <cell r="E504">
            <v>20.411999999999999</v>
          </cell>
          <cell r="F504">
            <v>0</v>
          </cell>
        </row>
        <row r="505">
          <cell r="B505" t="str">
            <v>Pivijay</v>
          </cell>
          <cell r="C505">
            <v>29.3</v>
          </cell>
          <cell r="D505">
            <v>10</v>
          </cell>
          <cell r="E505">
            <v>39.299999999999997</v>
          </cell>
          <cell r="F505">
            <v>0</v>
          </cell>
        </row>
        <row r="506">
          <cell r="B506" t="str">
            <v>Salamina</v>
          </cell>
          <cell r="C506">
            <v>26.779</v>
          </cell>
          <cell r="D506">
            <v>6.15</v>
          </cell>
          <cell r="E506">
            <v>32.929000000000002</v>
          </cell>
          <cell r="F506">
            <v>0</v>
          </cell>
        </row>
        <row r="542">
          <cell r="B542" t="str">
            <v>NUMERO DE OPERARIOS</v>
          </cell>
          <cell r="C542" t="str">
            <v>CATEGORIAS</v>
          </cell>
          <cell r="D542" t="str">
            <v>CANTIDAD</v>
          </cell>
          <cell r="E542" t="str">
            <v>SUELDO/OPERARIO (SMLV)</v>
          </cell>
          <cell r="F542" t="str">
            <v>TOTAL (SMLV) POR CATEGORÍA</v>
          </cell>
        </row>
        <row r="543">
          <cell r="B543">
            <v>1</v>
          </cell>
          <cell r="C543" t="str">
            <v>Planta de tratamiento</v>
          </cell>
          <cell r="D543">
            <v>1</v>
          </cell>
          <cell r="E543">
            <v>2</v>
          </cell>
          <cell r="F543">
            <v>2</v>
          </cell>
        </row>
        <row r="544">
          <cell r="B544">
            <v>1</v>
          </cell>
          <cell r="C544" t="str">
            <v>Tanques de almacenamiento</v>
          </cell>
          <cell r="D544">
            <v>1</v>
          </cell>
          <cell r="E544">
            <v>1.5</v>
          </cell>
          <cell r="F544">
            <v>1.5</v>
          </cell>
        </row>
        <row r="545">
          <cell r="B545">
            <v>1</v>
          </cell>
          <cell r="C545" t="str">
            <v>Planta de tratamiento de AN</v>
          </cell>
          <cell r="D545">
            <v>1</v>
          </cell>
          <cell r="E545">
            <v>1.5</v>
          </cell>
          <cell r="F545">
            <v>1.5</v>
          </cell>
        </row>
        <row r="549">
          <cell r="B549" t="str">
            <v>NUMERO DE OPERARIOS</v>
          </cell>
          <cell r="C549" t="str">
            <v>CATEGORIAS</v>
          </cell>
          <cell r="D549" t="str">
            <v>CANTIDAD</v>
          </cell>
          <cell r="E549" t="str">
            <v>SUELDO/OPERARIO (SMLV)</v>
          </cell>
          <cell r="F549" t="str">
            <v>TOTAL (SMLV) POR CATEGORÍA</v>
          </cell>
          <cell r="G549" t="str">
            <v>TOTAL (SMLV) POR CANTIDAD DE OPERARIOS</v>
          </cell>
        </row>
        <row r="550">
          <cell r="B550">
            <v>1</v>
          </cell>
          <cell r="C550" t="str">
            <v>Técnico</v>
          </cell>
          <cell r="D550">
            <v>1</v>
          </cell>
          <cell r="E550">
            <v>1.5</v>
          </cell>
          <cell r="F550">
            <v>1.5</v>
          </cell>
          <cell r="G550">
            <v>1.5</v>
          </cell>
        </row>
        <row r="551">
          <cell r="B551">
            <v>2</v>
          </cell>
          <cell r="C551" t="str">
            <v>Jefe de equipos electromecánicos</v>
          </cell>
          <cell r="D551">
            <v>1</v>
          </cell>
          <cell r="E551">
            <v>2.5</v>
          </cell>
          <cell r="F551">
            <v>2.5</v>
          </cell>
          <cell r="G551">
            <v>4</v>
          </cell>
        </row>
        <row r="552">
          <cell r="C552" t="str">
            <v>Técnico</v>
          </cell>
          <cell r="D552">
            <v>1</v>
          </cell>
          <cell r="E552">
            <v>1.5</v>
          </cell>
          <cell r="F552">
            <v>1.5</v>
          </cell>
        </row>
        <row r="553">
          <cell r="B553">
            <v>3</v>
          </cell>
          <cell r="C553" t="str">
            <v>Jefe de equipos electromecánicos</v>
          </cell>
          <cell r="D553">
            <v>1</v>
          </cell>
          <cell r="E553">
            <v>2.5</v>
          </cell>
          <cell r="F553">
            <v>2.5</v>
          </cell>
          <cell r="G553">
            <v>5.5</v>
          </cell>
        </row>
        <row r="554">
          <cell r="C554" t="str">
            <v>Técnico</v>
          </cell>
          <cell r="D554">
            <v>2</v>
          </cell>
          <cell r="E554">
            <v>1.5</v>
          </cell>
          <cell r="F554">
            <v>3</v>
          </cell>
        </row>
        <row r="555">
          <cell r="B555">
            <v>4</v>
          </cell>
          <cell r="C555" t="str">
            <v>Jefe de equipos electromecánicos</v>
          </cell>
          <cell r="D555">
            <v>1</v>
          </cell>
          <cell r="E555">
            <v>2.5</v>
          </cell>
          <cell r="F555">
            <v>2.5</v>
          </cell>
          <cell r="G555">
            <v>7</v>
          </cell>
        </row>
        <row r="556">
          <cell r="C556" t="str">
            <v>Técnico</v>
          </cell>
          <cell r="D556">
            <v>3</v>
          </cell>
          <cell r="E556">
            <v>1.5</v>
          </cell>
          <cell r="F556">
            <v>4.5</v>
          </cell>
        </row>
        <row r="557">
          <cell r="B557">
            <v>5</v>
          </cell>
          <cell r="C557" t="str">
            <v>Jefe de equipos electromecánicos</v>
          </cell>
          <cell r="D557">
            <v>1</v>
          </cell>
          <cell r="E557">
            <v>2.5</v>
          </cell>
          <cell r="F557">
            <v>2.5</v>
          </cell>
          <cell r="G557">
            <v>8.5</v>
          </cell>
        </row>
        <row r="558">
          <cell r="C558" t="str">
            <v>Técnico</v>
          </cell>
          <cell r="D558">
            <v>4</v>
          </cell>
          <cell r="E558">
            <v>1.5</v>
          </cell>
          <cell r="F558">
            <v>6</v>
          </cell>
        </row>
        <row r="559">
          <cell r="B559">
            <v>6</v>
          </cell>
          <cell r="C559" t="str">
            <v>Jefe de equipos electromecánicos</v>
          </cell>
          <cell r="D559">
            <v>1</v>
          </cell>
          <cell r="E559">
            <v>2.5</v>
          </cell>
          <cell r="F559">
            <v>2.5</v>
          </cell>
          <cell r="G559">
            <v>10</v>
          </cell>
        </row>
        <row r="560">
          <cell r="C560" t="str">
            <v>Técnico</v>
          </cell>
          <cell r="D560">
            <v>5</v>
          </cell>
          <cell r="E560">
            <v>1.5</v>
          </cell>
          <cell r="F560">
            <v>7.5</v>
          </cell>
        </row>
        <row r="564">
          <cell r="B564" t="str">
            <v>NUMERO DE OPERARIOS</v>
          </cell>
          <cell r="C564" t="str">
            <v>CATEGORIAS</v>
          </cell>
          <cell r="D564" t="str">
            <v>CANTIDAD</v>
          </cell>
          <cell r="E564" t="str">
            <v>SUELDO/OPERARIO (SMLV)</v>
          </cell>
          <cell r="F564" t="str">
            <v>TOTAL (SMLV) POR CATEGORÍA</v>
          </cell>
          <cell r="G564" t="str">
            <v>TOTAL (SMLV) POR CANTIDAD DE OPERARIOS</v>
          </cell>
        </row>
        <row r="565">
          <cell r="B565">
            <v>1</v>
          </cell>
          <cell r="C565" t="str">
            <v>Fontanero</v>
          </cell>
          <cell r="D565">
            <v>1</v>
          </cell>
          <cell r="E565">
            <v>1.5</v>
          </cell>
          <cell r="F565">
            <v>1.5</v>
          </cell>
          <cell r="G565">
            <v>1.5</v>
          </cell>
        </row>
        <row r="566">
          <cell r="B566">
            <v>2</v>
          </cell>
          <cell r="C566" t="str">
            <v>Fontanero</v>
          </cell>
          <cell r="D566">
            <v>1</v>
          </cell>
          <cell r="E566">
            <v>1.5</v>
          </cell>
          <cell r="F566">
            <v>1.5</v>
          </cell>
          <cell r="G566">
            <v>2.5</v>
          </cell>
        </row>
        <row r="567">
          <cell r="C567" t="str">
            <v>Auxiliar</v>
          </cell>
          <cell r="D567">
            <v>1</v>
          </cell>
          <cell r="E567">
            <v>1</v>
          </cell>
          <cell r="F567">
            <v>1</v>
          </cell>
        </row>
        <row r="568">
          <cell r="B568">
            <v>3</v>
          </cell>
          <cell r="C568" t="str">
            <v>Jefe de fontanero</v>
          </cell>
          <cell r="D568">
            <v>1</v>
          </cell>
          <cell r="E568">
            <v>2.5</v>
          </cell>
          <cell r="F568">
            <v>2.5</v>
          </cell>
          <cell r="G568">
            <v>5</v>
          </cell>
        </row>
        <row r="569">
          <cell r="C569" t="str">
            <v>Fontanero</v>
          </cell>
          <cell r="D569">
            <v>1</v>
          </cell>
          <cell r="E569">
            <v>1.5</v>
          </cell>
          <cell r="F569">
            <v>1.5</v>
          </cell>
        </row>
        <row r="570">
          <cell r="C570" t="str">
            <v>Auxiliar</v>
          </cell>
          <cell r="D570">
            <v>1</v>
          </cell>
          <cell r="E570">
            <v>1</v>
          </cell>
          <cell r="F570">
            <v>1</v>
          </cell>
        </row>
        <row r="571">
          <cell r="B571">
            <v>4</v>
          </cell>
          <cell r="C571" t="str">
            <v>Jefe de fontanero</v>
          </cell>
          <cell r="D571">
            <v>1</v>
          </cell>
          <cell r="E571">
            <v>2.5</v>
          </cell>
          <cell r="F571">
            <v>2.5</v>
          </cell>
          <cell r="G571">
            <v>6</v>
          </cell>
        </row>
        <row r="572">
          <cell r="C572" t="str">
            <v>Fontanero</v>
          </cell>
          <cell r="D572">
            <v>1</v>
          </cell>
          <cell r="E572">
            <v>1.5</v>
          </cell>
          <cell r="F572">
            <v>1.5</v>
          </cell>
        </row>
        <row r="573">
          <cell r="C573" t="str">
            <v>Auxiliar</v>
          </cell>
          <cell r="D573">
            <v>2</v>
          </cell>
          <cell r="E573">
            <v>1</v>
          </cell>
          <cell r="F573">
            <v>2</v>
          </cell>
        </row>
        <row r="574">
          <cell r="B574">
            <v>5</v>
          </cell>
          <cell r="C574" t="str">
            <v>Jefe de fontanero</v>
          </cell>
          <cell r="D574">
            <v>1</v>
          </cell>
          <cell r="E574">
            <v>2.5</v>
          </cell>
          <cell r="F574">
            <v>2.5</v>
          </cell>
          <cell r="G574">
            <v>7.5</v>
          </cell>
        </row>
        <row r="575">
          <cell r="C575" t="str">
            <v>Fontanero</v>
          </cell>
          <cell r="D575">
            <v>2</v>
          </cell>
          <cell r="E575">
            <v>1.5</v>
          </cell>
          <cell r="F575">
            <v>3</v>
          </cell>
        </row>
        <row r="576">
          <cell r="C576" t="str">
            <v>Auxiliar</v>
          </cell>
          <cell r="D576">
            <v>2</v>
          </cell>
          <cell r="E576">
            <v>1</v>
          </cell>
          <cell r="F576">
            <v>2</v>
          </cell>
        </row>
        <row r="577">
          <cell r="B577">
            <v>6</v>
          </cell>
          <cell r="C577" t="str">
            <v>Jefe de fontanero</v>
          </cell>
          <cell r="D577">
            <v>1</v>
          </cell>
          <cell r="E577">
            <v>2.5</v>
          </cell>
          <cell r="F577">
            <v>2.5</v>
          </cell>
          <cell r="G577">
            <v>8.5</v>
          </cell>
        </row>
        <row r="578">
          <cell r="C578" t="str">
            <v>Fontanero</v>
          </cell>
          <cell r="D578">
            <v>2</v>
          </cell>
          <cell r="E578">
            <v>1.5</v>
          </cell>
          <cell r="F578">
            <v>3</v>
          </cell>
        </row>
        <row r="579">
          <cell r="C579" t="str">
            <v>Auxiliar</v>
          </cell>
          <cell r="D579">
            <v>3</v>
          </cell>
          <cell r="E579">
            <v>1</v>
          </cell>
          <cell r="F579">
            <v>3</v>
          </cell>
        </row>
        <row r="580">
          <cell r="B580">
            <v>7</v>
          </cell>
          <cell r="C580" t="str">
            <v>Jefe de fontanero</v>
          </cell>
          <cell r="D580">
            <v>1</v>
          </cell>
          <cell r="E580">
            <v>2.5</v>
          </cell>
          <cell r="F580">
            <v>2.5</v>
          </cell>
          <cell r="G580">
            <v>9.5</v>
          </cell>
        </row>
        <row r="581">
          <cell r="C581" t="str">
            <v>Fontanero</v>
          </cell>
          <cell r="D581">
            <v>2</v>
          </cell>
          <cell r="E581">
            <v>1.5</v>
          </cell>
          <cell r="F581">
            <v>3</v>
          </cell>
        </row>
        <row r="582">
          <cell r="C582" t="str">
            <v>Auxiliar</v>
          </cell>
          <cell r="D582">
            <v>4</v>
          </cell>
          <cell r="E582">
            <v>1</v>
          </cell>
          <cell r="F582">
            <v>4</v>
          </cell>
        </row>
        <row r="583">
          <cell r="B583">
            <v>8</v>
          </cell>
          <cell r="C583" t="str">
            <v>Jefe de fontanero</v>
          </cell>
          <cell r="D583">
            <v>1</v>
          </cell>
          <cell r="E583">
            <v>2.5</v>
          </cell>
          <cell r="F583">
            <v>2.5</v>
          </cell>
          <cell r="G583">
            <v>11</v>
          </cell>
        </row>
        <row r="584">
          <cell r="C584" t="str">
            <v>Fontanero</v>
          </cell>
          <cell r="D584">
            <v>3</v>
          </cell>
          <cell r="E584">
            <v>1.5</v>
          </cell>
          <cell r="F584">
            <v>4.5</v>
          </cell>
        </row>
        <row r="585">
          <cell r="C585" t="str">
            <v>Auxiliar</v>
          </cell>
          <cell r="D585">
            <v>4</v>
          </cell>
          <cell r="E585">
            <v>1</v>
          </cell>
          <cell r="F585">
            <v>4</v>
          </cell>
        </row>
        <row r="586">
          <cell r="B586">
            <v>9</v>
          </cell>
          <cell r="C586" t="str">
            <v>Jefe de fontanero</v>
          </cell>
          <cell r="D586">
            <v>1</v>
          </cell>
          <cell r="E586">
            <v>2.5</v>
          </cell>
          <cell r="F586">
            <v>2.5</v>
          </cell>
          <cell r="G586">
            <v>12</v>
          </cell>
        </row>
        <row r="587">
          <cell r="C587" t="str">
            <v>Fontanero</v>
          </cell>
          <cell r="D587">
            <v>3</v>
          </cell>
          <cell r="E587">
            <v>1.5</v>
          </cell>
          <cell r="F587">
            <v>4.5</v>
          </cell>
        </row>
        <row r="588">
          <cell r="C588" t="str">
            <v>Auxiliar</v>
          </cell>
          <cell r="D588">
            <v>5</v>
          </cell>
          <cell r="E588">
            <v>1</v>
          </cell>
          <cell r="F588">
            <v>5</v>
          </cell>
        </row>
        <row r="589">
          <cell r="B589">
            <v>10</v>
          </cell>
          <cell r="C589" t="str">
            <v>Jefe de fontanero</v>
          </cell>
          <cell r="D589">
            <v>1</v>
          </cell>
          <cell r="E589">
            <v>2.5</v>
          </cell>
          <cell r="F589">
            <v>2.5</v>
          </cell>
          <cell r="G589">
            <v>13</v>
          </cell>
        </row>
        <row r="590">
          <cell r="C590" t="str">
            <v>Fontanero</v>
          </cell>
          <cell r="D590">
            <v>3</v>
          </cell>
          <cell r="E590">
            <v>1.5</v>
          </cell>
          <cell r="F590">
            <v>4.5</v>
          </cell>
        </row>
        <row r="591">
          <cell r="C591" t="str">
            <v>Auxiliar</v>
          </cell>
          <cell r="D591">
            <v>6</v>
          </cell>
          <cell r="E591">
            <v>1</v>
          </cell>
          <cell r="F591">
            <v>6</v>
          </cell>
        </row>
        <row r="592">
          <cell r="B592">
            <v>11</v>
          </cell>
          <cell r="C592" t="str">
            <v>Jefe de fontanero</v>
          </cell>
          <cell r="D592">
            <v>1</v>
          </cell>
          <cell r="E592">
            <v>2.5</v>
          </cell>
          <cell r="F592">
            <v>2.5</v>
          </cell>
          <cell r="G592">
            <v>14</v>
          </cell>
        </row>
        <row r="593">
          <cell r="C593" t="str">
            <v>Fontanero</v>
          </cell>
          <cell r="D593">
            <v>3</v>
          </cell>
          <cell r="E593">
            <v>1.5</v>
          </cell>
          <cell r="F593">
            <v>4.5</v>
          </cell>
        </row>
        <row r="594">
          <cell r="C594" t="str">
            <v>Auxiliar</v>
          </cell>
          <cell r="D594">
            <v>7</v>
          </cell>
          <cell r="E594">
            <v>1</v>
          </cell>
          <cell r="F594">
            <v>7</v>
          </cell>
        </row>
        <row r="595">
          <cell r="B595">
            <v>12</v>
          </cell>
          <cell r="C595" t="str">
            <v>Jefe de fontanero</v>
          </cell>
          <cell r="D595">
            <v>1</v>
          </cell>
          <cell r="E595">
            <v>2.5</v>
          </cell>
          <cell r="F595">
            <v>2.5</v>
          </cell>
          <cell r="G595">
            <v>15</v>
          </cell>
        </row>
        <row r="596">
          <cell r="C596" t="str">
            <v>Fontanero</v>
          </cell>
          <cell r="D596">
            <v>3</v>
          </cell>
          <cell r="E596">
            <v>1.5</v>
          </cell>
          <cell r="F596">
            <v>4.5</v>
          </cell>
        </row>
        <row r="597">
          <cell r="C597" t="str">
            <v>Auxiliar</v>
          </cell>
          <cell r="D597">
            <v>8</v>
          </cell>
          <cell r="E597">
            <v>1</v>
          </cell>
          <cell r="F597">
            <v>8</v>
          </cell>
        </row>
        <row r="598">
          <cell r="B598">
            <v>13</v>
          </cell>
          <cell r="C598" t="str">
            <v>Jefe de fontanero</v>
          </cell>
          <cell r="D598">
            <v>1</v>
          </cell>
          <cell r="E598">
            <v>2.5</v>
          </cell>
          <cell r="F598">
            <v>2.5</v>
          </cell>
          <cell r="G598">
            <v>16.5</v>
          </cell>
        </row>
        <row r="599">
          <cell r="C599" t="str">
            <v>Fontanero</v>
          </cell>
          <cell r="D599">
            <v>4</v>
          </cell>
          <cell r="E599">
            <v>1.5</v>
          </cell>
          <cell r="F599">
            <v>6</v>
          </cell>
        </row>
        <row r="600">
          <cell r="C600" t="str">
            <v>Auxiliar</v>
          </cell>
          <cell r="D600">
            <v>8</v>
          </cell>
          <cell r="E600">
            <v>1</v>
          </cell>
          <cell r="F600">
            <v>8</v>
          </cell>
        </row>
        <row r="601">
          <cell r="B601">
            <v>14</v>
          </cell>
          <cell r="C601" t="str">
            <v>Jefe de fontanero</v>
          </cell>
          <cell r="D601">
            <v>1</v>
          </cell>
          <cell r="E601">
            <v>2.5</v>
          </cell>
          <cell r="F601">
            <v>2.5</v>
          </cell>
          <cell r="G601">
            <v>17.5</v>
          </cell>
        </row>
        <row r="602">
          <cell r="C602" t="str">
            <v>Fontanero</v>
          </cell>
          <cell r="D602">
            <v>4</v>
          </cell>
          <cell r="E602">
            <v>1.5</v>
          </cell>
          <cell r="F602">
            <v>6</v>
          </cell>
        </row>
        <row r="603">
          <cell r="C603" t="str">
            <v>Auxiliar</v>
          </cell>
          <cell r="D603">
            <v>9</v>
          </cell>
          <cell r="E603">
            <v>1</v>
          </cell>
          <cell r="F603">
            <v>9</v>
          </cell>
        </row>
        <row r="604">
          <cell r="B604">
            <v>15</v>
          </cell>
          <cell r="C604" t="str">
            <v>Jefe de fontanero</v>
          </cell>
          <cell r="D604">
            <v>1</v>
          </cell>
          <cell r="E604">
            <v>2.5</v>
          </cell>
          <cell r="F604">
            <v>2.5</v>
          </cell>
          <cell r="G604">
            <v>18.5</v>
          </cell>
        </row>
        <row r="605">
          <cell r="C605" t="str">
            <v>Fontanero</v>
          </cell>
          <cell r="D605">
            <v>4</v>
          </cell>
          <cell r="E605">
            <v>1.5</v>
          </cell>
          <cell r="F605">
            <v>6</v>
          </cell>
        </row>
        <row r="606">
          <cell r="C606" t="str">
            <v>Auxiliar</v>
          </cell>
          <cell r="D606">
            <v>10</v>
          </cell>
          <cell r="E606">
            <v>1</v>
          </cell>
          <cell r="F606">
            <v>10</v>
          </cell>
        </row>
        <row r="607">
          <cell r="B607">
            <v>16</v>
          </cell>
          <cell r="C607" t="str">
            <v>Jefe de fontanero</v>
          </cell>
          <cell r="D607">
            <v>1</v>
          </cell>
          <cell r="E607">
            <v>2.5</v>
          </cell>
          <cell r="F607">
            <v>2.5</v>
          </cell>
          <cell r="G607">
            <v>20</v>
          </cell>
        </row>
        <row r="608">
          <cell r="C608" t="str">
            <v>Fontanero</v>
          </cell>
          <cell r="D608">
            <v>5</v>
          </cell>
          <cell r="E608">
            <v>1.5</v>
          </cell>
          <cell r="F608">
            <v>7.5</v>
          </cell>
        </row>
        <row r="609">
          <cell r="C609" t="str">
            <v>Auxiliar</v>
          </cell>
          <cell r="D609">
            <v>10</v>
          </cell>
          <cell r="E609">
            <v>1</v>
          </cell>
          <cell r="F609">
            <v>10</v>
          </cell>
        </row>
        <row r="610">
          <cell r="B610">
            <v>17</v>
          </cell>
          <cell r="C610" t="str">
            <v>Jefe de fontanero</v>
          </cell>
          <cell r="D610">
            <v>1</v>
          </cell>
          <cell r="E610">
            <v>2.5</v>
          </cell>
          <cell r="F610">
            <v>2.5</v>
          </cell>
          <cell r="G610">
            <v>21</v>
          </cell>
        </row>
        <row r="611">
          <cell r="C611" t="str">
            <v>Fontanero</v>
          </cell>
          <cell r="D611">
            <v>5</v>
          </cell>
          <cell r="E611">
            <v>1.5</v>
          </cell>
          <cell r="F611">
            <v>7.5</v>
          </cell>
        </row>
        <row r="612">
          <cell r="C612" t="str">
            <v>Auxiliar</v>
          </cell>
          <cell r="D612">
            <v>11</v>
          </cell>
          <cell r="E612">
            <v>1</v>
          </cell>
          <cell r="F612">
            <v>11</v>
          </cell>
        </row>
        <row r="613">
          <cell r="B613">
            <v>18</v>
          </cell>
          <cell r="C613" t="str">
            <v>Jefe de fontanero</v>
          </cell>
          <cell r="D613">
            <v>1</v>
          </cell>
          <cell r="E613">
            <v>2.5</v>
          </cell>
          <cell r="F613">
            <v>2.5</v>
          </cell>
          <cell r="G613">
            <v>22</v>
          </cell>
        </row>
        <row r="614">
          <cell r="C614" t="str">
            <v>Fontanero</v>
          </cell>
          <cell r="D614">
            <v>5</v>
          </cell>
          <cell r="E614">
            <v>1.5</v>
          </cell>
          <cell r="F614">
            <v>7.5</v>
          </cell>
        </row>
        <row r="615">
          <cell r="C615" t="str">
            <v>Auxiliar</v>
          </cell>
          <cell r="D615">
            <v>12</v>
          </cell>
          <cell r="E615">
            <v>1</v>
          </cell>
          <cell r="F615">
            <v>12</v>
          </cell>
        </row>
        <row r="616">
          <cell r="B616">
            <v>19</v>
          </cell>
          <cell r="C616" t="str">
            <v>Jefe de fontanero</v>
          </cell>
          <cell r="D616">
            <v>1</v>
          </cell>
          <cell r="E616">
            <v>2.5</v>
          </cell>
          <cell r="F616">
            <v>2.5</v>
          </cell>
          <cell r="G616">
            <v>23</v>
          </cell>
        </row>
        <row r="617">
          <cell r="C617" t="str">
            <v>Fontanero</v>
          </cell>
          <cell r="D617">
            <v>5</v>
          </cell>
          <cell r="E617">
            <v>1.5</v>
          </cell>
          <cell r="F617">
            <v>7.5</v>
          </cell>
        </row>
        <row r="618">
          <cell r="C618" t="str">
            <v>Auxiliar</v>
          </cell>
          <cell r="D618">
            <v>13</v>
          </cell>
          <cell r="E618">
            <v>1</v>
          </cell>
          <cell r="F618">
            <v>13</v>
          </cell>
        </row>
        <row r="619">
          <cell r="B619">
            <v>20</v>
          </cell>
          <cell r="C619" t="str">
            <v>Jefe de fontanero</v>
          </cell>
          <cell r="D619">
            <v>1</v>
          </cell>
          <cell r="E619">
            <v>2.5</v>
          </cell>
          <cell r="F619">
            <v>2.5</v>
          </cell>
          <cell r="G619">
            <v>24.5</v>
          </cell>
        </row>
        <row r="620">
          <cell r="C620" t="str">
            <v>Fontanero</v>
          </cell>
          <cell r="D620">
            <v>6</v>
          </cell>
          <cell r="E620">
            <v>1.5</v>
          </cell>
          <cell r="F620">
            <v>9</v>
          </cell>
        </row>
        <row r="621">
          <cell r="C621" t="str">
            <v>Auxiliar</v>
          </cell>
          <cell r="D621">
            <v>13</v>
          </cell>
          <cell r="E621">
            <v>1</v>
          </cell>
          <cell r="F621">
            <v>13</v>
          </cell>
        </row>
        <row r="674">
          <cell r="B674" t="str">
            <v>MUNICIPIO</v>
          </cell>
          <cell r="C674" t="str">
            <v>CAPTACIÓN</v>
          </cell>
          <cell r="D674" t="str">
            <v>SISTEMA DE BOMBEO</v>
          </cell>
          <cell r="E674" t="str">
            <v>PLANTAS DE TRATAMIENTO</v>
          </cell>
          <cell r="F674" t="str">
            <v>TANQUES DE ALMACENAMIENTO</v>
          </cell>
          <cell r="G674" t="str">
            <v>MACROMEDIDORES</v>
          </cell>
          <cell r="H674" t="str">
            <v>REBOMBEO</v>
          </cell>
        </row>
        <row r="675">
          <cell r="B675" t="str">
            <v>Majagual</v>
          </cell>
          <cell r="C675">
            <v>1</v>
          </cell>
          <cell r="D675">
            <v>31.265999999999998</v>
          </cell>
          <cell r="E675">
            <v>0</v>
          </cell>
          <cell r="F675">
            <v>175</v>
          </cell>
          <cell r="G675">
            <v>0</v>
          </cell>
          <cell r="H675">
            <v>0</v>
          </cell>
        </row>
        <row r="676">
          <cell r="B676" t="str">
            <v>San Benito Abad</v>
          </cell>
          <cell r="C676">
            <v>1</v>
          </cell>
          <cell r="D676">
            <v>51.354999999999997</v>
          </cell>
          <cell r="E676">
            <v>0</v>
          </cell>
          <cell r="F676">
            <v>418</v>
          </cell>
          <cell r="G676">
            <v>0</v>
          </cell>
        </row>
        <row r="677">
          <cell r="B677" t="str">
            <v>San Marcos</v>
          </cell>
          <cell r="C677">
            <v>4</v>
          </cell>
          <cell r="D677">
            <v>124.94197999999997</v>
          </cell>
          <cell r="E677">
            <v>0</v>
          </cell>
          <cell r="F677">
            <v>500</v>
          </cell>
          <cell r="G677">
            <v>6</v>
          </cell>
        </row>
        <row r="678">
          <cell r="B678" t="str">
            <v>San Onofre</v>
          </cell>
          <cell r="C678">
            <v>10</v>
          </cell>
          <cell r="D678">
            <v>97.4</v>
          </cell>
          <cell r="E678">
            <v>0</v>
          </cell>
          <cell r="F678">
            <v>1152</v>
          </cell>
          <cell r="G678">
            <v>0</v>
          </cell>
          <cell r="H678">
            <v>72</v>
          </cell>
        </row>
        <row r="679">
          <cell r="B679" t="str">
            <v>San Pedro</v>
          </cell>
          <cell r="C679">
            <v>2</v>
          </cell>
          <cell r="D679">
            <v>37.299999999999997</v>
          </cell>
          <cell r="E679">
            <v>0</v>
          </cell>
          <cell r="F679">
            <v>1072</v>
          </cell>
          <cell r="G679">
            <v>0</v>
          </cell>
          <cell r="H679">
            <v>0</v>
          </cell>
        </row>
        <row r="680">
          <cell r="B680" t="str">
            <v>Santiago de Tolú</v>
          </cell>
          <cell r="C680">
            <v>4</v>
          </cell>
          <cell r="D680">
            <v>53.813999999999993</v>
          </cell>
          <cell r="E680">
            <v>0</v>
          </cell>
          <cell r="F680">
            <v>215</v>
          </cell>
          <cell r="G680">
            <v>1</v>
          </cell>
          <cell r="H680">
            <v>0</v>
          </cell>
        </row>
        <row r="681">
          <cell r="B681" t="str">
            <v>Cerro de San Antonio</v>
          </cell>
          <cell r="C681">
            <v>1</v>
          </cell>
          <cell r="D681">
            <v>171.58</v>
          </cell>
          <cell r="E681">
            <v>60</v>
          </cell>
          <cell r="F681">
            <v>750</v>
          </cell>
          <cell r="G681">
            <v>0</v>
          </cell>
          <cell r="H681">
            <v>0</v>
          </cell>
        </row>
        <row r="682">
          <cell r="B682" t="str">
            <v>El Piñón</v>
          </cell>
          <cell r="C682">
            <v>2</v>
          </cell>
          <cell r="D682">
            <v>82.06</v>
          </cell>
          <cell r="E682">
            <v>30</v>
          </cell>
          <cell r="F682">
            <v>590</v>
          </cell>
          <cell r="G682">
            <v>0</v>
          </cell>
          <cell r="H682">
            <v>22.38</v>
          </cell>
        </row>
        <row r="683">
          <cell r="B683" t="str">
            <v>Pedraza</v>
          </cell>
          <cell r="C683">
            <v>1</v>
          </cell>
          <cell r="D683">
            <v>26.856000000000002</v>
          </cell>
          <cell r="E683">
            <v>10</v>
          </cell>
          <cell r="F683">
            <v>160</v>
          </cell>
          <cell r="G683">
            <v>0</v>
          </cell>
          <cell r="H683">
            <v>0</v>
          </cell>
        </row>
        <row r="684">
          <cell r="B684" t="str">
            <v>Pivijay</v>
          </cell>
          <cell r="D684">
            <v>63.41</v>
          </cell>
          <cell r="E684">
            <v>65</v>
          </cell>
          <cell r="F684">
            <v>600</v>
          </cell>
          <cell r="G684">
            <v>0</v>
          </cell>
        </row>
        <row r="685">
          <cell r="B685" t="str">
            <v>Salamina</v>
          </cell>
          <cell r="C685">
            <v>1</v>
          </cell>
          <cell r="D685">
            <v>41.776000000000003</v>
          </cell>
          <cell r="E685">
            <v>16</v>
          </cell>
          <cell r="F685">
            <v>230</v>
          </cell>
          <cell r="G685">
            <v>0</v>
          </cell>
          <cell r="H685">
            <v>29.84</v>
          </cell>
        </row>
        <row r="688">
          <cell r="B688" t="str">
            <v>MUNICIPIO</v>
          </cell>
          <cell r="C688" t="str">
            <v>LONGITUD REDES DE DISTRIBUCIÓN (AC +PVC) (km)</v>
          </cell>
          <cell r="D688" t="str">
            <v>PORCENTAJE 2 - 4"</v>
          </cell>
        </row>
        <row r="689">
          <cell r="B689" t="str">
            <v>Majagual</v>
          </cell>
          <cell r="C689">
            <v>14.06</v>
          </cell>
          <cell r="D689">
            <v>0.04</v>
          </cell>
        </row>
        <row r="690">
          <cell r="B690" t="str">
            <v>San Benito Abad</v>
          </cell>
          <cell r="C690">
            <v>14.4</v>
          </cell>
          <cell r="D690">
            <v>1</v>
          </cell>
        </row>
        <row r="691">
          <cell r="B691" t="str">
            <v>San Marcos</v>
          </cell>
          <cell r="C691">
            <v>32.770000000000003</v>
          </cell>
          <cell r="D691">
            <v>0.74399999999999999</v>
          </cell>
        </row>
        <row r="692">
          <cell r="B692" t="str">
            <v>San Onofre</v>
          </cell>
          <cell r="C692">
            <v>14.128</v>
          </cell>
          <cell r="D692">
            <v>0.71</v>
          </cell>
        </row>
        <row r="693">
          <cell r="B693" t="str">
            <v>San Pedro</v>
          </cell>
          <cell r="C693">
            <v>21.5</v>
          </cell>
          <cell r="D693">
            <v>0.91</v>
          </cell>
        </row>
        <row r="694">
          <cell r="B694" t="str">
            <v>Santiago de Tolú</v>
          </cell>
          <cell r="C694">
            <v>29.93</v>
          </cell>
          <cell r="D694">
            <v>0.98699999999999999</v>
          </cell>
        </row>
        <row r="695">
          <cell r="B695" t="str">
            <v>Cerro de San Antonio</v>
          </cell>
          <cell r="C695">
            <v>8.2070000000000007</v>
          </cell>
          <cell r="D695">
            <v>0.6</v>
          </cell>
        </row>
        <row r="696">
          <cell r="B696" t="str">
            <v>El Piñón</v>
          </cell>
          <cell r="C696">
            <v>16.312000000000001</v>
          </cell>
          <cell r="D696">
            <v>0.87</v>
          </cell>
        </row>
        <row r="697">
          <cell r="B697" t="str">
            <v>Pedraza</v>
          </cell>
          <cell r="C697">
            <v>8.32</v>
          </cell>
          <cell r="D697">
            <v>0.8</v>
          </cell>
        </row>
        <row r="698">
          <cell r="B698" t="str">
            <v>Pivijay</v>
          </cell>
          <cell r="C698">
            <v>46</v>
          </cell>
          <cell r="D698">
            <v>0.8</v>
          </cell>
        </row>
        <row r="699">
          <cell r="B699" t="str">
            <v>Salamina</v>
          </cell>
          <cell r="C699">
            <v>25.24</v>
          </cell>
          <cell r="D699">
            <v>0.97</v>
          </cell>
        </row>
        <row r="704">
          <cell r="B704" t="str">
            <v>MUNICIPIO</v>
          </cell>
          <cell r="C704" t="str">
            <v xml:space="preserve">SISTEMA DE BOMBEO </v>
          </cell>
          <cell r="D704" t="str">
            <v xml:space="preserve">PLANTA DE TRATAMIENTO </v>
          </cell>
        </row>
        <row r="705">
          <cell r="B705" t="str">
            <v>Majagual</v>
          </cell>
          <cell r="C705">
            <v>0</v>
          </cell>
          <cell r="D705">
            <v>33750</v>
          </cell>
        </row>
        <row r="706">
          <cell r="B706" t="str">
            <v>San Benito Abad</v>
          </cell>
          <cell r="C706">
            <v>0</v>
          </cell>
          <cell r="D706">
            <v>0</v>
          </cell>
        </row>
        <row r="707">
          <cell r="B707" t="str">
            <v>San Marcos</v>
          </cell>
          <cell r="C707">
            <v>179.04</v>
          </cell>
          <cell r="D707">
            <v>86400</v>
          </cell>
        </row>
        <row r="708">
          <cell r="B708" t="str">
            <v>San Onofre</v>
          </cell>
          <cell r="C708">
            <v>0</v>
          </cell>
          <cell r="D708">
            <v>0</v>
          </cell>
        </row>
        <row r="709">
          <cell r="B709" t="str">
            <v>San Pedro</v>
          </cell>
          <cell r="C709">
            <v>0</v>
          </cell>
          <cell r="D709">
            <v>2800</v>
          </cell>
        </row>
        <row r="710">
          <cell r="B710" t="str">
            <v>Santiago de Tolú</v>
          </cell>
          <cell r="C710">
            <v>67.14</v>
          </cell>
          <cell r="D710">
            <v>126000</v>
          </cell>
        </row>
        <row r="711">
          <cell r="B711" t="str">
            <v>Cerro de San Antonio</v>
          </cell>
          <cell r="C711">
            <v>0</v>
          </cell>
          <cell r="D711">
            <v>0</v>
          </cell>
        </row>
        <row r="712">
          <cell r="B712" t="str">
            <v>El Piñón</v>
          </cell>
          <cell r="C712">
            <v>12</v>
          </cell>
          <cell r="D712">
            <v>27000</v>
          </cell>
        </row>
        <row r="713">
          <cell r="B713" t="str">
            <v>Pedraza</v>
          </cell>
          <cell r="C713">
            <v>20.887999999999998</v>
          </cell>
          <cell r="D713">
            <v>6604</v>
          </cell>
        </row>
        <row r="714">
          <cell r="B714" t="str">
            <v>Pivijay</v>
          </cell>
          <cell r="C714">
            <v>28.223666666666666</v>
          </cell>
          <cell r="D714">
            <v>8250</v>
          </cell>
        </row>
        <row r="715">
          <cell r="B715" t="str">
            <v>Salamina</v>
          </cell>
          <cell r="C715">
            <v>22.38</v>
          </cell>
          <cell r="D715">
            <v>10395</v>
          </cell>
        </row>
        <row r="718">
          <cell r="B718" t="str">
            <v>MUNICIPIO</v>
          </cell>
          <cell r="C718" t="str">
            <v>LONGITUD REDES DE ALCANTARILLADO (km)</v>
          </cell>
          <cell r="D718" t="str">
            <v>LONGITUD DE REDES DE 8"</v>
          </cell>
          <cell r="E718" t="str">
            <v>LONGITUD DE REDES DE 10"</v>
          </cell>
          <cell r="F718" t="str">
            <v>LONGITUD DE REDES DE 12"</v>
          </cell>
          <cell r="G718" t="str">
            <v>LONGITUD DE REDES &gt; 20"</v>
          </cell>
          <cell r="H718" t="str">
            <v>LONGITUD DE 12"</v>
          </cell>
          <cell r="I718" t="str">
            <v>LONGITUD DE 18"</v>
          </cell>
          <cell r="J718" t="str">
            <v>LONGITUD DE 20"</v>
          </cell>
          <cell r="K718" t="str">
            <v>LONGITUD DE 24"</v>
          </cell>
          <cell r="L718" t="str">
            <v>LONGITUD DE 16"</v>
          </cell>
          <cell r="M718" t="str">
            <v>LONGITUD DE 20"</v>
          </cell>
          <cell r="N718" t="str">
            <v>LONGITUD DE 24"</v>
          </cell>
          <cell r="O718" t="str">
            <v>LONGITUD DE 27"</v>
          </cell>
        </row>
        <row r="719">
          <cell r="B719" t="str">
            <v>Majagual</v>
          </cell>
          <cell r="C719">
            <v>7.9</v>
          </cell>
          <cell r="D719">
            <v>3.8220200000000002</v>
          </cell>
          <cell r="E719">
            <v>0.25596000000000002</v>
          </cell>
          <cell r="F719">
            <v>3.8220200000000002</v>
          </cell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B720" t="str">
            <v>San Benito Abad</v>
          </cell>
          <cell r="C720">
            <v>0.8</v>
          </cell>
          <cell r="D720">
            <v>0.52</v>
          </cell>
          <cell r="E720">
            <v>9.6000000000000002E-2</v>
          </cell>
          <cell r="F720">
            <v>0.12</v>
          </cell>
          <cell r="G720">
            <v>6.4000000000000001E-2</v>
          </cell>
        </row>
        <row r="721">
          <cell r="B721" t="str">
            <v>San Marcos</v>
          </cell>
          <cell r="C721">
            <v>19.899999999999999</v>
          </cell>
          <cell r="D721">
            <v>12.934999999999999</v>
          </cell>
          <cell r="E721">
            <v>1.5919999999999999</v>
          </cell>
          <cell r="F721">
            <v>2.3879999999999999</v>
          </cell>
          <cell r="G721">
            <v>2.9849999999999999</v>
          </cell>
          <cell r="J721">
            <v>0.56000000000000005</v>
          </cell>
          <cell r="L721">
            <v>0</v>
          </cell>
          <cell r="M721">
            <v>0</v>
          </cell>
          <cell r="N721">
            <v>0</v>
          </cell>
          <cell r="O721">
            <v>1.6</v>
          </cell>
        </row>
        <row r="722">
          <cell r="B722" t="str">
            <v>San Onofre</v>
          </cell>
          <cell r="C722">
            <v>10.9</v>
          </cell>
          <cell r="D722">
            <v>8.9380000000000006</v>
          </cell>
          <cell r="E722">
            <v>0.872</v>
          </cell>
          <cell r="F722">
            <v>1.08782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1.7</v>
          </cell>
          <cell r="M722">
            <v>0</v>
          </cell>
          <cell r="N722">
            <v>0</v>
          </cell>
          <cell r="O722">
            <v>0</v>
          </cell>
        </row>
        <row r="723">
          <cell r="B723" t="str">
            <v>San Pedro</v>
          </cell>
          <cell r="C723">
            <v>17.5</v>
          </cell>
          <cell r="D723">
            <v>16.275000000000002</v>
          </cell>
          <cell r="E723">
            <v>0</v>
          </cell>
          <cell r="F723">
            <v>1.2250000000000001</v>
          </cell>
          <cell r="G723">
            <v>0</v>
          </cell>
          <cell r="H723">
            <v>0.5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  <cell r="O723">
            <v>0</v>
          </cell>
        </row>
        <row r="724">
          <cell r="B724" t="str">
            <v>Santiago de Tolú</v>
          </cell>
          <cell r="C724">
            <v>30</v>
          </cell>
          <cell r="D724">
            <v>19.5</v>
          </cell>
          <cell r="E724">
            <v>2.4</v>
          </cell>
          <cell r="F724">
            <v>3.5999999999999996</v>
          </cell>
          <cell r="G724">
            <v>4.5</v>
          </cell>
          <cell r="H724">
            <v>2.04</v>
          </cell>
          <cell r="L724">
            <v>0</v>
          </cell>
          <cell r="M724">
            <v>0</v>
          </cell>
          <cell r="N724">
            <v>0</v>
          </cell>
          <cell r="O724">
            <v>0</v>
          </cell>
        </row>
        <row r="725">
          <cell r="B725" t="str">
            <v>Cerro de San Antonio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B726" t="str">
            <v>El Piñón</v>
          </cell>
          <cell r="C726">
            <v>16.309999999999999</v>
          </cell>
          <cell r="D726">
            <v>11.416999999999998</v>
          </cell>
          <cell r="E726">
            <v>3.262</v>
          </cell>
          <cell r="F726">
            <v>1.631</v>
          </cell>
          <cell r="G726">
            <v>0</v>
          </cell>
          <cell r="H726">
            <v>2</v>
          </cell>
          <cell r="I726">
            <v>0</v>
          </cell>
          <cell r="J726">
            <v>0</v>
          </cell>
          <cell r="K726">
            <v>0</v>
          </cell>
          <cell r="L726">
            <v>1.5</v>
          </cell>
          <cell r="M726">
            <v>0</v>
          </cell>
          <cell r="N726">
            <v>0</v>
          </cell>
          <cell r="O726">
            <v>0</v>
          </cell>
        </row>
        <row r="727">
          <cell r="B727" t="str">
            <v>Pedraza</v>
          </cell>
          <cell r="C727">
            <v>8.3420000000000005</v>
          </cell>
          <cell r="D727">
            <v>8.0083199999999994</v>
          </cell>
          <cell r="E727">
            <v>0.33368000000000003</v>
          </cell>
          <cell r="F727">
            <v>0</v>
          </cell>
          <cell r="G727">
            <v>0</v>
          </cell>
          <cell r="H727">
            <v>1.35</v>
          </cell>
          <cell r="I727">
            <v>0</v>
          </cell>
          <cell r="J727">
            <v>0</v>
          </cell>
          <cell r="K727">
            <v>0</v>
          </cell>
          <cell r="L727">
            <v>1.5</v>
          </cell>
          <cell r="M727">
            <v>0</v>
          </cell>
          <cell r="N727">
            <v>0</v>
          </cell>
          <cell r="O727">
            <v>0</v>
          </cell>
        </row>
        <row r="728">
          <cell r="B728" t="str">
            <v>Pivijay</v>
          </cell>
          <cell r="C728">
            <v>10.038</v>
          </cell>
          <cell r="D728">
            <v>7.9300200000000007</v>
          </cell>
          <cell r="E728">
            <v>0.90342</v>
          </cell>
          <cell r="F728">
            <v>0</v>
          </cell>
          <cell r="G728">
            <v>1.2045600000000001</v>
          </cell>
        </row>
        <row r="729">
          <cell r="B729" t="str">
            <v>Salamina</v>
          </cell>
          <cell r="C729">
            <v>4.5</v>
          </cell>
          <cell r="D729">
            <v>4.0949999999999998</v>
          </cell>
          <cell r="E729">
            <v>0.31500000000000006</v>
          </cell>
          <cell r="F729">
            <v>0.09</v>
          </cell>
          <cell r="G729">
            <v>0</v>
          </cell>
          <cell r="H729">
            <v>1.25</v>
          </cell>
          <cell r="I729">
            <v>0</v>
          </cell>
          <cell r="J729">
            <v>0</v>
          </cell>
          <cell r="K729">
            <v>0</v>
          </cell>
          <cell r="L729">
            <v>0.4</v>
          </cell>
          <cell r="M729">
            <v>0</v>
          </cell>
          <cell r="N729">
            <v>0</v>
          </cell>
          <cell r="O729">
            <v>0</v>
          </cell>
        </row>
      </sheetData>
      <sheetData sheetId="27">
        <row r="34">
          <cell r="B34" t="str">
            <v>CONDUCCIÓN</v>
          </cell>
          <cell r="C34" t="str">
            <v>PROYECTO</v>
          </cell>
          <cell r="D34" t="str">
            <v>FECHA</v>
          </cell>
          <cell r="E34" t="str">
            <v>UNIDAD</v>
          </cell>
          <cell r="F34" t="str">
            <v>CANTIDAD</v>
          </cell>
          <cell r="G34" t="str">
            <v>COSTO TOTAL</v>
          </cell>
          <cell r="H34" t="str">
            <v>COSTO UNITARIO</v>
          </cell>
          <cell r="I34" t="str">
            <v>COSTO UNITARIO</v>
          </cell>
          <cell r="J34" t="str">
            <v xml:space="preserve">COSTO PROMEDIO </v>
          </cell>
        </row>
        <row r="35">
          <cell r="B35" t="str">
            <v>Descripción</v>
          </cell>
          <cell r="G35" t="str">
            <v>COP (Fecha Estudio)</v>
          </cell>
          <cell r="H35" t="str">
            <v>COP/kML (Fecha Estudio)</v>
          </cell>
          <cell r="I35" t="str">
            <v>COP/kML (Dic 2000)</v>
          </cell>
          <cell r="J35" t="str">
            <v>COP/kML (Dic 2000)</v>
          </cell>
        </row>
        <row r="36">
          <cell r="B36" t="str">
            <v>6 AC</v>
          </cell>
          <cell r="C36">
            <v>11</v>
          </cell>
          <cell r="D36">
            <v>35034</v>
          </cell>
          <cell r="E36" t="str">
            <v>kML</v>
          </cell>
          <cell r="F36">
            <v>1.5</v>
          </cell>
          <cell r="G36">
            <v>105520320</v>
          </cell>
          <cell r="H36">
            <v>70346880</v>
          </cell>
          <cell r="I36">
            <v>139818635.80375692</v>
          </cell>
        </row>
        <row r="37">
          <cell r="B37" t="str">
            <v>8 AC</v>
          </cell>
          <cell r="C37">
            <v>11</v>
          </cell>
          <cell r="D37">
            <v>35034</v>
          </cell>
          <cell r="E37" t="str">
            <v>kML</v>
          </cell>
          <cell r="F37">
            <v>1.5</v>
          </cell>
          <cell r="G37">
            <v>140693760</v>
          </cell>
          <cell r="H37">
            <v>93795840</v>
          </cell>
          <cell r="I37">
            <v>186424847.73834258</v>
          </cell>
        </row>
        <row r="38">
          <cell r="B38">
            <v>2</v>
          </cell>
          <cell r="C38">
            <v>14</v>
          </cell>
          <cell r="D38">
            <v>36100</v>
          </cell>
          <cell r="E38" t="str">
            <v>kML</v>
          </cell>
          <cell r="H38">
            <v>50000000</v>
          </cell>
          <cell r="I38">
            <v>59953326.163263142</v>
          </cell>
        </row>
        <row r="39">
          <cell r="B39" t="str">
            <v>Tuberia PVC 3" RDE 32.5*</v>
          </cell>
          <cell r="C39">
            <v>1</v>
          </cell>
          <cell r="D39">
            <v>35004</v>
          </cell>
          <cell r="E39" t="str">
            <v>kML</v>
          </cell>
          <cell r="F39">
            <v>0.68799999999999994</v>
          </cell>
          <cell r="G39">
            <v>13124701</v>
          </cell>
          <cell r="H39">
            <v>19076600.290697675</v>
          </cell>
          <cell r="I39">
            <v>38264711.37483789</v>
          </cell>
        </row>
        <row r="40">
          <cell r="B40">
            <v>4</v>
          </cell>
          <cell r="C40">
            <v>14</v>
          </cell>
          <cell r="D40">
            <v>36100</v>
          </cell>
          <cell r="E40" t="str">
            <v>kML</v>
          </cell>
          <cell r="H40">
            <v>50000000</v>
          </cell>
          <cell r="I40">
            <v>59953326.163263142</v>
          </cell>
        </row>
        <row r="41">
          <cell r="B41" t="str">
            <v>Tuberia PVC 6" RDE 32.5*</v>
          </cell>
          <cell r="C41">
            <v>13</v>
          </cell>
          <cell r="D41">
            <v>35186</v>
          </cell>
          <cell r="E41" t="str">
            <v>kML</v>
          </cell>
          <cell r="F41">
            <v>1.35</v>
          </cell>
          <cell r="G41">
            <v>19148000</v>
          </cell>
          <cell r="H41">
            <v>14183703.703703703</v>
          </cell>
          <cell r="I41">
            <v>25008661.669014465</v>
          </cell>
        </row>
        <row r="42">
          <cell r="B42">
            <v>6</v>
          </cell>
          <cell r="C42">
            <v>14</v>
          </cell>
          <cell r="D42">
            <v>36100</v>
          </cell>
          <cell r="E42" t="str">
            <v>kML</v>
          </cell>
          <cell r="H42">
            <v>84000000</v>
          </cell>
          <cell r="I42">
            <v>100721587.95428208</v>
          </cell>
        </row>
        <row r="43">
          <cell r="B43">
            <v>8</v>
          </cell>
          <cell r="C43">
            <v>14</v>
          </cell>
          <cell r="D43">
            <v>36100</v>
          </cell>
          <cell r="E43" t="str">
            <v>kML</v>
          </cell>
          <cell r="H43">
            <v>84000000</v>
          </cell>
          <cell r="I43">
            <v>100721587.95428208</v>
          </cell>
        </row>
        <row r="44">
          <cell r="B44">
            <v>10</v>
          </cell>
          <cell r="C44">
            <v>14</v>
          </cell>
          <cell r="D44">
            <v>36100</v>
          </cell>
          <cell r="E44" t="str">
            <v>kML</v>
          </cell>
          <cell r="H44">
            <v>84000000</v>
          </cell>
          <cell r="I44">
            <v>100721587.95428208</v>
          </cell>
        </row>
        <row r="45">
          <cell r="B45" t="str">
            <v>Tuberia PVC 12" RDE 41*</v>
          </cell>
          <cell r="C45">
            <v>10</v>
          </cell>
          <cell r="D45">
            <v>35490</v>
          </cell>
          <cell r="E45" t="str">
            <v>kML</v>
          </cell>
          <cell r="F45">
            <v>0.97199999999999998</v>
          </cell>
          <cell r="G45">
            <v>93893000</v>
          </cell>
          <cell r="H45">
            <v>96597736.625514403</v>
          </cell>
          <cell r="I45">
            <v>148360056.15945169</v>
          </cell>
        </row>
        <row r="46">
          <cell r="B46">
            <v>12</v>
          </cell>
          <cell r="C46">
            <v>14</v>
          </cell>
          <cell r="D46">
            <v>36100</v>
          </cell>
          <cell r="E46" t="str">
            <v>kML</v>
          </cell>
          <cell r="H46">
            <v>150000000</v>
          </cell>
          <cell r="I46">
            <v>179859978.48978943</v>
          </cell>
        </row>
        <row r="47">
          <cell r="B47">
            <v>16</v>
          </cell>
          <cell r="C47">
            <v>14</v>
          </cell>
          <cell r="D47">
            <v>36100</v>
          </cell>
          <cell r="E47" t="str">
            <v>kML</v>
          </cell>
          <cell r="H47">
            <v>150000000</v>
          </cell>
          <cell r="I47">
            <v>179859978.48978943</v>
          </cell>
        </row>
        <row r="48">
          <cell r="B48">
            <v>24</v>
          </cell>
          <cell r="C48">
            <v>14</v>
          </cell>
          <cell r="D48">
            <v>36100</v>
          </cell>
          <cell r="E48" t="str">
            <v>kML</v>
          </cell>
          <cell r="H48">
            <v>150000000</v>
          </cell>
          <cell r="I48">
            <v>179859978.48978943</v>
          </cell>
        </row>
      </sheetData>
      <sheetData sheetId="28">
        <row r="3">
          <cell r="A3" t="str">
            <v>NUMERO DE PROYECTO</v>
          </cell>
          <cell r="B3" t="str">
            <v>AN.BI</v>
          </cell>
          <cell r="C3" t="str">
            <v>PROYECTO</v>
          </cell>
          <cell r="D3" t="str">
            <v>AÑO PRESUPUESTO</v>
          </cell>
          <cell r="E3" t="str">
            <v>MES PRESUPUESTO</v>
          </cell>
          <cell r="F3" t="str">
            <v>FECHA</v>
          </cell>
        </row>
        <row r="4">
          <cell r="A4">
            <v>1</v>
          </cell>
          <cell r="C4" t="str">
            <v>OPTIMIZACIÓN DEL ACUEDUCTO DE MAJAGUAL</v>
          </cell>
          <cell r="D4">
            <v>1995</v>
          </cell>
          <cell r="E4" t="str">
            <v xml:space="preserve">Noviembre </v>
          </cell>
          <cell r="F4">
            <v>35004</v>
          </cell>
        </row>
        <row r="5">
          <cell r="A5">
            <v>2</v>
          </cell>
          <cell r="B5">
            <v>2041</v>
          </cell>
          <cell r="C5" t="str">
            <v>ESTUDIOS SISTEMA ALCANTARILLADO SALAMINA</v>
          </cell>
          <cell r="D5">
            <v>1997</v>
          </cell>
          <cell r="E5" t="str">
            <v>Junio</v>
          </cell>
          <cell r="F5">
            <v>35582</v>
          </cell>
        </row>
        <row r="6">
          <cell r="A6">
            <v>3</v>
          </cell>
          <cell r="C6" t="str">
            <v>CONSTRUCCIÓN DEL SISTEMA DE ALCANTARILLADO DE SALAMINA</v>
          </cell>
          <cell r="D6">
            <v>2000</v>
          </cell>
          <cell r="E6" t="str">
            <v>Mayo</v>
          </cell>
          <cell r="F6">
            <v>36647</v>
          </cell>
        </row>
        <row r="7">
          <cell r="A7">
            <v>4</v>
          </cell>
          <cell r="B7">
            <v>2048</v>
          </cell>
          <cell r="C7" t="str">
            <v>COTIZACIÓN PARA SANTIAGO DE TOLU</v>
          </cell>
          <cell r="D7">
            <v>1995</v>
          </cell>
          <cell r="E7" t="str">
            <v>Enero</v>
          </cell>
          <cell r="F7">
            <v>34700</v>
          </cell>
        </row>
        <row r="8">
          <cell r="A8">
            <v>5</v>
          </cell>
          <cell r="B8">
            <v>2024</v>
          </cell>
          <cell r="C8" t="str">
            <v>DISEÑO DEL SISTEMA DE ALCANTARILLADO SANITARIO DE COVEÑAS</v>
          </cell>
          <cell r="D8">
            <v>1995</v>
          </cell>
          <cell r="E8" t="str">
            <v>Diciembre</v>
          </cell>
          <cell r="F8">
            <v>35034</v>
          </cell>
        </row>
        <row r="9">
          <cell r="A9">
            <v>6</v>
          </cell>
          <cell r="B9">
            <v>2025</v>
          </cell>
          <cell r="C9" t="str">
            <v>DISEÑO DEL SISTEMA DE ALCANTARILLADO SANITARIO DE SEGUNDA ENSENADA</v>
          </cell>
          <cell r="D9">
            <v>1995</v>
          </cell>
          <cell r="E9" t="str">
            <v>Diciembre</v>
          </cell>
          <cell r="F9">
            <v>35034</v>
          </cell>
        </row>
        <row r="10">
          <cell r="A10">
            <v>7</v>
          </cell>
          <cell r="B10">
            <v>2008</v>
          </cell>
          <cell r="C10" t="str">
            <v>OPTIMIZACION Y AMPLIACIÓN DE LOS SISTEMAS DE PIVIJAY</v>
          </cell>
          <cell r="D10">
            <v>1994</v>
          </cell>
          <cell r="E10" t="str">
            <v xml:space="preserve">Julio </v>
          </cell>
          <cell r="F10">
            <v>34516</v>
          </cell>
        </row>
        <row r="11">
          <cell r="A11">
            <v>8</v>
          </cell>
          <cell r="B11">
            <v>2030</v>
          </cell>
          <cell r="C11" t="str">
            <v>DIAGNOSTICO Y DISEÑO DEL ACUEDUCTO MUNICIPAL DE SAN PEDRO</v>
          </cell>
          <cell r="D11">
            <v>1999</v>
          </cell>
          <cell r="E11" t="str">
            <v>Septiembre</v>
          </cell>
          <cell r="F11">
            <v>36404</v>
          </cell>
        </row>
        <row r="12">
          <cell r="A12">
            <v>9</v>
          </cell>
          <cell r="B12">
            <v>2056</v>
          </cell>
          <cell r="C12" t="str">
            <v>CONSTRUCCIÓN SEGUNDA ETAPA SISTEMA DE ALCANTARILLADO DE SAN MARCOS</v>
          </cell>
          <cell r="D12">
            <v>1999</v>
          </cell>
          <cell r="E12" t="str">
            <v>Enero</v>
          </cell>
          <cell r="F12">
            <v>36161</v>
          </cell>
        </row>
        <row r="13">
          <cell r="A13">
            <v>10</v>
          </cell>
          <cell r="B13">
            <v>1986</v>
          </cell>
          <cell r="C13" t="str">
            <v xml:space="preserve"> </v>
          </cell>
          <cell r="D13">
            <v>1997</v>
          </cell>
          <cell r="E13" t="str">
            <v>Marzo</v>
          </cell>
          <cell r="F13">
            <v>35490</v>
          </cell>
        </row>
        <row r="14">
          <cell r="A14">
            <v>11</v>
          </cell>
          <cell r="B14">
            <v>2020</v>
          </cell>
          <cell r="C14" t="str">
            <v>OPTIMIZACIÓN DEL ACUEDUCTO Y CONSTRUCCIÓN PRIMERA ETAPA DEL ALCANTARILLADO DEL PIÑON</v>
          </cell>
          <cell r="D14">
            <v>1995</v>
          </cell>
          <cell r="E14" t="str">
            <v>Diciembre</v>
          </cell>
          <cell r="F14">
            <v>35034</v>
          </cell>
        </row>
        <row r="15">
          <cell r="A15">
            <v>12</v>
          </cell>
          <cell r="C15" t="str">
            <v>ARCHIVO FLOR MARIA</v>
          </cell>
          <cell r="D15">
            <v>2000</v>
          </cell>
          <cell r="E15" t="str">
            <v>Diciembre</v>
          </cell>
          <cell r="F15">
            <v>36861</v>
          </cell>
        </row>
        <row r="16">
          <cell r="A16">
            <v>13</v>
          </cell>
          <cell r="B16">
            <v>1987</v>
          </cell>
          <cell r="C16" t="str">
            <v>CONSTRUCCIÓN PRIMERA ETAPA ALCANTARILLADO Y OPTIMIZACIÓN DEL ACUEDUCTO DE SAN MARCOS</v>
          </cell>
          <cell r="D16">
            <v>1996</v>
          </cell>
          <cell r="E16" t="str">
            <v>Mayo</v>
          </cell>
          <cell r="F16">
            <v>35186</v>
          </cell>
        </row>
        <row r="17">
          <cell r="A17">
            <v>14</v>
          </cell>
          <cell r="C17" t="str">
            <v>INVENTARIO DE LOS SISTEMAS DE ACUEDUCTO Y ALCANTARILLADO Y ESTIMACIÓN DE REQUERIMIENTOS PARA LA MEJORA DE LOS SERVICIO EN EL CORTO Y MEDIANO PLAZO</v>
          </cell>
          <cell r="D17">
            <v>1998</v>
          </cell>
          <cell r="E17" t="str">
            <v xml:space="preserve">Noviembre </v>
          </cell>
          <cell r="F17">
            <v>36100</v>
          </cell>
        </row>
        <row r="18">
          <cell r="A18">
            <v>15</v>
          </cell>
          <cell r="B18">
            <v>2681</v>
          </cell>
          <cell r="C18" t="str">
            <v>CONSTRUCCIÓN Y DOTACIÓN POZO PROFUND PARA LA OPTIMIZACIÓN DEL ACUEDUCTO DE LA CABECERA MUNICIPAL DE SAN PEDRO - SUCRE</v>
          </cell>
          <cell r="D18">
            <v>2000</v>
          </cell>
          <cell r="E18" t="str">
            <v>Marzo</v>
          </cell>
          <cell r="F18">
            <v>36586</v>
          </cell>
        </row>
        <row r="19">
          <cell r="A19">
            <v>16</v>
          </cell>
          <cell r="B19">
            <v>2045</v>
          </cell>
          <cell r="C19" t="str">
            <v>PROGRAMA DE AMPLIACIÓN DE LA COOBERTURA DEL ALCANTARILLADO SANITARIO MUNICIPAL</v>
          </cell>
          <cell r="D19">
            <v>2000</v>
          </cell>
          <cell r="E19" t="str">
            <v xml:space="preserve">Julio </v>
          </cell>
          <cell r="F19">
            <v>36708</v>
          </cell>
        </row>
        <row r="20">
          <cell r="D20">
            <v>0.3</v>
          </cell>
        </row>
        <row r="27">
          <cell r="A27" t="str">
            <v>FECHA</v>
          </cell>
          <cell r="B27" t="str">
            <v>MES</v>
          </cell>
          <cell r="C27" t="str">
            <v xml:space="preserve">IPC mensual </v>
          </cell>
          <cell r="D27" t="str">
            <v>IPC mensual %</v>
          </cell>
          <cell r="E27" t="str">
            <v>VARIACION ACUMULADA</v>
          </cell>
        </row>
        <row r="28">
          <cell r="A28">
            <v>34335</v>
          </cell>
          <cell r="B28" t="str">
            <v xml:space="preserve">Enero </v>
          </cell>
          <cell r="C28">
            <v>3.15</v>
          </cell>
          <cell r="D28">
            <v>3.15E-2</v>
          </cell>
        </row>
        <row r="29">
          <cell r="A29">
            <v>34366</v>
          </cell>
          <cell r="B29" t="str">
            <v>Febrero</v>
          </cell>
          <cell r="C29">
            <v>3.68</v>
          </cell>
          <cell r="D29">
            <v>3.6799999999999999E-2</v>
          </cell>
          <cell r="E29">
            <v>1.0694592000000001</v>
          </cell>
        </row>
        <row r="30">
          <cell r="A30">
            <v>34394</v>
          </cell>
          <cell r="B30" t="str">
            <v>Marzo</v>
          </cell>
          <cell r="C30">
            <v>2.21</v>
          </cell>
          <cell r="D30">
            <v>2.2099999999999998E-2</v>
          </cell>
          <cell r="E30">
            <v>1.0930942483200001</v>
          </cell>
        </row>
        <row r="31">
          <cell r="A31">
            <v>34425</v>
          </cell>
          <cell r="B31" t="str">
            <v>Abril</v>
          </cell>
          <cell r="C31">
            <v>2.37</v>
          </cell>
          <cell r="D31">
            <v>2.3700000000000002E-2</v>
          </cell>
          <cell r="E31">
            <v>1.1190005820051843</v>
          </cell>
        </row>
        <row r="32">
          <cell r="A32">
            <v>34455</v>
          </cell>
          <cell r="B32" t="str">
            <v>Mayo</v>
          </cell>
          <cell r="C32">
            <v>1.54</v>
          </cell>
          <cell r="D32">
            <v>1.54E-2</v>
          </cell>
          <cell r="E32">
            <v>1.1362331909680643</v>
          </cell>
        </row>
        <row r="33">
          <cell r="A33">
            <v>34486</v>
          </cell>
          <cell r="B33" t="str">
            <v>Junio</v>
          </cell>
          <cell r="C33">
            <v>0.9</v>
          </cell>
          <cell r="D33">
            <v>9.0000000000000011E-3</v>
          </cell>
          <cell r="E33">
            <v>1.1464592896867767</v>
          </cell>
        </row>
        <row r="34">
          <cell r="A34">
            <v>34516</v>
          </cell>
          <cell r="B34" t="str">
            <v>Julio</v>
          </cell>
          <cell r="C34">
            <v>0.91</v>
          </cell>
          <cell r="D34">
            <v>9.1000000000000004E-3</v>
          </cell>
          <cell r="E34">
            <v>1.1568920692229265</v>
          </cell>
        </row>
        <row r="35">
          <cell r="A35">
            <v>34547</v>
          </cell>
          <cell r="B35" t="str">
            <v>Agosto</v>
          </cell>
          <cell r="C35">
            <v>0.97</v>
          </cell>
          <cell r="D35">
            <v>9.7000000000000003E-3</v>
          </cell>
          <cell r="E35">
            <v>1.168113922294389</v>
          </cell>
        </row>
        <row r="36">
          <cell r="A36">
            <v>34578</v>
          </cell>
          <cell r="B36" t="str">
            <v>Septiembre</v>
          </cell>
          <cell r="C36">
            <v>1.0900000000000001</v>
          </cell>
          <cell r="D36">
            <v>1.09E-2</v>
          </cell>
          <cell r="E36">
            <v>1.1808463640473978</v>
          </cell>
        </row>
        <row r="37">
          <cell r="A37">
            <v>34608</v>
          </cell>
          <cell r="B37" t="str">
            <v>Octubre</v>
          </cell>
          <cell r="C37">
            <v>1.1100000000000001</v>
          </cell>
          <cell r="D37">
            <v>1.11E-2</v>
          </cell>
          <cell r="E37">
            <v>1.193953758688324</v>
          </cell>
        </row>
        <row r="38">
          <cell r="A38">
            <v>34639</v>
          </cell>
          <cell r="B38" t="str">
            <v>Noviembre</v>
          </cell>
          <cell r="C38">
            <v>1.1100000000000001</v>
          </cell>
          <cell r="D38">
            <v>1.11E-2</v>
          </cell>
          <cell r="E38">
            <v>1.2072066454097645</v>
          </cell>
        </row>
        <row r="39">
          <cell r="A39">
            <v>34669</v>
          </cell>
          <cell r="B39" t="str">
            <v>Diciembre</v>
          </cell>
          <cell r="C39">
            <v>1.49</v>
          </cell>
          <cell r="D39">
            <v>1.49E-2</v>
          </cell>
          <cell r="E39">
            <v>1.2251940244263699</v>
          </cell>
        </row>
        <row r="40">
          <cell r="A40">
            <v>34700</v>
          </cell>
          <cell r="B40" t="str">
            <v>Enero</v>
          </cell>
          <cell r="C40">
            <v>1.84</v>
          </cell>
          <cell r="D40">
            <v>1.84E-2</v>
          </cell>
          <cell r="E40">
            <v>1.2477375944758151</v>
          </cell>
        </row>
        <row r="41">
          <cell r="A41">
            <v>34731</v>
          </cell>
          <cell r="B41" t="str">
            <v>Febrero</v>
          </cell>
          <cell r="C41">
            <v>3.52</v>
          </cell>
          <cell r="D41">
            <v>3.5200000000000002E-2</v>
          </cell>
          <cell r="E41">
            <v>1.2916579578013636</v>
          </cell>
        </row>
        <row r="42">
          <cell r="A42">
            <v>34759</v>
          </cell>
          <cell r="B42" t="str">
            <v>Marzo</v>
          </cell>
          <cell r="C42">
            <v>2.61</v>
          </cell>
          <cell r="D42">
            <v>2.6099999999999998E-2</v>
          </cell>
          <cell r="E42">
            <v>1.3253702304999793</v>
          </cell>
        </row>
        <row r="43">
          <cell r="A43">
            <v>34790</v>
          </cell>
          <cell r="B43" t="str">
            <v>Abril</v>
          </cell>
          <cell r="C43">
            <v>2.23</v>
          </cell>
          <cell r="D43">
            <v>2.23E-2</v>
          </cell>
          <cell r="E43">
            <v>1.3549259866401289</v>
          </cell>
        </row>
        <row r="44">
          <cell r="A44">
            <v>34820</v>
          </cell>
          <cell r="B44" t="str">
            <v>Mayo</v>
          </cell>
          <cell r="C44">
            <v>1.65</v>
          </cell>
          <cell r="D44">
            <v>1.6500000000000001E-2</v>
          </cell>
          <cell r="E44">
            <v>1.377282265419691</v>
          </cell>
        </row>
        <row r="45">
          <cell r="A45">
            <v>34851</v>
          </cell>
          <cell r="B45" t="str">
            <v>Junio</v>
          </cell>
          <cell r="C45">
            <v>1.2</v>
          </cell>
          <cell r="D45">
            <v>1.2E-2</v>
          </cell>
          <cell r="E45">
            <v>1.3938096526047272</v>
          </cell>
        </row>
        <row r="46">
          <cell r="A46">
            <v>34881</v>
          </cell>
          <cell r="B46" t="str">
            <v>Julio</v>
          </cell>
          <cell r="C46">
            <v>0.77</v>
          </cell>
          <cell r="D46">
            <v>7.7000000000000002E-3</v>
          </cell>
          <cell r="E46">
            <v>1.4045419869297837</v>
          </cell>
        </row>
        <row r="47">
          <cell r="A47">
            <v>34912</v>
          </cell>
          <cell r="B47" t="str">
            <v>Agosto</v>
          </cell>
          <cell r="C47">
            <v>0.63</v>
          </cell>
          <cell r="D47">
            <v>6.3E-3</v>
          </cell>
          <cell r="E47">
            <v>1.4133906014474413</v>
          </cell>
        </row>
        <row r="48">
          <cell r="A48">
            <v>34943</v>
          </cell>
          <cell r="B48" t="str">
            <v>Septiembre</v>
          </cell>
          <cell r="C48">
            <v>0.84</v>
          </cell>
          <cell r="D48">
            <v>8.3999999999999995E-3</v>
          </cell>
          <cell r="E48">
            <v>1.4252630824995998</v>
          </cell>
        </row>
        <row r="49">
          <cell r="A49">
            <v>34973</v>
          </cell>
          <cell r="B49" t="str">
            <v>Octubre</v>
          </cell>
          <cell r="C49">
            <v>0.88</v>
          </cell>
          <cell r="D49">
            <v>8.8000000000000005E-3</v>
          </cell>
          <cell r="E49">
            <v>1.4378053976255962</v>
          </cell>
        </row>
        <row r="50">
          <cell r="A50">
            <v>35004</v>
          </cell>
          <cell r="B50" t="str">
            <v>Noviembre</v>
          </cell>
          <cell r="C50">
            <v>0.79</v>
          </cell>
          <cell r="D50">
            <v>7.9000000000000008E-3</v>
          </cell>
          <cell r="E50">
            <v>1.4491640602668385</v>
          </cell>
        </row>
        <row r="51">
          <cell r="A51">
            <v>35034</v>
          </cell>
          <cell r="B51" t="str">
            <v>Diciembre</v>
          </cell>
          <cell r="C51">
            <v>0.92</v>
          </cell>
          <cell r="D51">
            <v>9.1999999999999998E-3</v>
          </cell>
          <cell r="E51">
            <v>1.4624963696212936</v>
          </cell>
        </row>
        <row r="52">
          <cell r="A52">
            <v>35065</v>
          </cell>
          <cell r="B52" t="str">
            <v>Enero</v>
          </cell>
          <cell r="C52">
            <v>2.5099999999999998</v>
          </cell>
          <cell r="D52">
            <v>2.5099999999999997E-2</v>
          </cell>
          <cell r="E52">
            <v>1.4992050284987879</v>
          </cell>
        </row>
        <row r="53">
          <cell r="A53">
            <v>35096</v>
          </cell>
          <cell r="B53" t="str">
            <v>Febrero</v>
          </cell>
          <cell r="C53">
            <v>4.01</v>
          </cell>
          <cell r="D53">
            <v>4.0099999999999997E-2</v>
          </cell>
          <cell r="E53">
            <v>1.5593231501415894</v>
          </cell>
        </row>
        <row r="54">
          <cell r="A54">
            <v>35125</v>
          </cell>
          <cell r="B54" t="str">
            <v>Marzo</v>
          </cell>
          <cell r="C54">
            <v>2.1</v>
          </cell>
          <cell r="D54">
            <v>2.1000000000000001E-2</v>
          </cell>
          <cell r="E54">
            <v>1.5920689362945626</v>
          </cell>
        </row>
        <row r="55">
          <cell r="A55">
            <v>35156</v>
          </cell>
          <cell r="B55" t="str">
            <v>Abril</v>
          </cell>
          <cell r="C55">
            <v>1.97</v>
          </cell>
          <cell r="D55">
            <v>1.9699999999999999E-2</v>
          </cell>
          <cell r="E55">
            <v>1.6234326943395656</v>
          </cell>
        </row>
        <row r="56">
          <cell r="A56">
            <v>35186</v>
          </cell>
          <cell r="B56" t="str">
            <v>Mayo</v>
          </cell>
          <cell r="C56">
            <v>1.55</v>
          </cell>
          <cell r="D56">
            <v>1.55E-2</v>
          </cell>
          <cell r="E56">
            <v>1.648595901101829</v>
          </cell>
        </row>
        <row r="57">
          <cell r="A57">
            <v>35217</v>
          </cell>
          <cell r="B57" t="str">
            <v>Junio</v>
          </cell>
          <cell r="C57">
            <v>1.1399999999999999</v>
          </cell>
          <cell r="D57">
            <v>1.1399999999999999E-2</v>
          </cell>
          <cell r="E57">
            <v>1.6673898943743899</v>
          </cell>
        </row>
        <row r="58">
          <cell r="A58">
            <v>35247</v>
          </cell>
          <cell r="B58" t="str">
            <v>Julio</v>
          </cell>
          <cell r="C58">
            <v>1.51</v>
          </cell>
          <cell r="D58">
            <v>1.5100000000000001E-2</v>
          </cell>
          <cell r="E58">
            <v>1.6925674817794429</v>
          </cell>
        </row>
        <row r="59">
          <cell r="A59">
            <v>35278</v>
          </cell>
          <cell r="B59" t="str">
            <v>Agosto</v>
          </cell>
          <cell r="C59">
            <v>1.1000000000000001</v>
          </cell>
          <cell r="D59">
            <v>1.1000000000000001E-2</v>
          </cell>
          <cell r="E59">
            <v>1.7111857240790167</v>
          </cell>
        </row>
        <row r="60">
          <cell r="A60">
            <v>35309</v>
          </cell>
          <cell r="B60" t="str">
            <v>Septiembre</v>
          </cell>
          <cell r="C60">
            <v>1.19</v>
          </cell>
          <cell r="D60">
            <v>1.1899999999999999E-2</v>
          </cell>
          <cell r="E60">
            <v>1.7315488341955569</v>
          </cell>
        </row>
        <row r="61">
          <cell r="A61">
            <v>35339</v>
          </cell>
          <cell r="B61" t="str">
            <v>Octubre</v>
          </cell>
          <cell r="C61">
            <v>1.1499999999999999</v>
          </cell>
          <cell r="D61">
            <v>1.15E-2</v>
          </cell>
          <cell r="E61">
            <v>1.7514616457888059</v>
          </cell>
        </row>
        <row r="62">
          <cell r="A62">
            <v>35370</v>
          </cell>
          <cell r="B62" t="str">
            <v>Noviembre</v>
          </cell>
          <cell r="C62">
            <v>0.8</v>
          </cell>
          <cell r="D62">
            <v>8.0000000000000002E-3</v>
          </cell>
          <cell r="E62">
            <v>1.7654733389551165</v>
          </cell>
        </row>
        <row r="63">
          <cell r="A63">
            <v>35400</v>
          </cell>
          <cell r="B63" t="str">
            <v>Diciembre</v>
          </cell>
          <cell r="C63">
            <v>0.72</v>
          </cell>
          <cell r="D63">
            <v>7.1999999999999998E-3</v>
          </cell>
          <cell r="E63">
            <v>1.7781847469955936</v>
          </cell>
        </row>
        <row r="64">
          <cell r="A64">
            <v>35431</v>
          </cell>
          <cell r="B64" t="str">
            <v>Enero</v>
          </cell>
          <cell r="C64">
            <v>1.65</v>
          </cell>
          <cell r="D64">
            <v>1.6500000000000001E-2</v>
          </cell>
          <cell r="E64">
            <v>1.8075247953210207</v>
          </cell>
        </row>
        <row r="65">
          <cell r="A65">
            <v>35462</v>
          </cell>
          <cell r="B65" t="str">
            <v>Febrero</v>
          </cell>
          <cell r="C65">
            <v>3.11</v>
          </cell>
          <cell r="D65">
            <v>3.1099999999999999E-2</v>
          </cell>
          <cell r="E65">
            <v>1.8637388164555042</v>
          </cell>
        </row>
        <row r="66">
          <cell r="A66">
            <v>35490</v>
          </cell>
          <cell r="B66" t="str">
            <v>Marzo</v>
          </cell>
          <cell r="C66">
            <v>1.55</v>
          </cell>
          <cell r="D66">
            <v>1.55E-2</v>
          </cell>
          <cell r="E66">
            <v>1.8926267681105646</v>
          </cell>
        </row>
        <row r="67">
          <cell r="A67">
            <v>35521</v>
          </cell>
          <cell r="B67" t="str">
            <v>Abril</v>
          </cell>
          <cell r="C67">
            <v>1.62</v>
          </cell>
          <cell r="D67">
            <v>1.6200000000000003E-2</v>
          </cell>
          <cell r="E67">
            <v>1.9232873217539557</v>
          </cell>
        </row>
        <row r="68">
          <cell r="A68">
            <v>35551</v>
          </cell>
          <cell r="B68" t="str">
            <v>Mayo</v>
          </cell>
          <cell r="C68">
            <v>1.62</v>
          </cell>
          <cell r="D68">
            <v>1.6200000000000003E-2</v>
          </cell>
          <cell r="E68">
            <v>1.9544445763663698</v>
          </cell>
        </row>
        <row r="69">
          <cell r="A69">
            <v>35582</v>
          </cell>
          <cell r="B69" t="str">
            <v>Junio</v>
          </cell>
          <cell r="C69">
            <v>1.2</v>
          </cell>
          <cell r="D69">
            <v>1.2E-2</v>
          </cell>
          <cell r="E69">
            <v>1.9778979112827664</v>
          </cell>
        </row>
        <row r="70">
          <cell r="A70">
            <v>35612</v>
          </cell>
          <cell r="B70" t="str">
            <v>Julio</v>
          </cell>
          <cell r="C70">
            <v>0.83</v>
          </cell>
          <cell r="D70">
            <v>8.3000000000000001E-3</v>
          </cell>
          <cell r="E70">
            <v>1.9943144639464132</v>
          </cell>
        </row>
        <row r="71">
          <cell r="A71">
            <v>35643</v>
          </cell>
          <cell r="B71" t="str">
            <v>Agosto</v>
          </cell>
          <cell r="C71">
            <v>1.1399999999999999</v>
          </cell>
          <cell r="D71">
            <v>1.1399999999999999E-2</v>
          </cell>
          <cell r="E71">
            <v>2.0170496488354024</v>
          </cell>
        </row>
        <row r="72">
          <cell r="A72">
            <v>35674</v>
          </cell>
          <cell r="B72" t="str">
            <v>Septiembre</v>
          </cell>
          <cell r="C72">
            <v>1.26</v>
          </cell>
          <cell r="D72">
            <v>1.26E-2</v>
          </cell>
          <cell r="E72">
            <v>2.0424644744107283</v>
          </cell>
        </row>
        <row r="73">
          <cell r="A73">
            <v>35704</v>
          </cell>
          <cell r="B73" t="str">
            <v>Octubre</v>
          </cell>
          <cell r="C73">
            <v>0.96</v>
          </cell>
          <cell r="D73">
            <v>9.5999999999999992E-3</v>
          </cell>
          <cell r="E73">
            <v>2.0620721333650716</v>
          </cell>
        </row>
        <row r="74">
          <cell r="A74">
            <v>35735</v>
          </cell>
          <cell r="B74" t="str">
            <v>Noviembre</v>
          </cell>
          <cell r="C74">
            <v>0.81</v>
          </cell>
          <cell r="D74">
            <v>8.1000000000000013E-3</v>
          </cell>
          <cell r="E74">
            <v>2.0787749176453287</v>
          </cell>
        </row>
        <row r="75">
          <cell r="A75">
            <v>35765</v>
          </cell>
          <cell r="B75" t="str">
            <v>Diciembre</v>
          </cell>
          <cell r="C75">
            <v>0.61</v>
          </cell>
          <cell r="D75">
            <v>6.0999999999999995E-3</v>
          </cell>
          <cell r="E75">
            <v>2.0914554446429654</v>
          </cell>
        </row>
        <row r="76">
          <cell r="A76">
            <v>35796</v>
          </cell>
          <cell r="B76" t="str">
            <v>Enero</v>
          </cell>
          <cell r="C76">
            <v>1.79</v>
          </cell>
          <cell r="D76">
            <v>1.7899999999999999E-2</v>
          </cell>
          <cell r="E76">
            <v>2.1288924971020746</v>
          </cell>
        </row>
        <row r="77">
          <cell r="A77">
            <v>35827</v>
          </cell>
          <cell r="B77" t="str">
            <v>Febrero</v>
          </cell>
          <cell r="C77">
            <v>3.28</v>
          </cell>
          <cell r="D77">
            <v>3.2799999999999996E-2</v>
          </cell>
          <cell r="E77">
            <v>2.1987201710070226</v>
          </cell>
        </row>
        <row r="78">
          <cell r="A78">
            <v>35855</v>
          </cell>
          <cell r="B78" t="str">
            <v>Marzo</v>
          </cell>
          <cell r="C78">
            <v>2.6</v>
          </cell>
          <cell r="D78">
            <v>2.6000000000000002E-2</v>
          </cell>
          <cell r="E78">
            <v>2.2558868954532052</v>
          </cell>
        </row>
        <row r="79">
          <cell r="A79">
            <v>35886</v>
          </cell>
          <cell r="B79" t="str">
            <v>Abril</v>
          </cell>
          <cell r="C79">
            <v>2.9</v>
          </cell>
          <cell r="D79">
            <v>2.8999999999999998E-2</v>
          </cell>
          <cell r="E79">
            <v>2.3213076154213481</v>
          </cell>
        </row>
        <row r="80">
          <cell r="A80">
            <v>35916</v>
          </cell>
          <cell r="B80" t="str">
            <v>Mayo</v>
          </cell>
          <cell r="C80">
            <v>1.56</v>
          </cell>
          <cell r="D80">
            <v>1.5600000000000001E-2</v>
          </cell>
          <cell r="E80">
            <v>2.3575200142219215</v>
          </cell>
        </row>
        <row r="81">
          <cell r="A81">
            <v>35947</v>
          </cell>
          <cell r="B81" t="str">
            <v>Junio</v>
          </cell>
          <cell r="C81">
            <v>1.22</v>
          </cell>
          <cell r="D81">
            <v>1.2199999999999999E-2</v>
          </cell>
          <cell r="E81">
            <v>2.386281758395429</v>
          </cell>
        </row>
        <row r="82">
          <cell r="A82">
            <v>35977</v>
          </cell>
          <cell r="B82" t="str">
            <v>Julio</v>
          </cell>
          <cell r="C82">
            <v>0.47</v>
          </cell>
          <cell r="D82">
            <v>4.6999999999999993E-3</v>
          </cell>
          <cell r="E82">
            <v>2.3974972826598875</v>
          </cell>
        </row>
        <row r="83">
          <cell r="A83">
            <v>36008</v>
          </cell>
          <cell r="B83" t="str">
            <v>Agosto</v>
          </cell>
          <cell r="C83">
            <v>0.3</v>
          </cell>
          <cell r="D83">
            <v>3.0000000000000001E-3</v>
          </cell>
          <cell r="E83">
            <v>2.404689774507867</v>
          </cell>
        </row>
        <row r="84">
          <cell r="A84">
            <v>36039</v>
          </cell>
          <cell r="B84" t="str">
            <v>Septiembre</v>
          </cell>
          <cell r="C84">
            <v>0.28999999999999998</v>
          </cell>
          <cell r="D84">
            <v>2.8999999999999998E-3</v>
          </cell>
          <cell r="E84">
            <v>2.4116633748539398</v>
          </cell>
        </row>
        <row r="85">
          <cell r="A85">
            <v>36069</v>
          </cell>
          <cell r="B85" t="str">
            <v>Octubre</v>
          </cell>
          <cell r="C85">
            <v>0.35</v>
          </cell>
          <cell r="D85">
            <v>3.4999999999999996E-3</v>
          </cell>
          <cell r="E85">
            <v>2.4201041966659287</v>
          </cell>
        </row>
        <row r="86">
          <cell r="A86">
            <v>36100</v>
          </cell>
          <cell r="B86" t="str">
            <v>Noviembre</v>
          </cell>
          <cell r="C86">
            <v>0.17</v>
          </cell>
          <cell r="D86">
            <v>1.7000000000000001E-3</v>
          </cell>
          <cell r="E86">
            <v>2.4242183738002607</v>
          </cell>
        </row>
        <row r="87">
          <cell r="A87">
            <v>36130</v>
          </cell>
          <cell r="B87" t="str">
            <v>Diciembre</v>
          </cell>
          <cell r="C87">
            <v>0.91</v>
          </cell>
          <cell r="D87">
            <v>9.1000000000000004E-3</v>
          </cell>
          <cell r="E87">
            <v>2.4462787610018433</v>
          </cell>
        </row>
        <row r="88">
          <cell r="A88">
            <v>36161</v>
          </cell>
          <cell r="B88" t="str">
            <v>Enero</v>
          </cell>
          <cell r="C88">
            <v>2.21</v>
          </cell>
          <cell r="D88">
            <v>2.2099999999999998E-2</v>
          </cell>
          <cell r="E88">
            <v>2.5003415216199842</v>
          </cell>
        </row>
        <row r="89">
          <cell r="A89">
            <v>36192</v>
          </cell>
          <cell r="B89" t="str">
            <v>Febrero</v>
          </cell>
          <cell r="C89">
            <v>1.7</v>
          </cell>
          <cell r="D89">
            <v>1.7000000000000001E-2</v>
          </cell>
          <cell r="E89">
            <v>2.5428473274875238</v>
          </cell>
        </row>
        <row r="90">
          <cell r="A90">
            <v>36220</v>
          </cell>
          <cell r="B90" t="str">
            <v>Marzo</v>
          </cell>
          <cell r="C90">
            <v>0.94</v>
          </cell>
          <cell r="D90">
            <v>9.3999999999999986E-3</v>
          </cell>
          <cell r="E90">
            <v>2.5667500923659068</v>
          </cell>
        </row>
        <row r="91">
          <cell r="A91">
            <v>36251</v>
          </cell>
          <cell r="B91" t="str">
            <v>Abril</v>
          </cell>
          <cell r="C91">
            <v>0.78</v>
          </cell>
          <cell r="D91">
            <v>7.8000000000000005E-3</v>
          </cell>
          <cell r="E91">
            <v>2.5867707430863609</v>
          </cell>
        </row>
        <row r="92">
          <cell r="A92">
            <v>36281</v>
          </cell>
          <cell r="B92" t="str">
            <v>Mayo</v>
          </cell>
          <cell r="C92">
            <v>0.48</v>
          </cell>
          <cell r="D92">
            <v>4.7999999999999996E-3</v>
          </cell>
          <cell r="E92">
            <v>2.599187242653175</v>
          </cell>
        </row>
        <row r="93">
          <cell r="A93">
            <v>36312</v>
          </cell>
          <cell r="B93" t="str">
            <v>Junio</v>
          </cell>
          <cell r="C93">
            <v>0.28000000000000003</v>
          </cell>
          <cell r="D93">
            <v>2.8000000000000004E-3</v>
          </cell>
          <cell r="E93">
            <v>2.6064649669326037</v>
          </cell>
        </row>
        <row r="94">
          <cell r="A94">
            <v>36342</v>
          </cell>
          <cell r="B94" t="str">
            <v>Julio</v>
          </cell>
          <cell r="C94">
            <v>0.31</v>
          </cell>
          <cell r="D94">
            <v>3.0999999999999999E-3</v>
          </cell>
          <cell r="E94">
            <v>2.614545008330095</v>
          </cell>
        </row>
        <row r="95">
          <cell r="A95">
            <v>36373</v>
          </cell>
          <cell r="B95" t="str">
            <v>Agosto</v>
          </cell>
          <cell r="C95">
            <v>0.5</v>
          </cell>
          <cell r="D95">
            <v>5.0000000000000001E-3</v>
          </cell>
          <cell r="E95">
            <v>2.627617733371745</v>
          </cell>
        </row>
        <row r="96">
          <cell r="A96">
            <v>36404</v>
          </cell>
          <cell r="B96" t="str">
            <v>Septiembre</v>
          </cell>
          <cell r="C96">
            <v>0.33</v>
          </cell>
          <cell r="D96">
            <v>3.3E-3</v>
          </cell>
          <cell r="E96">
            <v>2.636288871891872</v>
          </cell>
        </row>
        <row r="97">
          <cell r="A97">
            <v>36434</v>
          </cell>
          <cell r="B97" t="str">
            <v>Octubre</v>
          </cell>
          <cell r="C97">
            <v>0.35</v>
          </cell>
          <cell r="D97">
            <v>3.4999999999999996E-3</v>
          </cell>
          <cell r="E97">
            <v>2.6455158829434935</v>
          </cell>
        </row>
        <row r="98">
          <cell r="A98">
            <v>36465</v>
          </cell>
          <cell r="B98" t="str">
            <v>Noviembre</v>
          </cell>
          <cell r="C98">
            <v>0.48</v>
          </cell>
          <cell r="D98">
            <v>4.7999999999999996E-3</v>
          </cell>
          <cell r="E98">
            <v>2.6582143591816219</v>
          </cell>
        </row>
        <row r="99">
          <cell r="A99">
            <v>36495</v>
          </cell>
          <cell r="B99" t="str">
            <v>Diciembre</v>
          </cell>
          <cell r="C99">
            <v>0.53</v>
          </cell>
          <cell r="D99">
            <v>5.3E-3</v>
          </cell>
          <cell r="E99">
            <v>2.6723028952852848</v>
          </cell>
        </row>
        <row r="100">
          <cell r="A100">
            <v>36526</v>
          </cell>
          <cell r="B100" t="str">
            <v>Enero</v>
          </cell>
          <cell r="C100">
            <v>1.29</v>
          </cell>
          <cell r="D100">
            <v>1.29E-2</v>
          </cell>
          <cell r="E100">
            <v>2.7067756026344645</v>
          </cell>
        </row>
        <row r="101">
          <cell r="A101">
            <v>36557</v>
          </cell>
          <cell r="B101" t="str">
            <v>Febrero</v>
          </cell>
          <cell r="C101">
            <v>2.2999999999999998</v>
          </cell>
          <cell r="D101">
            <v>2.3E-2</v>
          </cell>
          <cell r="E101">
            <v>2.769031441495057</v>
          </cell>
        </row>
        <row r="102">
          <cell r="A102">
            <v>36586</v>
          </cell>
          <cell r="B102" t="str">
            <v>Marzo</v>
          </cell>
          <cell r="C102">
            <v>1.71</v>
          </cell>
          <cell r="D102">
            <v>1.7100000000000001E-2</v>
          </cell>
          <cell r="E102">
            <v>2.8163818791446222</v>
          </cell>
        </row>
        <row r="103">
          <cell r="A103">
            <v>36617</v>
          </cell>
          <cell r="B103" t="str">
            <v>Abril</v>
          </cell>
          <cell r="C103">
            <v>1</v>
          </cell>
          <cell r="D103">
            <v>0.01</v>
          </cell>
          <cell r="E103">
            <v>2.8445456979360686</v>
          </cell>
        </row>
        <row r="104">
          <cell r="A104">
            <v>36647</v>
          </cell>
          <cell r="B104" t="str">
            <v>Mayo</v>
          </cell>
          <cell r="C104">
            <v>0.52</v>
          </cell>
          <cell r="D104">
            <v>5.1999999999999998E-3</v>
          </cell>
          <cell r="E104">
            <v>2.8593373355653364</v>
          </cell>
        </row>
        <row r="105">
          <cell r="A105">
            <v>36678</v>
          </cell>
          <cell r="B105" t="str">
            <v>Junio</v>
          </cell>
          <cell r="C105">
            <v>-0.02</v>
          </cell>
          <cell r="D105">
            <v>-2.0000000000000001E-4</v>
          </cell>
          <cell r="E105">
            <v>2.8587654680982233</v>
          </cell>
        </row>
        <row r="106">
          <cell r="A106">
            <v>36708</v>
          </cell>
          <cell r="B106" t="str">
            <v>Julio</v>
          </cell>
          <cell r="C106">
            <v>-0.04</v>
          </cell>
          <cell r="D106">
            <v>-4.0000000000000002E-4</v>
          </cell>
          <cell r="E106">
            <v>2.8576219619109842</v>
          </cell>
        </row>
        <row r="107">
          <cell r="A107">
            <v>36739</v>
          </cell>
          <cell r="B107" t="str">
            <v>Agosto</v>
          </cell>
          <cell r="C107">
            <v>0.32</v>
          </cell>
          <cell r="D107">
            <v>3.2000000000000002E-3</v>
          </cell>
          <cell r="E107">
            <v>2.8667663521890994</v>
          </cell>
        </row>
        <row r="108">
          <cell r="A108">
            <v>36770</v>
          </cell>
          <cell r="B108" t="str">
            <v>Septiembre</v>
          </cell>
          <cell r="C108">
            <v>0.43</v>
          </cell>
          <cell r="D108">
            <v>4.3E-3</v>
          </cell>
          <cell r="E108">
            <v>2.8790934475035126</v>
          </cell>
        </row>
        <row r="109">
          <cell r="A109">
            <v>36800</v>
          </cell>
          <cell r="B109" t="str">
            <v>Octubre</v>
          </cell>
          <cell r="C109">
            <v>0.15</v>
          </cell>
          <cell r="D109">
            <v>1.5E-3</v>
          </cell>
          <cell r="E109">
            <v>2.8834120876747682</v>
          </cell>
        </row>
        <row r="110">
          <cell r="A110">
            <v>36831</v>
          </cell>
          <cell r="B110" t="str">
            <v>Noviembre</v>
          </cell>
          <cell r="C110">
            <v>0.17</v>
          </cell>
          <cell r="D110">
            <v>1.7000000000000001E-3</v>
          </cell>
          <cell r="E110">
            <v>2.8883138882238155</v>
          </cell>
        </row>
        <row r="111">
          <cell r="A111">
            <v>36861</v>
          </cell>
          <cell r="B111" t="str">
            <v>Diciembre</v>
          </cell>
          <cell r="C111">
            <v>0.64</v>
          </cell>
          <cell r="D111">
            <v>6.4000000000000003E-3</v>
          </cell>
          <cell r="E111">
            <v>2.9067990971084479</v>
          </cell>
        </row>
        <row r="112">
          <cell r="A112">
            <v>36892</v>
          </cell>
          <cell r="B112" t="str">
            <v>Enero</v>
          </cell>
          <cell r="E112">
            <v>0</v>
          </cell>
        </row>
      </sheetData>
      <sheetData sheetId="29">
        <row r="7">
          <cell r="C7" t="str">
            <v>Población Urbana</v>
          </cell>
          <cell r="D7" t="str">
            <v>Tasa Anual Crecimiento Población</v>
          </cell>
          <cell r="E7" t="str">
            <v>Densidad Habitacional</v>
          </cell>
          <cell r="F7" t="str">
            <v>No. Usuarios Actuales Acueducto</v>
          </cell>
        </row>
        <row r="8">
          <cell r="B8" t="str">
            <v>Unidad</v>
          </cell>
          <cell r="C8" t="str">
            <v>Hab</v>
          </cell>
          <cell r="D8" t="str">
            <v>%/Año</v>
          </cell>
          <cell r="E8" t="str">
            <v>Hab/Vivienda</v>
          </cell>
          <cell r="F8" t="str">
            <v>Unidad</v>
          </cell>
        </row>
        <row r="9">
          <cell r="B9" t="str">
            <v>Majagual</v>
          </cell>
          <cell r="C9">
            <v>9435</v>
          </cell>
          <cell r="D9">
            <v>3.5058032021544082E-2</v>
          </cell>
          <cell r="E9">
            <v>5.3</v>
          </cell>
          <cell r="F9">
            <v>1250</v>
          </cell>
        </row>
        <row r="10">
          <cell r="B10" t="str">
            <v>San Benito Abad</v>
          </cell>
          <cell r="C10">
            <v>11831</v>
          </cell>
          <cell r="D10">
            <v>1.3187175809739052E-2</v>
          </cell>
          <cell r="E10">
            <v>11.06</v>
          </cell>
          <cell r="F10">
            <v>803</v>
          </cell>
        </row>
        <row r="11">
          <cell r="B11" t="str">
            <v>San Marcos</v>
          </cell>
          <cell r="C11">
            <v>32749</v>
          </cell>
          <cell r="D11">
            <v>2.3191582792298097E-2</v>
          </cell>
          <cell r="E11">
            <v>5.5</v>
          </cell>
          <cell r="F11">
            <v>3700</v>
          </cell>
        </row>
        <row r="12">
          <cell r="B12" t="str">
            <v>San Onofre</v>
          </cell>
          <cell r="C12">
            <v>14918.075146410478</v>
          </cell>
          <cell r="D12">
            <v>7.9585017057331765E-3</v>
          </cell>
          <cell r="E12">
            <v>5.35</v>
          </cell>
          <cell r="F12">
            <v>2412</v>
          </cell>
        </row>
        <row r="13">
          <cell r="B13" t="str">
            <v>San Pedro</v>
          </cell>
          <cell r="C13">
            <v>11208</v>
          </cell>
          <cell r="D13">
            <v>6.0766924441318874E-3</v>
          </cell>
          <cell r="E13">
            <v>5.23</v>
          </cell>
          <cell r="F13">
            <v>2000</v>
          </cell>
        </row>
        <row r="14">
          <cell r="B14" t="str">
            <v>Santiago de Tolú</v>
          </cell>
          <cell r="C14">
            <v>24243</v>
          </cell>
          <cell r="D14">
            <v>2.5717199808861356E-2</v>
          </cell>
          <cell r="E14">
            <v>5.38</v>
          </cell>
          <cell r="F14">
            <v>3016</v>
          </cell>
        </row>
        <row r="15">
          <cell r="B15" t="str">
            <v>Cerro de San Antonio</v>
          </cell>
          <cell r="C15">
            <v>6342</v>
          </cell>
          <cell r="D15">
            <v>2.3383323838540897E-2</v>
          </cell>
          <cell r="E15">
            <v>4.2678331090174968</v>
          </cell>
          <cell r="F15">
            <v>624</v>
          </cell>
        </row>
        <row r="16">
          <cell r="B16" t="str">
            <v>El Piñón</v>
          </cell>
          <cell r="C16">
            <v>6349</v>
          </cell>
          <cell r="D16">
            <v>3.5104272156593383E-2</v>
          </cell>
          <cell r="E16">
            <v>7.7144592952612392</v>
          </cell>
          <cell r="F16">
            <v>823</v>
          </cell>
        </row>
        <row r="17">
          <cell r="B17" t="str">
            <v>Pedraza</v>
          </cell>
          <cell r="C17">
            <v>2282</v>
          </cell>
          <cell r="D17">
            <v>2.9999238814196659E-2</v>
          </cell>
          <cell r="E17">
            <v>5.2946635730858471</v>
          </cell>
          <cell r="F17">
            <v>413</v>
          </cell>
        </row>
        <row r="18">
          <cell r="B18" t="str">
            <v>Pivijay</v>
          </cell>
          <cell r="C18">
            <v>30277</v>
          </cell>
          <cell r="D18">
            <v>2.1895232085903864E-2</v>
          </cell>
          <cell r="E18">
            <v>5.5</v>
          </cell>
          <cell r="F18">
            <v>2763</v>
          </cell>
        </row>
        <row r="19">
          <cell r="B19" t="str">
            <v>Salamina</v>
          </cell>
          <cell r="C19">
            <v>5639</v>
          </cell>
          <cell r="D19">
            <v>1.952264280880333E-2</v>
          </cell>
          <cell r="E19">
            <v>5.4273339749759382</v>
          </cell>
          <cell r="F19">
            <v>1049</v>
          </cell>
        </row>
      </sheetData>
      <sheetData sheetId="3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 ORIGINAL"/>
      <sheetName val="PRESUP"/>
      <sheetName val="INV"/>
      <sheetName val="AASHTO"/>
      <sheetName val="PRECIOS"/>
      <sheetName val="PROY_ORIGINAL"/>
      <sheetName val="PU (2)"/>
      <sheetName val="PRESUPUESTOS-REV1"/>
      <sheetName val="PESOS"/>
      <sheetName val="G&amp;G"/>
      <sheetName val="Datos"/>
      <sheetName val="COSTOS UNITARIOS"/>
      <sheetName val="CA-2909"/>
      <sheetName val="TRAYECTO 1"/>
      <sheetName val="CABG"/>
      <sheetName val="PRESUPUESTO"/>
      <sheetName val="PPTONUEVOFORMATO"/>
      <sheetName val="PRESUPUESTO1"/>
      <sheetName val="200P.1"/>
      <sheetName val="210.2.2"/>
      <sheetName val="320.1"/>
      <sheetName val="640.1"/>
      <sheetName val="500P.1"/>
      <sheetName val="500P.2"/>
      <sheetName val="600.1"/>
      <sheetName val="610.1"/>
      <sheetName val="630.4"/>
      <sheetName val="640P.2"/>
      <sheetName val="640.1 (2)"/>
      <sheetName val="672P.1"/>
      <sheetName val="2P.1"/>
      <sheetName val="900.2"/>
      <sheetName val="materiales de insumo"/>
      <sheetName val="jornales y prestaciones"/>
      <sheetName val="CANTIDADES"/>
      <sheetName val="210.1"/>
      <sheetName val="310.1"/>
      <sheetName val="600.4"/>
      <sheetName val="661.1"/>
      <sheetName val="673.1"/>
      <sheetName val="673.2"/>
      <sheetName val="673.3"/>
      <sheetName val="3P"/>
      <sheetName val="672.1"/>
      <sheetName val="2P"/>
      <sheetName val="3P.1"/>
      <sheetName val="3P.2"/>
      <sheetName val="6.1P"/>
      <sheetName val="6.2P"/>
      <sheetName val="6.4P"/>
      <sheetName val="muros"/>
      <sheetName val=""/>
      <sheetName val="PROY_ORIGINAL2"/>
      <sheetName val="PU_(2)1"/>
      <sheetName val="PROY_ORIGINAL1"/>
      <sheetName val="PU_(2)"/>
      <sheetName val="PROY_ORIGINAL3"/>
      <sheetName val="PU_(2)2"/>
      <sheetName val="PROY_ORIGINAL5"/>
      <sheetName val="PU_(2)4"/>
      <sheetName val="PROY_ORIGINAL4"/>
      <sheetName val="PU_(2)3"/>
      <sheetName val="Seguim-16"/>
      <sheetName val="Varios"/>
      <sheetName val="INFORME SEMANAL"/>
      <sheetName val="201.7"/>
      <sheetName val="211.1"/>
      <sheetName val="320.2"/>
      <sheetName val="330.1"/>
      <sheetName val="330.2"/>
      <sheetName val="411.2"/>
      <sheetName val="450.2P"/>
      <sheetName val="450.9P"/>
      <sheetName val="461.1"/>
      <sheetName val="465.1"/>
      <sheetName val="464.1P"/>
      <sheetName val="600.2"/>
      <sheetName val="630.5"/>
      <sheetName val="630.6"/>
      <sheetName val="630.7"/>
      <sheetName val="681.1"/>
      <sheetName val="4P"/>
      <sheetName val="7P"/>
      <sheetName val="670.P"/>
      <sheetName val="671.P"/>
      <sheetName val="6P"/>
      <sheetName val="674.2"/>
      <sheetName val="450.3P"/>
      <sheetName val="621.1P"/>
      <sheetName val="8P"/>
      <sheetName val="9P"/>
      <sheetName val="610.2P"/>
      <sheetName val="465-3P"/>
      <sheetName val="11P"/>
      <sheetName val="230.2"/>
      <sheetName val="230.2P"/>
      <sheetName val="621.1-1P"/>
      <sheetName val="14P"/>
      <sheetName val="15P"/>
      <sheetName val="17P"/>
      <sheetName val="18P"/>
      <sheetName val="19P"/>
      <sheetName val="20P"/>
      <sheetName val="21P"/>
      <sheetName val="22P"/>
      <sheetName val="621.1.2P"/>
      <sheetName val="PESO VARILLAS"/>
      <sheetName val="FORMATO PREACTA"/>
      <sheetName val="SOPORTES"/>
      <sheetName val="FORMATO FECHA)"/>
      <sheetName val="DESMONTE LIMP."/>
      <sheetName val="REGISTRO FOTOGRAFICO"/>
      <sheetName val="S200.1 DESM. LIMP.B "/>
      <sheetName val="S200.2 DESM. LIMP. NB"/>
      <sheetName val="S201.7 DEMO. ESTRUCTURAS"/>
      <sheetName val="Remocion alcantarillas."/>
      <sheetName val="Excav. Mat. Comun."/>
      <sheetName val="s201.15-remoción de alcantarill"/>
      <sheetName val="s210.2.2-Exc de expl"/>
      <sheetName val="s210.2.1-Exc en roca"/>
      <sheetName val="s211.1 REMOCION DERR."/>
      <sheetName val="s220.1 Terraplenes"/>
      <sheetName val="s221.1 Pedraplen"/>
      <sheetName val="S900.3 TRANS. DERRUMBE"/>
      <sheetName val="s231.1 Geotextil"/>
      <sheetName val="S230.2 Mejora. de la Sub-Ra"/>
      <sheetName val="S320.1 Sub base"/>
      <sheetName val="S330.1 BASE GRANULAR"/>
      <sheetName val="SUB-BASE"/>
      <sheetName val="CONFM. DE CALZADA EXISTENTE"/>
      <sheetName val="S310.1 Confor. calzada existe "/>
      <sheetName val=" S450.1 MEZCLA MDC-1"/>
      <sheetName val=" S450.2MEZCLA MDC-2"/>
      <sheetName val="S420.1 RIEGO DE IMPRIMACION."/>
      <sheetName val="S421.1 RIEGO LIGA CRR-1"/>
      <sheetName val="S460.1 FRESADO."/>
      <sheetName val="Excav. REPARACION PAVIMENTO."/>
      <sheetName val="S465.1 EXC. PAV. ASFALTICO"/>
      <sheetName val="S500.1 PAVIMENTO CONCRETO"/>
      <sheetName val="S510.1 PAVIMENTO ADOQUIN"/>
      <sheetName val="S600.1 EXCAV. VARIAS "/>
      <sheetName val="Relleno Estructuras"/>
      <sheetName val="eXCAVACIONES VARIAS EN ROCA "/>
      <sheetName val="S600.2 EXCAV. ROCA"/>
      <sheetName val="S610.1 Relleno Estructuras"/>
      <sheetName val="S623.1 Anclajes "/>
      <sheetName val="S623P1 Pantalla Concreto"/>
      <sheetName val="S630.3 Concretos C"/>
      <sheetName val="S630.4a Concretos D"/>
      <sheetName val="S630.4b Concretos D"/>
      <sheetName val="S630.6 CONCRETO F"/>
      <sheetName val="CONCRETO G"/>
      <sheetName val="S630.7 CONCRETO G"/>
      <sheetName val="s640.1 Acero refuerzo"/>
      <sheetName val="S642.13 Juntas dilatacion"/>
      <sheetName val="S644.2 Tuberia PVC 4&quot;"/>
      <sheetName val=" TUBERIA 36&quot;"/>
      <sheetName val="S632.1 Baranda"/>
      <sheetName val=" S661.1 TUBERIA 36&quot; "/>
      <sheetName val="S673.1 MAT. FILTRANTE"/>
      <sheetName val="S673.2 GEOTEXTIL"/>
      <sheetName val="GAVIONES"/>
      <sheetName val="Señales"/>
      <sheetName val="TRANS. EXPLANACION"/>
      <sheetName val=" S673.3 GEODREN PLANAR 6&quot;"/>
      <sheetName val="S681.1 GAVIONES"/>
      <sheetName val="S700.1 Demarcacion"/>
      <sheetName val="S700.2 Marca víal"/>
      <sheetName val="S701.1 tachas reflectivas"/>
      <sheetName val="S710.1.1 SEÑ VERT. "/>
      <sheetName val="S710.2 SEÑ VERT.V"/>
      <sheetName val="S710.1.2 SEÑ VERT."/>
      <sheetName val="S730.1Defensas "/>
      <sheetName val="S800.2 CERCAS"/>
      <sheetName val="S810.1 PROTECCION TALUDES"/>
      <sheetName val="S900.2Trans explan"/>
      <sheetName val="Drenes"/>
      <sheetName val="Tratamiento fisuras"/>
      <sheetName val="MARCAS VIALES"/>
      <sheetName val="Geomalla con fibra de vidrio"/>
      <sheetName val="Anclajes pasivos 4#6"/>
      <sheetName val="SNP1-geomalla fibra Vidrio"/>
      <sheetName val="SNP2-geomalla Biaxial"/>
      <sheetName val="SNP3 concreto 3500 "/>
      <sheetName val="SNP4 CEM. ASFALTICO"/>
      <sheetName val="SNP5 MTTO RUTINARIO"/>
      <sheetName val="SNP6 Drenes"/>
      <sheetName val="SNP7 Anclajes pasivos 4#6"/>
      <sheetName val="SNP8 Anclajes activos 2 Tor"/>
      <sheetName val="SNP9 Anclajes activos 4 Tor"/>
      <sheetName val="SNP10 MATERIAL 3&quot; TRIT"/>
      <sheetName val="SNP11 Material Relleno"/>
      <sheetName val="SNP12 CUNETAS 3.000"/>
      <sheetName val="SNP13 PARCHEO"/>
      <sheetName val="SNP14 SELLO JUNTAS"/>
      <sheetName val="SNP15 Pilotes"/>
      <sheetName val="SNP16 EXCAV. PAVIMENTO"/>
      <sheetName val="SNP17 TRANS BASE"/>
      <sheetName val="SNP18 AFIRMADO 3&quot;"/>
      <sheetName val="alcantarilla K69+103"/>
      <sheetName val="alcantarilla K68+437"/>
      <sheetName val="alcantarilla K67+455"/>
      <sheetName val="BOXXXX"/>
      <sheetName val="BOX 110+520 PUENTE EL VERDE"/>
      <sheetName val="Muro K99+0703"/>
      <sheetName val="MURO K104+454"/>
      <sheetName val="Muro K109+0570"/>
      <sheetName val="BOX K"/>
      <sheetName val="CONVERCIONES"/>
      <sheetName val="PARCHEO"/>
      <sheetName val="proveedores"/>
      <sheetName val="APU´s"/>
      <sheetName val="RESUMEN"/>
      <sheetName val="VALOR ENSAYOS"/>
      <sheetName val="K9+900"/>
      <sheetName val="PR10+760"/>
      <sheetName val="PR11+020"/>
      <sheetName val="PR12+400"/>
      <sheetName val="PR18+560"/>
      <sheetName val="PR19+100"/>
      <sheetName val="PR19+900"/>
      <sheetName val="PR21+380"/>
      <sheetName val="PR21+900"/>
      <sheetName val="PR23+350"/>
      <sheetName val="PR24+500"/>
      <sheetName val="PR25+700"/>
      <sheetName val="PR31+200"/>
      <sheetName val="PR33+010"/>
      <sheetName val="PR33+030"/>
      <sheetName val="PR35+400A"/>
      <sheetName val="PR35+400"/>
      <sheetName val="PR35+540"/>
      <sheetName val="ó&gt;_x0000__x0001__x0000__x0000__x0000_j0$_x0000_#_x0000__x0000__x0000_j.$_x0000_#_x0000__x0000__x0000_L_x0012_Óu_x0000__x0000__x0000__x0000_"/>
      <sheetName val="plantilla"/>
      <sheetName val="resumen preacta"/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2"/>
      <sheetName val="13"/>
      <sheetName val="14"/>
      <sheetName val="16"/>
      <sheetName val="17"/>
      <sheetName val="19"/>
      <sheetName val="21"/>
      <sheetName val="22"/>
      <sheetName val="23"/>
      <sheetName val="24"/>
      <sheetName val="25"/>
      <sheetName val="26"/>
      <sheetName val="28"/>
      <sheetName val="29"/>
      <sheetName val="30"/>
      <sheetName val="31"/>
      <sheetName val="32"/>
      <sheetName val="33"/>
      <sheetName val="34"/>
      <sheetName val="38"/>
      <sheetName val="42"/>
      <sheetName val="43"/>
      <sheetName val="44"/>
      <sheetName val="Resalto en asfalto"/>
      <sheetName val="Mat fresado para ampliacion"/>
      <sheetName val="Tuberia filtro D=6&quot;"/>
      <sheetName val="Realce de bordillo"/>
      <sheetName val="Remocion tuberia d=24&quot;"/>
      <sheetName val="GRAVA ATRAQUES DE ALCANTARILLA"/>
      <sheetName val="RESALTO"/>
      <sheetName val="Geodren"/>
      <sheetName val="Hoja1"/>
      <sheetName val="Información"/>
      <sheetName val="ACTIVIDADES"/>
      <sheetName val="PROY_ORIGINAL9"/>
      <sheetName val="PU_(2)7"/>
      <sheetName val="200P_12"/>
      <sheetName val="210_2_22"/>
      <sheetName val="320_12"/>
      <sheetName val="640_12"/>
      <sheetName val="500P_12"/>
      <sheetName val="500P_22"/>
      <sheetName val="600_12"/>
      <sheetName val="610_12"/>
      <sheetName val="630_42"/>
      <sheetName val="640P_22"/>
      <sheetName val="640_1_(2)2"/>
      <sheetName val="672P_12"/>
      <sheetName val="2P_12"/>
      <sheetName val="900_22"/>
      <sheetName val="materiales_de_insumo2"/>
      <sheetName val="jornales_y_prestaciones2"/>
      <sheetName val="210_12"/>
      <sheetName val="310_12"/>
      <sheetName val="600_42"/>
      <sheetName val="661_12"/>
      <sheetName val="673_12"/>
      <sheetName val="673_22"/>
      <sheetName val="673_32"/>
      <sheetName val="672_12"/>
      <sheetName val="3P_12"/>
      <sheetName val="3P_22"/>
      <sheetName val="6_1P2"/>
      <sheetName val="6_2P2"/>
      <sheetName val="6_4P2"/>
      <sheetName val="FORMATO_PREACTA2"/>
      <sheetName val="FORMATO_FECHA)2"/>
      <sheetName val="DESMONTE_LIMP_2"/>
      <sheetName val="REGISTRO_FOTOGRAFICO2"/>
      <sheetName val="S200_1_DESM__LIMP_B_2"/>
      <sheetName val="S200_2_DESM__LIMP__NB2"/>
      <sheetName val="S201_7_DEMO__ESTRUCTURAS2"/>
      <sheetName val="Remocion_alcantarillas_2"/>
      <sheetName val="Excav__Mat__Comun_2"/>
      <sheetName val="s201_15-remoción_de_alcantaril2"/>
      <sheetName val="s210_2_2-Exc_de_expl2"/>
      <sheetName val="s210_2_1-Exc_en_roca2"/>
      <sheetName val="s211_1_REMOCION_DERR_2"/>
      <sheetName val="s220_1_Terraplenes2"/>
      <sheetName val="s221_1_Pedraplen2"/>
      <sheetName val="S900_3_TRANS__DERRUMBE2"/>
      <sheetName val="s231_1_Geotextil2"/>
      <sheetName val="S230_2_Mejora__de_la_Sub-Ra2"/>
      <sheetName val="S320_1_Sub_base2"/>
      <sheetName val="S330_1_BASE_GRANULAR2"/>
      <sheetName val="CONFM__DE_CALZADA_EXISTENTE2"/>
      <sheetName val="S310_1_Confor__calzada_existe_2"/>
      <sheetName val="_S450_1_MEZCLA_MDC-12"/>
      <sheetName val="_S450_2MEZCLA_MDC-22"/>
      <sheetName val="S420_1_RIEGO_DE_IMPRIMACION_2"/>
      <sheetName val="S421_1_RIEGO_LIGA_CRR-12"/>
      <sheetName val="S460_1_FRESADO_2"/>
      <sheetName val="Excav__REPARACION_PAVIMENTO_2"/>
      <sheetName val="S465_1_EXC__PAV__ASFALTICO2"/>
      <sheetName val="S500_1_PAVIMENTO_CONCRETO2"/>
      <sheetName val="S510_1_PAVIMENTO_ADOQUIN2"/>
      <sheetName val="S600_1_EXCAV__VARIAS_2"/>
      <sheetName val="Relleno_Estructuras2"/>
      <sheetName val="eXCAVACIONES_VARIAS_EN_ROCA_2"/>
      <sheetName val="S600_2_EXCAV__ROCA2"/>
      <sheetName val="S610_1_Relleno_Estructuras2"/>
      <sheetName val="S623_1_Anclajes_2"/>
      <sheetName val="S623P1_Pantalla_Concreto2"/>
      <sheetName val="S630_3_Concretos_C2"/>
      <sheetName val="S630_4a_Concretos_D2"/>
      <sheetName val="S630_4b_Concretos_D2"/>
      <sheetName val="S630_6_CONCRETO_F2"/>
      <sheetName val="CONCRETO_G2"/>
      <sheetName val="S630_7_CONCRETO_G2"/>
      <sheetName val="s640_1_Acero_refuerzo2"/>
      <sheetName val="S642_13_Juntas_dilatacion2"/>
      <sheetName val="S644_2_Tuberia_PVC_4&quot;2"/>
      <sheetName val="_TUBERIA_36&quot;2"/>
      <sheetName val="S632_1_Baranda2"/>
      <sheetName val="_S661_1_TUBERIA_36&quot;_2"/>
      <sheetName val="S673_1_MAT__FILTRANTE2"/>
      <sheetName val="S673_2_GEOTEXTIL2"/>
      <sheetName val="TRANS__EXPLANACION2"/>
      <sheetName val="_S673_3_GEODREN_PLANAR_6&quot;2"/>
      <sheetName val="S681_1_GAVIONES2"/>
      <sheetName val="S700_1_Demarcacion2"/>
      <sheetName val="S700_2_Marca_víal2"/>
      <sheetName val="S701_1_tachas_reflectivas2"/>
      <sheetName val="S710_1_1_SEÑ_VERT__2"/>
      <sheetName val="S710_2_SEÑ_VERT_V2"/>
      <sheetName val="S710_1_2_SEÑ_VERT_2"/>
      <sheetName val="S730_1Defensas_2"/>
      <sheetName val="S800_2_CERCAS2"/>
      <sheetName val="S810_1_PROTECCION_TALUDES2"/>
      <sheetName val="S900_2Trans_explan1"/>
      <sheetName val="Tratamiento_fisuras1"/>
      <sheetName val="MARCAS_VIALES1"/>
      <sheetName val="Geomalla_con_fibra_de_vidrio1"/>
      <sheetName val="Anclajes_pasivos_4#61"/>
      <sheetName val="SNP1-geomalla_fibra_Vidrio1"/>
      <sheetName val="SNP2-geomalla_Biaxial1"/>
      <sheetName val="SNP3_concreto_3500_1"/>
      <sheetName val="SNP4_CEM__ASFALTICO1"/>
      <sheetName val="SNP5_MTTO_RUTINARIO1"/>
      <sheetName val="SNP6_Drenes1"/>
      <sheetName val="SNP7_Anclajes_pasivos_4#61"/>
      <sheetName val="SNP8_Anclajes_activos_2_Tor1"/>
      <sheetName val="SNP9_Anclajes_activos_4_Tor1"/>
      <sheetName val="SNP10_MATERIAL_3&quot;_TRIT1"/>
      <sheetName val="SNP11_Material_Relleno1"/>
      <sheetName val="SNP12_CUNETAS_3_0001"/>
      <sheetName val="SNP13_PARCHEO1"/>
      <sheetName val="SNP14_SELLO_JUNTAS1"/>
      <sheetName val="SNP15_Pilotes1"/>
      <sheetName val="SNP16_EXCAV__PAVIMENTO1"/>
      <sheetName val="SNP17_TRANS_BASE1"/>
      <sheetName val="SNP18_AFIRMADO_3&quot;1"/>
      <sheetName val="alcantarilla_K69+1031"/>
      <sheetName val="alcantarilla_K68+4371"/>
      <sheetName val="alcantarilla_K67+4551"/>
      <sheetName val="BOX_110+520_PUENTE_EL_VERDE1"/>
      <sheetName val="Muro_K99+07031"/>
      <sheetName val="MURO_K104+4541"/>
      <sheetName val="Muro_K109+05701"/>
      <sheetName val="BOX_K1"/>
      <sheetName val="COSTOS_UNITARIOS1"/>
      <sheetName val="TRAYECTO_11"/>
      <sheetName val="VALOR_ENSAYOS1"/>
      <sheetName val="ó&gt;j0$#j_$#LÓu"/>
      <sheetName val="resumen_preacta1"/>
      <sheetName val="Resalto_en_asfalto1"/>
      <sheetName val="Mat_fresado_para_ampliacion1"/>
      <sheetName val="Tuberia_filtro_D=6&quot;1"/>
      <sheetName val="Realce_de_bordillo1"/>
      <sheetName val="Remocion_tuberia_d=24&quot;1"/>
      <sheetName val="GRAVA_ATRAQUES_DE_ALCANTARILLA1"/>
      <sheetName val="PROY_ORIGINAL8"/>
      <sheetName val="PROY_ORIGINAL6"/>
      <sheetName val="PU_(2)5"/>
      <sheetName val="200P_1"/>
      <sheetName val="210_2_2"/>
      <sheetName val="320_1"/>
      <sheetName val="640_1"/>
      <sheetName val="500P_1"/>
      <sheetName val="500P_2"/>
      <sheetName val="600_1"/>
      <sheetName val="610_1"/>
      <sheetName val="630_4"/>
      <sheetName val="640P_2"/>
      <sheetName val="640_1_(2)"/>
      <sheetName val="672P_1"/>
      <sheetName val="2P_1"/>
      <sheetName val="900_2"/>
      <sheetName val="materiales_de_insumo"/>
      <sheetName val="jornales_y_prestaciones"/>
      <sheetName val="210_1"/>
      <sheetName val="310_1"/>
      <sheetName val="600_4"/>
      <sheetName val="661_1"/>
      <sheetName val="673_1"/>
      <sheetName val="673_2"/>
      <sheetName val="673_3"/>
      <sheetName val="672_1"/>
      <sheetName val="3P_1"/>
      <sheetName val="3P_2"/>
      <sheetName val="6_1P"/>
      <sheetName val="6_2P"/>
      <sheetName val="6_4P"/>
      <sheetName val="FORMATO_PREACTA"/>
      <sheetName val="FORMATO_FECHA)"/>
      <sheetName val="DESMONTE_LIMP_"/>
      <sheetName val="REGISTRO_FOTOGRAFICO"/>
      <sheetName val="S200_1_DESM__LIMP_B_"/>
      <sheetName val="S200_2_DESM__LIMP__NB"/>
      <sheetName val="S201_7_DEMO__ESTRUCTURAS"/>
      <sheetName val="Remocion_alcantarillas_"/>
      <sheetName val="Excav__Mat__Comun_"/>
      <sheetName val="s201_15-remoción_de_alcantarill"/>
      <sheetName val="s210_2_2-Exc_de_expl"/>
      <sheetName val="s210_2_1-Exc_en_roca"/>
      <sheetName val="s211_1_REMOCION_DERR_"/>
      <sheetName val="s220_1_Terraplenes"/>
      <sheetName val="s221_1_Pedraplen"/>
      <sheetName val="S900_3_TRANS__DERRUMBE"/>
      <sheetName val="s231_1_Geotextil"/>
      <sheetName val="S230_2_Mejora__de_la_Sub-Ra"/>
      <sheetName val="S320_1_Sub_base"/>
      <sheetName val="S330_1_BASE_GRANULAR"/>
      <sheetName val="CONFM__DE_CALZADA_EXISTENTE"/>
      <sheetName val="S310_1_Confor__calzada_existe_"/>
      <sheetName val="_S450_1_MEZCLA_MDC-1"/>
      <sheetName val="_S450_2MEZCLA_MDC-2"/>
      <sheetName val="S420_1_RIEGO_DE_IMPRIMACION_"/>
      <sheetName val="S421_1_RIEGO_LIGA_CRR-1"/>
      <sheetName val="S460_1_FRESADO_"/>
      <sheetName val="Excav__REPARACION_PAVIMENTO_"/>
      <sheetName val="S465_1_EXC__PAV__ASFALTICO"/>
      <sheetName val="S500_1_PAVIMENTO_CONCRETO"/>
      <sheetName val="S510_1_PAVIMENTO_ADOQUIN"/>
      <sheetName val="S600_1_EXCAV__VARIAS_"/>
      <sheetName val="Relleno_Estructuras"/>
      <sheetName val="eXCAVACIONES_VARIAS_EN_ROCA_"/>
      <sheetName val="S600_2_EXCAV__ROCA"/>
      <sheetName val="S610_1_Relleno_Estructuras"/>
      <sheetName val="S623_1_Anclajes_"/>
      <sheetName val="S623P1_Pantalla_Concreto"/>
      <sheetName val="S630_3_Concretos_C"/>
      <sheetName val="S630_4a_Concretos_D"/>
      <sheetName val="S630_4b_Concretos_D"/>
      <sheetName val="S630_6_CONCRETO_F"/>
      <sheetName val="CONCRETO_G"/>
      <sheetName val="S630_7_CONCRETO_G"/>
      <sheetName val="s640_1_Acero_refuerzo"/>
      <sheetName val="S642_13_Juntas_dilatacion"/>
      <sheetName val="S644_2_Tuberia_PVC_4&quot;"/>
      <sheetName val="_TUBERIA_36&quot;"/>
      <sheetName val="S632_1_Baranda"/>
      <sheetName val="_S661_1_TUBERIA_36&quot;_"/>
      <sheetName val="S673_1_MAT__FILTRANTE"/>
      <sheetName val="S673_2_GEOTEXTIL"/>
      <sheetName val="TRANS__EXPLANACION"/>
      <sheetName val="_S673_3_GEODREN_PLANAR_6&quot;"/>
      <sheetName val="S681_1_GAVIONES"/>
      <sheetName val="S700_1_Demarcacion"/>
      <sheetName val="S700_2_Marca_víal"/>
      <sheetName val="S701_1_tachas_reflectivas"/>
      <sheetName val="S710_1_1_SEÑ_VERT__"/>
      <sheetName val="S710_2_SEÑ_VERT_V"/>
      <sheetName val="S710_1_2_SEÑ_VERT_"/>
      <sheetName val="S730_1Defensas_"/>
      <sheetName val="S800_2_CERCAS"/>
      <sheetName val="S810_1_PROTECCION_TALUDES"/>
      <sheetName val="S900_2Trans_explan"/>
      <sheetName val="Tratamiento_fisuras"/>
      <sheetName val="MARCAS_VIALES"/>
      <sheetName val="Geomalla_con_fibra_de_vidrio"/>
      <sheetName val="Anclajes_pasivos_4#6"/>
      <sheetName val="SNP1-geomalla_fibra_Vidrio"/>
      <sheetName val="SNP2-geomalla_Biaxial"/>
      <sheetName val="SNP3_concreto_3500_"/>
      <sheetName val="SNP4_CEM__ASFALTICO"/>
      <sheetName val="SNP5_MTTO_RUTINARIO"/>
      <sheetName val="SNP6_Drenes"/>
      <sheetName val="SNP7_Anclajes_pasivos_4#6"/>
      <sheetName val="SNP8_Anclajes_activos_2_Tor"/>
      <sheetName val="SNP9_Anclajes_activos_4_Tor"/>
      <sheetName val="SNP10_MATERIAL_3&quot;_TRIT"/>
      <sheetName val="SNP11_Material_Relleno"/>
      <sheetName val="SNP12_CUNETAS_3_000"/>
      <sheetName val="SNP13_PARCHEO"/>
      <sheetName val="SNP14_SELLO_JUNTAS"/>
      <sheetName val="SNP15_Pilotes"/>
      <sheetName val="SNP16_EXCAV__PAVIMENTO"/>
      <sheetName val="SNP17_TRANS_BASE"/>
      <sheetName val="SNP18_AFIRMADO_3&quot;"/>
      <sheetName val="alcantarilla_K69+103"/>
      <sheetName val="alcantarilla_K68+437"/>
      <sheetName val="alcantarilla_K67+455"/>
      <sheetName val="BOX_110+520_PUENTE_EL_VERDE"/>
      <sheetName val="Muro_K99+0703"/>
      <sheetName val="MURO_K104+454"/>
      <sheetName val="Muro_K109+0570"/>
      <sheetName val="BOX_K"/>
      <sheetName val="COSTOS_UNITARIOS"/>
      <sheetName val="TRAYECTO_1"/>
      <sheetName val="VALOR_ENSAYOS"/>
      <sheetName val="resumen_preacta"/>
      <sheetName val="Resalto_en_asfalto"/>
      <sheetName val="Mat_fresado_para_ampliacion"/>
      <sheetName val="Tuberia_filtro_D=6&quot;"/>
      <sheetName val="Realce_de_bordillo"/>
      <sheetName val="Remocion_tuberia_d=24&quot;"/>
      <sheetName val="GRAVA_ATRAQUES_DE_ALCANTARILLA"/>
      <sheetName val="PROY_ORIGINAL7"/>
      <sheetName val="PU_(2)6"/>
      <sheetName val="200P_11"/>
      <sheetName val="210_2_21"/>
      <sheetName val="320_11"/>
      <sheetName val="640_11"/>
      <sheetName val="500P_11"/>
      <sheetName val="500P_21"/>
      <sheetName val="600_11"/>
      <sheetName val="610_11"/>
      <sheetName val="630_41"/>
      <sheetName val="640P_21"/>
      <sheetName val="640_1_(2)1"/>
      <sheetName val="672P_11"/>
      <sheetName val="2P_11"/>
      <sheetName val="900_21"/>
      <sheetName val="materiales_de_insumo1"/>
      <sheetName val="jornales_y_prestaciones1"/>
      <sheetName val="210_11"/>
      <sheetName val="310_11"/>
      <sheetName val="600_41"/>
      <sheetName val="661_11"/>
      <sheetName val="673_11"/>
      <sheetName val="673_21"/>
      <sheetName val="673_31"/>
      <sheetName val="672_11"/>
      <sheetName val="3P_11"/>
      <sheetName val="3P_21"/>
      <sheetName val="6_1P1"/>
      <sheetName val="6_2P1"/>
      <sheetName val="6_4P1"/>
      <sheetName val="FORMATO_PREACTA1"/>
      <sheetName val="FORMATO_FECHA)1"/>
      <sheetName val="DESMONTE_LIMP_1"/>
      <sheetName val="REGISTRO_FOTOGRAFICO1"/>
      <sheetName val="S200_1_DESM__LIMP_B_1"/>
      <sheetName val="S200_2_DESM__LIMP__NB1"/>
      <sheetName val="S201_7_DEMO__ESTRUCTURAS1"/>
      <sheetName val="Remocion_alcantarillas_1"/>
      <sheetName val="Excav__Mat__Comun_1"/>
      <sheetName val="s201_15-remoción_de_alcantaril1"/>
      <sheetName val="s210_2_2-Exc_de_expl1"/>
      <sheetName val="s210_2_1-Exc_en_roca1"/>
      <sheetName val="s211_1_REMOCION_DERR_1"/>
      <sheetName val="s220_1_Terraplenes1"/>
      <sheetName val="s221_1_Pedraplen1"/>
      <sheetName val="S900_3_TRANS__DERRUMBE1"/>
      <sheetName val="s231_1_Geotextil1"/>
      <sheetName val="S230_2_Mejora__de_la_Sub-Ra1"/>
      <sheetName val="S320_1_Sub_base1"/>
      <sheetName val="S330_1_BASE_GRANULAR1"/>
      <sheetName val="CONFM__DE_CALZADA_EXISTENTE1"/>
      <sheetName val="S310_1_Confor__calzada_existe_1"/>
      <sheetName val="_S450_1_MEZCLA_MDC-11"/>
      <sheetName val="_S450_2MEZCLA_MDC-21"/>
      <sheetName val="S420_1_RIEGO_DE_IMPRIMACION_1"/>
      <sheetName val="S421_1_RIEGO_LIGA_CRR-11"/>
      <sheetName val="S460_1_FRESADO_1"/>
      <sheetName val="Excav__REPARACION_PAVIMENTO_1"/>
      <sheetName val="S465_1_EXC__PAV__ASFALTICO1"/>
      <sheetName val="S500_1_PAVIMENTO_CONCRETO1"/>
      <sheetName val="S510_1_PAVIMENTO_ADOQUIN1"/>
      <sheetName val="S600_1_EXCAV__VARIAS_1"/>
      <sheetName val="Relleno_Estructuras1"/>
      <sheetName val="eXCAVACIONES_VARIAS_EN_ROCA_1"/>
      <sheetName val="S600_2_EXCAV__ROCA1"/>
      <sheetName val="S610_1_Relleno_Estructuras1"/>
      <sheetName val="S623_1_Anclajes_1"/>
      <sheetName val="S623P1_Pantalla_Concreto1"/>
      <sheetName val="S630_3_Concretos_C1"/>
      <sheetName val="S630_4a_Concretos_D1"/>
      <sheetName val="S630_4b_Concretos_D1"/>
      <sheetName val="S630_6_CONCRETO_F1"/>
      <sheetName val="CONCRETO_G1"/>
      <sheetName val="S630_7_CONCRETO_G1"/>
      <sheetName val="s640_1_Acero_refuerzo1"/>
      <sheetName val="S642_13_Juntas_dilatacion1"/>
      <sheetName val="S644_2_Tuberia_PVC_4&quot;1"/>
      <sheetName val="_TUBERIA_36&quot;1"/>
      <sheetName val="S632_1_Baranda1"/>
      <sheetName val="_S661_1_TUBERIA_36&quot;_1"/>
      <sheetName val="S673_1_MAT__FILTRANTE1"/>
      <sheetName val="S673_2_GEOTEXTIL1"/>
      <sheetName val="TRANS__EXPLANACION1"/>
      <sheetName val="_S673_3_GEODREN_PLANAR_6&quot;1"/>
      <sheetName val="S681_1_GAVIONES1"/>
      <sheetName val="S700_1_Demarcacion1"/>
      <sheetName val="S700_2_Marca_víal1"/>
      <sheetName val="S701_1_tachas_reflectivas1"/>
      <sheetName val="S710_1_1_SEÑ_VERT__1"/>
      <sheetName val="S710_2_SEÑ_VERT_V1"/>
      <sheetName val="S710_1_2_SEÑ_VERT_1"/>
      <sheetName val="S730_1Defensas_1"/>
      <sheetName val="S800_2_CERCAS1"/>
      <sheetName val="S810_1_PROTECCION_TALUDES1"/>
      <sheetName val="BD"/>
      <sheetName val="INFORME_SEMANAL"/>
      <sheetName val="201_7"/>
      <sheetName val="211_1"/>
      <sheetName val="320_2"/>
      <sheetName val="330_1"/>
      <sheetName val="330_2"/>
      <sheetName val="411_2"/>
      <sheetName val="450_2P"/>
      <sheetName val="450_9P"/>
      <sheetName val="461_1"/>
      <sheetName val="465_1"/>
      <sheetName val="464_1P"/>
      <sheetName val="600_2"/>
      <sheetName val="630_5"/>
      <sheetName val="630_6"/>
      <sheetName val="630_7"/>
      <sheetName val="681_1"/>
      <sheetName val="670_P"/>
      <sheetName val="671_P"/>
      <sheetName val="674_2"/>
      <sheetName val="450_3P"/>
      <sheetName val="621_1P"/>
      <sheetName val="610_2P"/>
      <sheetName val="230_2"/>
      <sheetName val="230_2P"/>
      <sheetName val="621_1-1P"/>
      <sheetName val="621_1_2P"/>
      <sheetName val="PESO_VARILLAS"/>
      <sheetName val="TORTA EST"/>
      <sheetName val="INVIAS"/>
      <sheetName val="LISTA_EPC"/>
      <sheetName val="210.1.1"/>
      <sheetName val="210.1.2"/>
      <sheetName val="COSTOS_UNITARIOS2"/>
      <sheetName val="TRAYECTO_12"/>
      <sheetName val="VALOR_ENSAYOS2"/>
      <sheetName val="resumen_preacta2"/>
      <sheetName val="Resalto_en_asfalto2"/>
      <sheetName val="Mat_fresado_para_ampliacion2"/>
      <sheetName val="Tuberia_filtro_D=6&quot;2"/>
      <sheetName val="Realce_de_bordillo2"/>
      <sheetName val="Remocion_tuberia_d=24&quot;2"/>
      <sheetName val="GRAVA_ATRAQUES_DE_ALCANTARILLA2"/>
      <sheetName val="S900_2Trans_explan2"/>
      <sheetName val="Tratamiento_fisuras2"/>
      <sheetName val="MARCAS_VIALES2"/>
      <sheetName val="Geomalla_con_fibra_de_vidrio2"/>
      <sheetName val="Anclajes_pasivos_4#62"/>
      <sheetName val="SNP1-geomalla_fibra_Vidrio2"/>
      <sheetName val="SNP2-geomalla_Biaxial2"/>
      <sheetName val="SNP3_concreto_3500_2"/>
      <sheetName val="SNP4_CEM__ASFALTICO2"/>
      <sheetName val="SNP5_MTTO_RUTINARIO2"/>
      <sheetName val="SNP6_Drenes2"/>
      <sheetName val="SNP7_Anclajes_pasivos_4#62"/>
      <sheetName val="SNP8_Anclajes_activos_2_Tor2"/>
      <sheetName val="SNP9_Anclajes_activos_4_Tor2"/>
      <sheetName val="SNP10_MATERIAL_3&quot;_TRIT2"/>
      <sheetName val="SNP11_Material_Relleno2"/>
      <sheetName val="SNP12_CUNETAS_3_0002"/>
      <sheetName val="SNP13_PARCHEO2"/>
      <sheetName val="SNP14_SELLO_JUNTAS2"/>
      <sheetName val="SNP15_Pilotes2"/>
      <sheetName val="SNP16_EXCAV__PAVIMENTO2"/>
      <sheetName val="SNP17_TRANS_BASE2"/>
      <sheetName val="SNP18_AFIRMADO_3&quot;2"/>
      <sheetName val="alcantarilla_K69+1032"/>
      <sheetName val="alcantarilla_K68+4372"/>
      <sheetName val="alcantarilla_K67+4552"/>
      <sheetName val="BOX_110+520_PUENTE_EL_VERDE2"/>
      <sheetName val="Muro_K99+07032"/>
      <sheetName val="MURO_K104+4542"/>
      <sheetName val="Muro_K109+05702"/>
      <sheetName val="BOX_K2"/>
      <sheetName val="210.2.1"/>
      <sheetName val="220.1"/>
      <sheetName val="420.1"/>
      <sheetName val="421.1"/>
      <sheetName val="450p"/>
      <sheetName val="630.4.1"/>
      <sheetName val="640.1.1"/>
      <sheetName val="4P.1.1"/>
      <sheetName val="671.1"/>
      <sheetName val="673P.1"/>
      <sheetName val="673-dren"/>
      <sheetName val="674p.2"/>
      <sheetName val="640.1.2"/>
      <sheetName val="640.1.4"/>
      <sheetName val="630.3.1"/>
      <sheetName val="700.1"/>
      <sheetName val="701.2"/>
      <sheetName val="710.1"/>
      <sheetName val="730.1"/>
      <sheetName val="Concret-Clase-A"/>
      <sheetName val="Concret-Clase-B"/>
      <sheetName val="Concret-Clase-C"/>
      <sheetName val="Concret-Clase-D"/>
      <sheetName val="Concret-Clase-E"/>
      <sheetName val="Concret-Clase-F"/>
      <sheetName val="Concret-Clase_G"/>
      <sheetName val="Mortero_13"/>
      <sheetName val="TARIFAS MATERIALES"/>
      <sheetName val="TARIFAS EQUIPOS "/>
      <sheetName val="TARIFA SALARIOS"/>
      <sheetName val="PRES"/>
      <sheetName val="Tramo 2"/>
      <sheetName val="Accidentalidad"/>
      <sheetName val="Base de Datos"/>
      <sheetName val="Causa Posible"/>
      <sheetName val="Elementos Involucrados"/>
      <sheetName val="PU_(2)8"/>
      <sheetName val="COSTOS_UNITARIOS3"/>
      <sheetName val="TRAYECTO_13"/>
      <sheetName val="200P_13"/>
      <sheetName val="210_2_23"/>
      <sheetName val="320_13"/>
      <sheetName val="640_13"/>
      <sheetName val="500P_13"/>
      <sheetName val="500P_23"/>
      <sheetName val="600_13"/>
      <sheetName val="610_13"/>
      <sheetName val="630_43"/>
      <sheetName val="640P_23"/>
      <sheetName val="640_1_(2)3"/>
      <sheetName val="672P_13"/>
      <sheetName val="2P_13"/>
      <sheetName val="900_23"/>
      <sheetName val="materiales_de_insumo3"/>
      <sheetName val="jornales_y_prestaciones3"/>
      <sheetName val="210_13"/>
      <sheetName val="310_13"/>
      <sheetName val="600_43"/>
      <sheetName val="661_13"/>
      <sheetName val="673_13"/>
      <sheetName val="673_23"/>
      <sheetName val="673_33"/>
      <sheetName val="672_13"/>
      <sheetName val="3P_13"/>
      <sheetName val="3P_23"/>
      <sheetName val="6_1P3"/>
      <sheetName val="6_2P3"/>
      <sheetName val="6_4P3"/>
      <sheetName val="VALOR_ENSAYOS3"/>
      <sheetName val="resumen_preacta3"/>
      <sheetName val="Resalto_en_asfalto3"/>
      <sheetName val="Mat_fresado_para_ampliacion3"/>
      <sheetName val="Tuberia_filtro_D=6&quot;3"/>
      <sheetName val="Realce_de_bordillo3"/>
      <sheetName val="Remocion_tuberia_d=24&quot;3"/>
      <sheetName val="GRAVA_ATRAQUES_DE_ALCANTARILLA3"/>
      <sheetName val="FORMATO_PREACTA3"/>
      <sheetName val="FORMATO_FECHA)3"/>
      <sheetName val="DESMONTE_LIMP_3"/>
      <sheetName val="REGISTRO_FOTOGRAFICO3"/>
      <sheetName val="S200_1_DESM__LIMP_B_3"/>
      <sheetName val="S200_2_DESM__LIMP__NB3"/>
      <sheetName val="S201_7_DEMO__ESTRUCTURAS3"/>
      <sheetName val="Remocion_alcantarillas_3"/>
      <sheetName val="Excav__Mat__Comun_3"/>
      <sheetName val="s201_15-remoción_de_alcantaril3"/>
      <sheetName val="s210_2_2-Exc_de_expl3"/>
      <sheetName val="s210_2_1-Exc_en_roca3"/>
      <sheetName val="s211_1_REMOCION_DERR_3"/>
      <sheetName val="s220_1_Terraplenes3"/>
      <sheetName val="s221_1_Pedraplen3"/>
      <sheetName val="S900_3_TRANS__DERRUMBE3"/>
      <sheetName val="s231_1_Geotextil3"/>
      <sheetName val="S230_2_Mejora__de_la_Sub-Ra3"/>
      <sheetName val="S320_1_Sub_base3"/>
      <sheetName val="S330_1_BASE_GRANULAR3"/>
      <sheetName val="CONFM__DE_CALZADA_EXISTENTE3"/>
      <sheetName val="S310_1_Confor__calzada_existe_3"/>
      <sheetName val="_S450_1_MEZCLA_MDC-13"/>
      <sheetName val="_S450_2MEZCLA_MDC-23"/>
      <sheetName val="S420_1_RIEGO_DE_IMPRIMACION_3"/>
      <sheetName val="S421_1_RIEGO_LIGA_CRR-13"/>
      <sheetName val="S460_1_FRESADO_3"/>
      <sheetName val="Excav__REPARACION_PAVIMENTO_3"/>
      <sheetName val="S465_1_EXC__PAV__ASFALTICO3"/>
      <sheetName val="S500_1_PAVIMENTO_CONCRETO3"/>
      <sheetName val="S510_1_PAVIMENTO_ADOQUIN3"/>
      <sheetName val="S600_1_EXCAV__VARIAS_3"/>
      <sheetName val="Relleno_Estructuras3"/>
      <sheetName val="eXCAVACIONES_VARIAS_EN_ROCA_3"/>
      <sheetName val="S600_2_EXCAV__ROCA3"/>
      <sheetName val="S610_1_Relleno_Estructuras3"/>
      <sheetName val="S623_1_Anclajes_3"/>
      <sheetName val="S623P1_Pantalla_Concreto3"/>
      <sheetName val="S630_3_Concretos_C3"/>
      <sheetName val="S630_4a_Concretos_D3"/>
      <sheetName val="S630_4b_Concretos_D3"/>
      <sheetName val="S630_6_CONCRETO_F3"/>
      <sheetName val="CONCRETO_G3"/>
      <sheetName val="S630_7_CONCRETO_G3"/>
      <sheetName val="s640_1_Acero_refuerzo3"/>
      <sheetName val="S642_13_Juntas_dilatacion3"/>
      <sheetName val="S644_2_Tuberia_PVC_4&quot;3"/>
      <sheetName val="_TUBERIA_36&quot;3"/>
      <sheetName val="S632_1_Baranda3"/>
      <sheetName val="_S661_1_TUBERIA_36&quot;_3"/>
      <sheetName val="S673_1_MAT__FILTRANTE3"/>
      <sheetName val="S673_2_GEOTEXTIL3"/>
      <sheetName val="TRANS__EXPLANACION3"/>
      <sheetName val="_S673_3_GEODREN_PLANAR_6&quot;3"/>
      <sheetName val="S681_1_GAVIONES3"/>
      <sheetName val="S700_1_Demarcacion3"/>
      <sheetName val="S700_2_Marca_víal3"/>
      <sheetName val="S701_1_tachas_reflectivas3"/>
      <sheetName val="S710_1_1_SEÑ_VERT__3"/>
      <sheetName val="S710_2_SEÑ_VERT_V3"/>
      <sheetName val="S710_1_2_SEÑ_VERT_3"/>
      <sheetName val="S730_1Defensas_3"/>
      <sheetName val="S800_2_CERCAS3"/>
      <sheetName val="S810_1_PROTECCION_TALUDES3"/>
      <sheetName val="S900_2Trans_explan3"/>
      <sheetName val="Tratamiento_fisuras3"/>
      <sheetName val="MARCAS_VIALES3"/>
      <sheetName val="Geomalla_con_fibra_de_vidrio3"/>
      <sheetName val="Anclajes_pasivos_4#63"/>
      <sheetName val="SNP1-geomalla_fibra_Vidrio3"/>
      <sheetName val="SNP2-geomalla_Biaxial3"/>
      <sheetName val="SNP3_concreto_3500_3"/>
      <sheetName val="SNP4_CEM__ASFALTICO3"/>
      <sheetName val="SNP5_MTTO_RUTINARIO3"/>
      <sheetName val="SNP6_Drenes3"/>
      <sheetName val="SNP7_Anclajes_pasivos_4#63"/>
      <sheetName val="SNP8_Anclajes_activos_2_Tor3"/>
      <sheetName val="SNP9_Anclajes_activos_4_Tor3"/>
      <sheetName val="SNP10_MATERIAL_3&quot;_TRIT3"/>
      <sheetName val="SNP11_Material_Relleno3"/>
      <sheetName val="SNP12_CUNETAS_3_0003"/>
      <sheetName val="SNP13_PARCHEO3"/>
      <sheetName val="SNP14_SELLO_JUNTAS3"/>
      <sheetName val="SNP15_Pilotes3"/>
      <sheetName val="SNP16_EXCAV__PAVIMENTO3"/>
      <sheetName val="SNP17_TRANS_BASE3"/>
      <sheetName val="SNP18_AFIRMADO_3&quot;3"/>
      <sheetName val="alcantarilla_K69+1033"/>
      <sheetName val="alcantarilla_K68+4373"/>
      <sheetName val="alcantarilla_K67+4553"/>
      <sheetName val="BOX_110+520_PUENTE_EL_VERDE3"/>
      <sheetName val="Muro_K99+07033"/>
      <sheetName val="MURO_K104+4543"/>
      <sheetName val="Muro_K109+05703"/>
      <sheetName val="BOX_K3"/>
      <sheetName val="PROY_ORIGINAL10"/>
      <sheetName val="PU_(2)9"/>
      <sheetName val="COSTOS_UNITARIOS4"/>
      <sheetName val="TRAYECTO_14"/>
      <sheetName val="200P_14"/>
      <sheetName val="210_2_24"/>
      <sheetName val="320_14"/>
      <sheetName val="640_14"/>
      <sheetName val="500P_14"/>
      <sheetName val="500P_24"/>
      <sheetName val="600_14"/>
      <sheetName val="610_14"/>
      <sheetName val="630_44"/>
      <sheetName val="640P_24"/>
      <sheetName val="640_1_(2)4"/>
      <sheetName val="672P_14"/>
      <sheetName val="2P_14"/>
      <sheetName val="900_24"/>
      <sheetName val="materiales_de_insumo4"/>
      <sheetName val="jornales_y_prestaciones4"/>
      <sheetName val="210_14"/>
      <sheetName val="310_14"/>
      <sheetName val="600_44"/>
      <sheetName val="661_14"/>
      <sheetName val="673_14"/>
      <sheetName val="673_24"/>
      <sheetName val="673_34"/>
      <sheetName val="672_14"/>
      <sheetName val="3P_14"/>
      <sheetName val="3P_24"/>
      <sheetName val="6_1P4"/>
      <sheetName val="6_2P4"/>
      <sheetName val="6_4P4"/>
      <sheetName val="VALOR_ENSAYOS4"/>
      <sheetName val="resumen_preacta4"/>
      <sheetName val="Resalto_en_asfalto4"/>
      <sheetName val="Mat_fresado_para_ampliacion4"/>
      <sheetName val="Tuberia_filtro_D=6&quot;4"/>
      <sheetName val="Realce_de_bordillo4"/>
      <sheetName val="Remocion_tuberia_d=24&quot;4"/>
      <sheetName val="GRAVA_ATRAQUES_DE_ALCANTARILLA4"/>
      <sheetName val="FORMATO_PREACTA4"/>
      <sheetName val="FORMATO_FECHA)4"/>
      <sheetName val="DESMONTE_LIMP_4"/>
      <sheetName val="REGISTRO_FOTOGRAFICO4"/>
      <sheetName val="S200_1_DESM__LIMP_B_4"/>
      <sheetName val="S200_2_DESM__LIMP__NB4"/>
      <sheetName val="S201_7_DEMO__ESTRUCTURAS4"/>
      <sheetName val="Remocion_alcantarillas_4"/>
      <sheetName val="Excav__Mat__Comun_4"/>
      <sheetName val="s201_15-remoción_de_alcantaril4"/>
      <sheetName val="s210_2_2-Exc_de_expl4"/>
      <sheetName val="s210_2_1-Exc_en_roca4"/>
      <sheetName val="s211_1_REMOCION_DERR_4"/>
      <sheetName val="s220_1_Terraplenes4"/>
      <sheetName val="s221_1_Pedraplen4"/>
      <sheetName val="S900_3_TRANS__DERRUMBE4"/>
      <sheetName val="s231_1_Geotextil4"/>
      <sheetName val="S230_2_Mejora__de_la_Sub-Ra4"/>
      <sheetName val="S320_1_Sub_base4"/>
      <sheetName val="S330_1_BASE_GRANULAR4"/>
      <sheetName val="CONFM__DE_CALZADA_EXISTENTE4"/>
      <sheetName val="S310_1_Confor__calzada_existe_4"/>
      <sheetName val="_S450_1_MEZCLA_MDC-14"/>
      <sheetName val="_S450_2MEZCLA_MDC-24"/>
      <sheetName val="S420_1_RIEGO_DE_IMPRIMACION_4"/>
      <sheetName val="S421_1_RIEGO_LIGA_CRR-14"/>
      <sheetName val="S460_1_FRESADO_4"/>
      <sheetName val="Excav__REPARACION_PAVIMENTO_4"/>
      <sheetName val="S465_1_EXC__PAV__ASFALTICO4"/>
      <sheetName val="S500_1_PAVIMENTO_CONCRETO4"/>
      <sheetName val="S510_1_PAVIMENTO_ADOQUIN4"/>
      <sheetName val="S600_1_EXCAV__VARIAS_4"/>
      <sheetName val="Relleno_Estructuras4"/>
      <sheetName val="eXCAVACIONES_VARIAS_EN_ROCA_4"/>
      <sheetName val="S600_2_EXCAV__ROCA4"/>
      <sheetName val="S610_1_Relleno_Estructuras4"/>
      <sheetName val="S623_1_Anclajes_4"/>
      <sheetName val="S623P1_Pantalla_Concreto4"/>
      <sheetName val="S630_3_Concretos_C4"/>
      <sheetName val="S630_4a_Concretos_D4"/>
      <sheetName val="S630_4b_Concretos_D4"/>
      <sheetName val="S630_6_CONCRETO_F4"/>
      <sheetName val="CONCRETO_G4"/>
      <sheetName val="S630_7_CONCRETO_G4"/>
      <sheetName val="s640_1_Acero_refuerzo4"/>
      <sheetName val="S642_13_Juntas_dilatacion4"/>
      <sheetName val="S644_2_Tuberia_PVC_4&quot;4"/>
      <sheetName val="_TUBERIA_36&quot;4"/>
      <sheetName val="S632_1_Baranda4"/>
      <sheetName val="_S661_1_TUBERIA_36&quot;_4"/>
      <sheetName val="S673_1_MAT__FILTRANTE4"/>
      <sheetName val="S673_2_GEOTEXTIL4"/>
      <sheetName val="TRANS__EXPLANACION4"/>
      <sheetName val="_S673_3_GEODREN_PLANAR_6&quot;4"/>
      <sheetName val="S681_1_GAVIONES4"/>
      <sheetName val="S700_1_Demarcacion4"/>
      <sheetName val="S700_2_Marca_víal4"/>
      <sheetName val="S701_1_tachas_reflectivas4"/>
      <sheetName val="S710_1_1_SEÑ_VERT__4"/>
      <sheetName val="S710_2_SEÑ_VERT_V4"/>
      <sheetName val="S710_1_2_SEÑ_VERT_4"/>
      <sheetName val="S730_1Defensas_4"/>
      <sheetName val="S800_2_CERCAS4"/>
      <sheetName val="S810_1_PROTECCION_TALUDES4"/>
      <sheetName val="S900_2Trans_explan4"/>
      <sheetName val="Tratamiento_fisuras4"/>
      <sheetName val="MARCAS_VIALES4"/>
      <sheetName val="Geomalla_con_fibra_de_vidrio4"/>
      <sheetName val="Anclajes_pasivos_4#64"/>
      <sheetName val="SNP1-geomalla_fibra_Vidrio4"/>
      <sheetName val="SNP2-geomalla_Biaxial4"/>
      <sheetName val="SNP3_concreto_3500_4"/>
      <sheetName val="SNP4_CEM__ASFALTICO4"/>
      <sheetName val="SNP5_MTTO_RUTINARIO4"/>
      <sheetName val="SNP6_Drenes4"/>
      <sheetName val="SNP7_Anclajes_pasivos_4#64"/>
      <sheetName val="SNP8_Anclajes_activos_2_Tor4"/>
      <sheetName val="SNP9_Anclajes_activos_4_Tor4"/>
      <sheetName val="SNP10_MATERIAL_3&quot;_TRIT4"/>
      <sheetName val="SNP11_Material_Relleno4"/>
      <sheetName val="SNP12_CUNETAS_3_0004"/>
      <sheetName val="SNP13_PARCHEO4"/>
      <sheetName val="SNP14_SELLO_JUNTAS4"/>
      <sheetName val="SNP15_Pilotes4"/>
      <sheetName val="SNP16_EXCAV__PAVIMENTO4"/>
      <sheetName val="SNP17_TRANS_BASE4"/>
      <sheetName val="SNP18_AFIRMADO_3&quot;4"/>
      <sheetName val="alcantarilla_K69+1034"/>
      <sheetName val="alcantarilla_K68+4374"/>
      <sheetName val="alcantarilla_K67+4554"/>
      <sheetName val="BOX_110+520_PUENTE_EL_VERDE4"/>
      <sheetName val="Muro_K99+07034"/>
      <sheetName val="MURO_K104+4544"/>
      <sheetName val="Muro_K109+05704"/>
      <sheetName val="BOX_K4"/>
      <sheetName val="ó&gt;_x005f_x0000__x005f_x0001__x005f_x0000__x005f_x0000__"/>
      <sheetName val="CRA.MODI"/>
      <sheetName val="MYE OBRA"/>
      <sheetName val="LISTADO_APU"/>
      <sheetName val="Operation"/>
      <sheetName val="Inputs"/>
      <sheetName val="Concesionaria_-_Administrativo1"/>
      <sheetName val="Concesionaria_-_Sistemas1"/>
      <sheetName val="Control"/>
      <sheetName val="Construction"/>
      <sheetName val="SNP7 Anclajes pasivos6j_x0000_"/>
      <sheetName val="MDC-1 COLOCACION "/>
      <sheetName val="D-20 COLOCACION "/>
      <sheetName val="TRANSPORTE MEZCLA ASFALTICA"/>
      <sheetName val="Fresado"/>
      <sheetName val="EXT microagomerado"/>
      <sheetName val="Hoja5"/>
      <sheetName val="Hoja3"/>
      <sheetName val="Hoja2"/>
      <sheetName val="Transportes"/>
      <sheetName val="Indicadores Y Listas"/>
      <sheetName val="Grafico Avance"/>
      <sheetName val="ó&gt;?_x0001_???j0$?#???j.$?#???L_x0012_Óu????"/>
      <sheetName val="Lista ICCU"/>
      <sheetName val="Paral. 1"/>
      <sheetName val="Paral. 2"/>
      <sheetName val="Paral. 3"/>
      <sheetName val="Paral.4"/>
      <sheetName val="sap"/>
      <sheetName val="P2"/>
      <sheetName val="P1"/>
      <sheetName val="31-05-18"/>
      <sheetName val="F-7857-308"/>
      <sheetName val="Equipo Menor"/>
      <sheetName val="ALQUILADO F-7857-308 "/>
      <sheetName val="Real Para tarifas"/>
      <sheetName val="RESISTENCIA_"/>
      <sheetName val="Memorias"/>
      <sheetName val="CANOBRA"/>
      <sheetName val="INCREMENTOS"/>
      <sheetName val="LISTMATE"/>
      <sheetName val="MATERIALES"/>
      <sheetName val="CONSTANTES"/>
      <sheetName val="LISTAS"/>
      <sheetName val="CONSTANTES_"/>
      <sheetName val="41"/>
      <sheetName val="INFORME_SEMANAL2"/>
      <sheetName val="201_72"/>
      <sheetName val="211_12"/>
      <sheetName val="320_22"/>
      <sheetName val="330_12"/>
      <sheetName val="330_22"/>
      <sheetName val="411_22"/>
      <sheetName val="450_2P2"/>
      <sheetName val="450_9P2"/>
      <sheetName val="461_12"/>
      <sheetName val="465_12"/>
      <sheetName val="464_1P2"/>
      <sheetName val="600_22"/>
      <sheetName val="630_52"/>
      <sheetName val="630_62"/>
      <sheetName val="630_72"/>
      <sheetName val="681_12"/>
      <sheetName val="670_P2"/>
      <sheetName val="671_P2"/>
      <sheetName val="674_22"/>
      <sheetName val="450_3P2"/>
      <sheetName val="621_1P2"/>
      <sheetName val="610_2P2"/>
      <sheetName val="230_22"/>
      <sheetName val="230_2P2"/>
      <sheetName val="621_1-1P2"/>
      <sheetName val="621_1_2P2"/>
      <sheetName val="PESO_VARILLAS2"/>
      <sheetName val="210_1_11"/>
      <sheetName val="210_1_21"/>
      <sheetName val="210_2_11"/>
      <sheetName val="220_11"/>
      <sheetName val="420_11"/>
      <sheetName val="421_11"/>
      <sheetName val="630_4_11"/>
      <sheetName val="640_1_11"/>
      <sheetName val="4P_1_11"/>
      <sheetName val="671_11"/>
      <sheetName val="673P_11"/>
      <sheetName val="674p_21"/>
      <sheetName val="640_1_21"/>
      <sheetName val="640_1_41"/>
      <sheetName val="630_3_11"/>
      <sheetName val="700_11"/>
      <sheetName val="701_21"/>
      <sheetName val="710_11"/>
      <sheetName val="730_11"/>
      <sheetName val="TORTA_EST1"/>
      <sheetName val="INFORME_SEMANAL1"/>
      <sheetName val="201_71"/>
      <sheetName val="211_11"/>
      <sheetName val="320_21"/>
      <sheetName val="330_11"/>
      <sheetName val="330_21"/>
      <sheetName val="411_21"/>
      <sheetName val="450_2P1"/>
      <sheetName val="450_9P1"/>
      <sheetName val="461_11"/>
      <sheetName val="465_11"/>
      <sheetName val="464_1P1"/>
      <sheetName val="600_21"/>
      <sheetName val="630_51"/>
      <sheetName val="630_61"/>
      <sheetName val="630_71"/>
      <sheetName val="681_11"/>
      <sheetName val="670_P1"/>
      <sheetName val="671_P1"/>
      <sheetName val="674_21"/>
      <sheetName val="450_3P1"/>
      <sheetName val="621_1P1"/>
      <sheetName val="610_2P1"/>
      <sheetName val="230_21"/>
      <sheetName val="230_2P1"/>
      <sheetName val="621_1-1P1"/>
      <sheetName val="621_1_2P1"/>
      <sheetName val="PESO_VARILLAS1"/>
      <sheetName val="210_1_1"/>
      <sheetName val="210_1_2"/>
      <sheetName val="210_2_1"/>
      <sheetName val="220_1"/>
      <sheetName val="420_1"/>
      <sheetName val="421_1"/>
      <sheetName val="630_4_1"/>
      <sheetName val="640_1_1"/>
      <sheetName val="4P_1_1"/>
      <sheetName val="671_1"/>
      <sheetName val="673P_1"/>
      <sheetName val="674p_2"/>
      <sheetName val="640_1_2"/>
      <sheetName val="640_1_4"/>
      <sheetName val="630_3_1"/>
      <sheetName val="700_1"/>
      <sheetName val="701_2"/>
      <sheetName val="710_1"/>
      <sheetName val="730_1"/>
      <sheetName val="TORTA_EST"/>
      <sheetName val="PROY_ORIGINAL12"/>
      <sheetName val="PU_(2)11"/>
      <sheetName val="COSTOS_UNITARIOS6"/>
      <sheetName val="TRAYECTO_16"/>
      <sheetName val="200P_16"/>
      <sheetName val="210_2_26"/>
      <sheetName val="320_16"/>
      <sheetName val="640_16"/>
      <sheetName val="500P_16"/>
      <sheetName val="500P_26"/>
      <sheetName val="600_16"/>
      <sheetName val="610_16"/>
      <sheetName val="630_46"/>
      <sheetName val="640P_26"/>
      <sheetName val="640_1_(2)6"/>
      <sheetName val="672P_16"/>
      <sheetName val="2P_16"/>
      <sheetName val="900_26"/>
      <sheetName val="materiales_de_insumo6"/>
      <sheetName val="jornales_y_prestaciones6"/>
      <sheetName val="210_16"/>
      <sheetName val="310_16"/>
      <sheetName val="600_46"/>
      <sheetName val="661_16"/>
      <sheetName val="673_16"/>
      <sheetName val="673_26"/>
      <sheetName val="673_36"/>
      <sheetName val="672_16"/>
      <sheetName val="3P_16"/>
      <sheetName val="3P_26"/>
      <sheetName val="6_1P6"/>
      <sheetName val="6_2P6"/>
      <sheetName val="6_4P6"/>
      <sheetName val="VALOR_ENSAYOS6"/>
      <sheetName val="resumen_preacta6"/>
      <sheetName val="Resalto_en_asfalto6"/>
      <sheetName val="Mat_fresado_para_ampliacion6"/>
      <sheetName val="Tuberia_filtro_D=6&quot;6"/>
      <sheetName val="Realce_de_bordillo6"/>
      <sheetName val="Remocion_tuberia_d=24&quot;6"/>
      <sheetName val="GRAVA_ATRAQUES_DE_ALCANTARILLA6"/>
      <sheetName val="FORMATO_PREACTA6"/>
      <sheetName val="FORMATO_FECHA)6"/>
      <sheetName val="DESMONTE_LIMP_6"/>
      <sheetName val="REGISTRO_FOTOGRAFICO6"/>
      <sheetName val="S200_1_DESM__LIMP_B_6"/>
      <sheetName val="S200_2_DESM__LIMP__NB6"/>
      <sheetName val="S201_7_DEMO__ESTRUCTURAS6"/>
      <sheetName val="Remocion_alcantarillas_6"/>
      <sheetName val="Excav__Mat__Comun_6"/>
      <sheetName val="s201_15-remoción_de_alcantaril6"/>
      <sheetName val="s210_2_2-Exc_de_expl6"/>
      <sheetName val="s210_2_1-Exc_en_roca6"/>
      <sheetName val="s211_1_REMOCION_DERR_6"/>
      <sheetName val="s220_1_Terraplenes6"/>
      <sheetName val="s221_1_Pedraplen5"/>
      <sheetName val="S900_3_TRANS__DERRUMBE5"/>
      <sheetName val="s231_1_Geotextil5"/>
      <sheetName val="S230_2_Mejora__de_la_Sub-Ra5"/>
      <sheetName val="S320_1_Sub_base5"/>
      <sheetName val="S330_1_BASE_GRANULAR5"/>
      <sheetName val="CONFM__DE_CALZADA_EXISTENTE5"/>
      <sheetName val="S310_1_Confor__calzada_existe_5"/>
      <sheetName val="_S450_1_MEZCLA_MDC-15"/>
      <sheetName val="_S450_2MEZCLA_MDC-25"/>
      <sheetName val="S420_1_RIEGO_DE_IMPRIMACION_5"/>
      <sheetName val="S421_1_RIEGO_LIGA_CRR-15"/>
      <sheetName val="S460_1_FRESADO_5"/>
      <sheetName val="Excav__REPARACION_PAVIMENTO_5"/>
      <sheetName val="S465_1_EXC__PAV__ASFALTICO5"/>
      <sheetName val="S500_1_PAVIMENTO_CONCRETO5"/>
      <sheetName val="S510_1_PAVIMENTO_ADOQUIN5"/>
      <sheetName val="S600_1_EXCAV__VARIAS_5"/>
      <sheetName val="Relleno_Estructuras5"/>
      <sheetName val="eXCAVACIONES_VARIAS_EN_ROCA_5"/>
      <sheetName val="S600_2_EXCAV__ROCA5"/>
      <sheetName val="S610_1_Relleno_Estructuras5"/>
      <sheetName val="S623_1_Anclajes_5"/>
      <sheetName val="S623P1_Pantalla_Concreto5"/>
      <sheetName val="S630_3_Concretos_C5"/>
      <sheetName val="S630_4a_Concretos_D5"/>
      <sheetName val="S630_4b_Concretos_D5"/>
      <sheetName val="S630_6_CONCRETO_F5"/>
      <sheetName val="CONCRETO_G5"/>
      <sheetName val="S630_7_CONCRETO_G5"/>
      <sheetName val="s640_1_Acero_refuerzo5"/>
      <sheetName val="S642_13_Juntas_dilatacion5"/>
      <sheetName val="S644_2_Tuberia_PVC_4&quot;5"/>
      <sheetName val="_TUBERIA_36&quot;5"/>
      <sheetName val="S632_1_Baranda5"/>
      <sheetName val="_S661_1_TUBERIA_36&quot;_5"/>
      <sheetName val="S673_1_MAT__FILTRANTE5"/>
      <sheetName val="S673_2_GEOTEXTIL5"/>
      <sheetName val="TRANS__EXPLANACION5"/>
      <sheetName val="_S673_3_GEODREN_PLANAR_6&quot;5"/>
      <sheetName val="S681_1_GAVIONES5"/>
      <sheetName val="S700_1_Demarcacion5"/>
      <sheetName val="S700_2_Marca_víal5"/>
      <sheetName val="S701_1_tachas_reflectivas5"/>
      <sheetName val="S710_1_1_SEÑ_VERT__5"/>
      <sheetName val="S710_2_SEÑ_VERT_V5"/>
      <sheetName val="S710_1_2_SEÑ_VERT_5"/>
      <sheetName val="S730_1Defensas_5"/>
      <sheetName val="S800_2_CERCAS5"/>
      <sheetName val="S810_1_PROTECCION_TALUDES5"/>
      <sheetName val="S900_2Trans_explan5"/>
      <sheetName val="Tratamiento_fisuras5"/>
      <sheetName val="MARCAS_VIALES5"/>
      <sheetName val="Geomalla_con_fibra_de_vidrio5"/>
      <sheetName val="Anclajes_pasivos_4#65"/>
      <sheetName val="SNP1-geomalla_fibra_Vidrio5"/>
      <sheetName val="SNP2-geomalla_Biaxial5"/>
      <sheetName val="SNP3_concreto_3500_5"/>
      <sheetName val="SNP4_CEM__ASFALTICO5"/>
      <sheetName val="SNP5_MTTO_RUTINARIO5"/>
      <sheetName val="SNP6_Drenes5"/>
      <sheetName val="SNP7_Anclajes_pasivos_4#65"/>
      <sheetName val="SNP8_Anclajes_activos_2_Tor5"/>
      <sheetName val="SNP9_Anclajes_activos_4_Tor5"/>
      <sheetName val="SNP10_MATERIAL_3&quot;_TRIT5"/>
      <sheetName val="SNP11_Material_Relleno5"/>
      <sheetName val="SNP12_CUNETAS_3_0005"/>
      <sheetName val="SNP13_PARCHEO5"/>
      <sheetName val="SNP14_SELLO_JUNTAS5"/>
      <sheetName val="SNP15_Pilotes5"/>
      <sheetName val="SNP16_EXCAV__PAVIMENTO5"/>
      <sheetName val="SNP17_TRANS_BASE5"/>
      <sheetName val="SNP18_AFIRMADO_3&quot;5"/>
      <sheetName val="alcantarilla_K69+1035"/>
      <sheetName val="alcantarilla_K68+4375"/>
      <sheetName val="alcantarilla_K67+4555"/>
      <sheetName val="BOX_110+520_PUENTE_EL_VERDE5"/>
      <sheetName val="Muro_K99+07035"/>
      <sheetName val="MURO_K104+4545"/>
      <sheetName val="Muro_K109+05705"/>
      <sheetName val="BOX_K5"/>
      <sheetName val="INFORME_SEMANAL5"/>
      <sheetName val="201_75"/>
      <sheetName val="211_15"/>
      <sheetName val="320_25"/>
      <sheetName val="330_15"/>
      <sheetName val="330_25"/>
      <sheetName val="411_25"/>
      <sheetName val="450_2P5"/>
      <sheetName val="450_9P5"/>
      <sheetName val="461_15"/>
      <sheetName val="465_15"/>
      <sheetName val="464_1P5"/>
      <sheetName val="600_25"/>
      <sheetName val="630_55"/>
      <sheetName val="630_65"/>
      <sheetName val="630_75"/>
      <sheetName val="681_15"/>
      <sheetName val="670_P5"/>
      <sheetName val="671_P5"/>
      <sheetName val="674_25"/>
      <sheetName val="450_3P5"/>
      <sheetName val="621_1P5"/>
      <sheetName val="610_2P5"/>
      <sheetName val="230_25"/>
      <sheetName val="230_2P5"/>
      <sheetName val="621_1-1P5"/>
      <sheetName val="621_1_2P5"/>
      <sheetName val="PESO_VARILLAS5"/>
      <sheetName val="210_1_14"/>
      <sheetName val="210_1_24"/>
      <sheetName val="210_2_14"/>
      <sheetName val="220_14"/>
      <sheetName val="420_14"/>
      <sheetName val="421_14"/>
      <sheetName val="630_4_14"/>
      <sheetName val="640_1_14"/>
      <sheetName val="4P_1_14"/>
      <sheetName val="671_14"/>
      <sheetName val="673P_14"/>
      <sheetName val="674p_24"/>
      <sheetName val="640_1_24"/>
      <sheetName val="640_1_44"/>
      <sheetName val="630_3_14"/>
      <sheetName val="700_14"/>
      <sheetName val="701_24"/>
      <sheetName val="710_14"/>
      <sheetName val="730_14"/>
      <sheetName val="TORTA_EST4"/>
      <sheetName val="INFORME_SEMANAL3"/>
      <sheetName val="201_73"/>
      <sheetName val="211_13"/>
      <sheetName val="320_23"/>
      <sheetName val="330_13"/>
      <sheetName val="330_23"/>
      <sheetName val="411_23"/>
      <sheetName val="450_2P3"/>
      <sheetName val="450_9P3"/>
      <sheetName val="461_13"/>
      <sheetName val="465_13"/>
      <sheetName val="464_1P3"/>
      <sheetName val="600_23"/>
      <sheetName val="630_53"/>
      <sheetName val="630_63"/>
      <sheetName val="630_73"/>
      <sheetName val="681_13"/>
      <sheetName val="670_P3"/>
      <sheetName val="671_P3"/>
      <sheetName val="674_23"/>
      <sheetName val="450_3P3"/>
      <sheetName val="621_1P3"/>
      <sheetName val="610_2P3"/>
      <sheetName val="230_23"/>
      <sheetName val="230_2P3"/>
      <sheetName val="621_1-1P3"/>
      <sheetName val="621_1_2P3"/>
      <sheetName val="PESO_VARILLAS3"/>
      <sheetName val="210_1_12"/>
      <sheetName val="210_1_22"/>
      <sheetName val="210_2_12"/>
      <sheetName val="220_12"/>
      <sheetName val="420_12"/>
      <sheetName val="421_12"/>
      <sheetName val="630_4_12"/>
      <sheetName val="640_1_12"/>
      <sheetName val="4P_1_12"/>
      <sheetName val="671_12"/>
      <sheetName val="673P_12"/>
      <sheetName val="674p_22"/>
      <sheetName val="640_1_22"/>
      <sheetName val="640_1_42"/>
      <sheetName val="630_3_12"/>
      <sheetName val="700_12"/>
      <sheetName val="701_22"/>
      <sheetName val="710_12"/>
      <sheetName val="730_12"/>
      <sheetName val="TORTA_EST2"/>
      <sheetName val="PROY_ORIGINAL11"/>
      <sheetName val="PU_(2)10"/>
      <sheetName val="COSTOS_UNITARIOS5"/>
      <sheetName val="TRAYECTO_15"/>
      <sheetName val="200P_15"/>
      <sheetName val="210_2_25"/>
      <sheetName val="320_15"/>
      <sheetName val="640_15"/>
      <sheetName val="500P_15"/>
      <sheetName val="500P_25"/>
      <sheetName val="600_15"/>
      <sheetName val="610_15"/>
      <sheetName val="630_45"/>
      <sheetName val="640P_25"/>
      <sheetName val="640_1_(2)5"/>
      <sheetName val="672P_15"/>
      <sheetName val="2P_15"/>
      <sheetName val="900_25"/>
      <sheetName val="materiales_de_insumo5"/>
      <sheetName val="jornales_y_prestaciones5"/>
      <sheetName val="210_15"/>
      <sheetName val="310_15"/>
      <sheetName val="600_45"/>
      <sheetName val="661_15"/>
      <sheetName val="673_15"/>
      <sheetName val="673_25"/>
      <sheetName val="673_35"/>
      <sheetName val="672_15"/>
      <sheetName val="3P_15"/>
      <sheetName val="3P_25"/>
      <sheetName val="6_1P5"/>
      <sheetName val="6_2P5"/>
      <sheetName val="6_4P5"/>
      <sheetName val="VALOR_ENSAYOS5"/>
      <sheetName val="FORMATO_PREACTA5"/>
      <sheetName val="FORMATO_FECHA)5"/>
      <sheetName val="DESMONTE_LIMP_5"/>
      <sheetName val="REGISTRO_FOTOGRAFICO5"/>
      <sheetName val="S200_1_DESM__LIMP_B_5"/>
      <sheetName val="S200_2_DESM__LIMP__NB5"/>
      <sheetName val="S201_7_DEMO__ESTRUCTURAS5"/>
      <sheetName val="Remocion_alcantarillas_5"/>
      <sheetName val="Excav__Mat__Comun_5"/>
      <sheetName val="s201_15-remoción_de_alcantaril5"/>
      <sheetName val="s210_2_2-Exc_de_expl5"/>
      <sheetName val="s210_2_1-Exc_en_roca5"/>
      <sheetName val="s211_1_REMOCION_DERR_5"/>
      <sheetName val="s220_1_Terraplenes5"/>
      <sheetName val="resumen_preacta5"/>
      <sheetName val="Resalto_en_asfalto5"/>
      <sheetName val="Mat_fresado_para_ampliacion5"/>
      <sheetName val="Tuberia_filtro_D=6&quot;5"/>
      <sheetName val="Realce_de_bordillo5"/>
      <sheetName val="Remocion_tuberia_d=24&quot;5"/>
      <sheetName val="GRAVA_ATRAQUES_DE_ALCANTARILLA5"/>
      <sheetName val="INFORME_SEMANAL4"/>
      <sheetName val="201_74"/>
      <sheetName val="211_14"/>
      <sheetName val="320_24"/>
      <sheetName val="330_14"/>
      <sheetName val="330_24"/>
      <sheetName val="411_24"/>
      <sheetName val="450_2P4"/>
      <sheetName val="450_9P4"/>
      <sheetName val="461_14"/>
      <sheetName val="465_14"/>
      <sheetName val="464_1P4"/>
      <sheetName val="600_24"/>
      <sheetName val="630_54"/>
      <sheetName val="630_64"/>
      <sheetName val="630_74"/>
      <sheetName val="681_14"/>
      <sheetName val="670_P4"/>
      <sheetName val="671_P4"/>
      <sheetName val="674_24"/>
      <sheetName val="450_3P4"/>
      <sheetName val="621_1P4"/>
      <sheetName val="610_2P4"/>
      <sheetName val="230_24"/>
      <sheetName val="230_2P4"/>
      <sheetName val="621_1-1P4"/>
      <sheetName val="621_1_2P4"/>
      <sheetName val="PESO_VARILLAS4"/>
      <sheetName val="210_1_13"/>
      <sheetName val="210_1_23"/>
      <sheetName val="210_2_13"/>
      <sheetName val="220_13"/>
      <sheetName val="420_13"/>
      <sheetName val="421_13"/>
      <sheetName val="630_4_13"/>
      <sheetName val="640_1_13"/>
      <sheetName val="4P_1_13"/>
      <sheetName val="671_13"/>
      <sheetName val="673P_13"/>
      <sheetName val="674p_23"/>
      <sheetName val="640_1_23"/>
      <sheetName val="640_1_43"/>
      <sheetName val="630_3_13"/>
      <sheetName val="700_13"/>
      <sheetName val="701_23"/>
      <sheetName val="710_13"/>
      <sheetName val="730_13"/>
      <sheetName val="TORTA_EST3"/>
      <sheetName val="PROY_ORIGINAL13"/>
      <sheetName val="PU_(2)12"/>
      <sheetName val="COSTOS_UNITARIOS7"/>
      <sheetName val="TRAYECTO_17"/>
      <sheetName val="200P_17"/>
      <sheetName val="210_2_27"/>
      <sheetName val="320_17"/>
      <sheetName val="640_17"/>
      <sheetName val="500P_17"/>
      <sheetName val="500P_27"/>
      <sheetName val="600_17"/>
      <sheetName val="610_17"/>
      <sheetName val="630_47"/>
      <sheetName val="640P_27"/>
      <sheetName val="640_1_(2)7"/>
      <sheetName val="672P_17"/>
      <sheetName val="2P_17"/>
      <sheetName val="900_27"/>
      <sheetName val="materiales_de_insumo7"/>
      <sheetName val="jornales_y_prestaciones7"/>
      <sheetName val="210_17"/>
      <sheetName val="310_17"/>
      <sheetName val="600_47"/>
      <sheetName val="661_17"/>
      <sheetName val="673_17"/>
      <sheetName val="673_27"/>
      <sheetName val="673_37"/>
      <sheetName val="672_17"/>
      <sheetName val="3P_17"/>
      <sheetName val="3P_27"/>
      <sheetName val="6_1P7"/>
      <sheetName val="6_2P7"/>
      <sheetName val="6_4P7"/>
      <sheetName val="VALOR_ENSAYOS7"/>
      <sheetName val="resumen_preacta7"/>
      <sheetName val="Resalto_en_asfalto7"/>
      <sheetName val="Mat_fresado_para_ampliacion7"/>
      <sheetName val="Tuberia_filtro_D=6&quot;7"/>
      <sheetName val="Realce_de_bordillo7"/>
      <sheetName val="Remocion_tuberia_d=24&quot;7"/>
      <sheetName val="GRAVA_ATRAQUES_DE_ALCANTARILLA7"/>
      <sheetName val="FORMATO_PREACTA7"/>
      <sheetName val="FORMATO_FECHA)7"/>
      <sheetName val="DESMONTE_LIMP_7"/>
      <sheetName val="REGISTRO_FOTOGRAFICO7"/>
      <sheetName val="S200_1_DESM__LIMP_B_7"/>
      <sheetName val="S200_2_DESM__LIMP__NB7"/>
      <sheetName val="S201_7_DEMO__ESTRUCTURAS7"/>
      <sheetName val="Remocion_alcantarillas_7"/>
      <sheetName val="Excav__Mat__Comun_7"/>
      <sheetName val="s201_15-remoción_de_alcantaril7"/>
      <sheetName val="s210_2_2-Exc_de_expl7"/>
      <sheetName val="s210_2_1-Exc_en_roca7"/>
      <sheetName val="s211_1_REMOCION_DERR_7"/>
      <sheetName val="s220_1_Terraplenes7"/>
      <sheetName val="s221_1_Pedraplen6"/>
      <sheetName val="S900_3_TRANS__DERRUMBE6"/>
      <sheetName val="s231_1_Geotextil6"/>
      <sheetName val="S230_2_Mejora__de_la_Sub-Ra6"/>
      <sheetName val="S320_1_Sub_base6"/>
      <sheetName val="S330_1_BASE_GRANULAR6"/>
      <sheetName val="CONFM__DE_CALZADA_EXISTENTE6"/>
      <sheetName val="S310_1_Confor__calzada_existe_6"/>
      <sheetName val="_S450_1_MEZCLA_MDC-16"/>
      <sheetName val="_S450_2MEZCLA_MDC-26"/>
      <sheetName val="S420_1_RIEGO_DE_IMPRIMACION_6"/>
      <sheetName val="S421_1_RIEGO_LIGA_CRR-16"/>
      <sheetName val="S460_1_FRESADO_6"/>
      <sheetName val="Excav__REPARACION_PAVIMENTO_6"/>
      <sheetName val="S465_1_EXC__PAV__ASFALTICO6"/>
      <sheetName val="S500_1_PAVIMENTO_CONCRETO6"/>
      <sheetName val="S510_1_PAVIMENTO_ADOQUIN6"/>
      <sheetName val="S600_1_EXCAV__VARIAS_6"/>
      <sheetName val="Relleno_Estructuras6"/>
      <sheetName val="eXCAVACIONES_VARIAS_EN_ROCA_6"/>
      <sheetName val="S600_2_EXCAV__ROCA6"/>
      <sheetName val="S610_1_Relleno_Estructuras6"/>
      <sheetName val="S623_1_Anclajes_6"/>
      <sheetName val="S623P1_Pantalla_Concreto6"/>
      <sheetName val="S630_3_Concretos_C6"/>
      <sheetName val="S630_4a_Concretos_D6"/>
      <sheetName val="S630_4b_Concretos_D6"/>
      <sheetName val="S630_6_CONCRETO_F6"/>
      <sheetName val="CONCRETO_G6"/>
      <sheetName val="S630_7_CONCRETO_G6"/>
      <sheetName val="s640_1_Acero_refuerzo6"/>
      <sheetName val="S642_13_Juntas_dilatacion6"/>
      <sheetName val="S644_2_Tuberia_PVC_4&quot;6"/>
      <sheetName val="_TUBERIA_36&quot;6"/>
      <sheetName val="S632_1_Baranda6"/>
      <sheetName val="_S661_1_TUBERIA_36&quot;_6"/>
      <sheetName val="S673_1_MAT__FILTRANTE6"/>
      <sheetName val="S673_2_GEOTEXTIL6"/>
      <sheetName val="TRANS__EXPLANACION6"/>
      <sheetName val="_S673_3_GEODREN_PLANAR_6&quot;6"/>
      <sheetName val="S681_1_GAVIONES6"/>
      <sheetName val="S700_1_Demarcacion6"/>
      <sheetName val="S700_2_Marca_víal6"/>
      <sheetName val="S701_1_tachas_reflectivas6"/>
      <sheetName val="S710_1_1_SEÑ_VERT__6"/>
      <sheetName val="S710_2_SEÑ_VERT_V6"/>
      <sheetName val="S710_1_2_SEÑ_VERT_6"/>
      <sheetName val="S730_1Defensas_6"/>
      <sheetName val="S800_2_CERCAS6"/>
      <sheetName val="S810_1_PROTECCION_TALUDES6"/>
      <sheetName val="S900_2Trans_explan6"/>
      <sheetName val="Tratamiento_fisuras6"/>
      <sheetName val="MARCAS_VIALES6"/>
      <sheetName val="Geomalla_con_fibra_de_vidrio6"/>
      <sheetName val="Anclajes_pasivos_4#66"/>
      <sheetName val="SNP1-geomalla_fibra_Vidrio6"/>
      <sheetName val="SNP2-geomalla_Biaxial6"/>
      <sheetName val="SNP3_concreto_3500_6"/>
      <sheetName val="SNP4_CEM__ASFALTICO6"/>
      <sheetName val="SNP5_MTTO_RUTINARIO6"/>
      <sheetName val="SNP6_Drenes6"/>
      <sheetName val="SNP7_Anclajes_pasivos_4#66"/>
      <sheetName val="SNP8_Anclajes_activos_2_Tor6"/>
      <sheetName val="SNP9_Anclajes_activos_4_Tor6"/>
      <sheetName val="SNP10_MATERIAL_3&quot;_TRIT6"/>
      <sheetName val="SNP11_Material_Relleno6"/>
      <sheetName val="SNP12_CUNETAS_3_0006"/>
      <sheetName val="SNP13_PARCHEO6"/>
      <sheetName val="SNP14_SELLO_JUNTAS6"/>
      <sheetName val="SNP15_Pilotes6"/>
      <sheetName val="SNP16_EXCAV__PAVIMENTO6"/>
      <sheetName val="SNP17_TRANS_BASE6"/>
      <sheetName val="SNP18_AFIRMADO_3&quot;6"/>
      <sheetName val="alcantarilla_K69+1036"/>
      <sheetName val="alcantarilla_K68+4376"/>
      <sheetName val="alcantarilla_K67+4556"/>
      <sheetName val="BOX_110+520_PUENTE_EL_VERDE6"/>
      <sheetName val="Muro_K99+07036"/>
      <sheetName val="MURO_K104+4546"/>
      <sheetName val="Muro_K109+05706"/>
      <sheetName val="BOX_K6"/>
      <sheetName val="INFORME_SEMANAL6"/>
      <sheetName val="201_76"/>
      <sheetName val="211_16"/>
      <sheetName val="320_26"/>
      <sheetName val="330_16"/>
      <sheetName val="330_26"/>
      <sheetName val="411_26"/>
      <sheetName val="450_2P6"/>
      <sheetName val="450_9P6"/>
      <sheetName val="461_16"/>
      <sheetName val="465_16"/>
      <sheetName val="464_1P6"/>
      <sheetName val="600_26"/>
      <sheetName val="630_56"/>
      <sheetName val="630_66"/>
      <sheetName val="630_76"/>
      <sheetName val="681_16"/>
      <sheetName val="670_P6"/>
      <sheetName val="671_P6"/>
      <sheetName val="674_26"/>
      <sheetName val="450_3P6"/>
      <sheetName val="621_1P6"/>
      <sheetName val="610_2P6"/>
      <sheetName val="230_26"/>
      <sheetName val="230_2P6"/>
      <sheetName val="621_1-1P6"/>
      <sheetName val="621_1_2P6"/>
      <sheetName val="PESO_VARILLAS6"/>
      <sheetName val="210_1_15"/>
      <sheetName val="210_1_25"/>
      <sheetName val="210_2_15"/>
      <sheetName val="220_15"/>
      <sheetName val="420_15"/>
      <sheetName val="421_15"/>
      <sheetName val="630_4_15"/>
      <sheetName val="640_1_15"/>
      <sheetName val="4P_1_15"/>
      <sheetName val="671_15"/>
      <sheetName val="673P_15"/>
      <sheetName val="674p_25"/>
      <sheetName val="640_1_25"/>
      <sheetName val="640_1_45"/>
      <sheetName val="630_3_15"/>
      <sheetName val="700_15"/>
      <sheetName val="701_25"/>
      <sheetName val="710_15"/>
      <sheetName val="730_15"/>
      <sheetName val="TORTA_EST5"/>
      <sheetName val="PRESU"/>
      <sheetName val="LISTA"/>
      <sheetName val="BASE DE DATOS DE PRECIOS"/>
      <sheetName val="Valores consolidados"/>
      <sheetName val="Tipo A1"/>
      <sheetName val="Tipo A2"/>
      <sheetName val="Tipo A3"/>
      <sheetName val="Tipo B1"/>
      <sheetName val="Tipo B2"/>
      <sheetName val="Tipo B3"/>
      <sheetName val="Tipo C1"/>
      <sheetName val="Tipo C2"/>
      <sheetName val="Tipo C3"/>
      <sheetName val="Tipo D1"/>
      <sheetName val="Tipo D2"/>
      <sheetName val="Tipo D3"/>
      <sheetName val="ó&gt;"/>
      <sheetName val="Patrimonio neto personal"/>
      <sheetName val="Cálculos"/>
      <sheetName val="_x0000_㈀㰰⌀_x0000_㈀㰮⌀_x0000_䰀଒v_x0000__x0000__x0000_頀"/>
      <sheetName val="AMOBLAMINETO"/>
      <sheetName val="MATERIALES Y RECURSOS"/>
      <sheetName val="ó&gt;????j0$?#???j_$?#???LÓu????"/>
      <sheetName val="CORTE DE OBRA N° 1"/>
      <sheetName val="memoria"/>
      <sheetName val="memoria 1"/>
      <sheetName val="Avan Var"/>
      <sheetName val="Avan UF1"/>
      <sheetName val="Avan UF2"/>
      <sheetName val="Avan UF3"/>
      <sheetName val="Avan UF4 "/>
      <sheetName val="Var"/>
      <sheetName val="uf1"/>
      <sheetName val="uf2"/>
      <sheetName val="uf3"/>
      <sheetName val="uf4"/>
      <sheetName val="Puentes"/>
      <sheetName val="Plan de Obras"/>
      <sheetName val="REDES"/>
      <sheetName val="Hoja 2"/>
      <sheetName val="PU"/>
      <sheetName val="MDC-1_COLOCACION_"/>
      <sheetName val="D-20_COLOCACION_"/>
      <sheetName val="TRANSPORTE_MEZCLA_ASFALTICA"/>
      <sheetName val="EXT_microagomerado"/>
      <sheetName val="Grafico_Avance"/>
      <sheetName val="MYE_OBRA"/>
      <sheetName val="SNP7_Anclajes_pasivos6j"/>
      <sheetName val="BASE_DE_DATOS_DE_PRECIOS"/>
      <sheetName val="Indicadores_Y_Listas"/>
      <sheetName val="Tramo_2"/>
      <sheetName val="MDC-1_COLOCACION_1"/>
      <sheetName val="D-20_COLOCACION_1"/>
      <sheetName val="TRANSPORTE_MEZCLA_ASFALTICA1"/>
      <sheetName val="EXT_microagomerado1"/>
      <sheetName val="Grafico_Avance1"/>
      <sheetName val="MYE_OBRA1"/>
      <sheetName val="BASE_DE_DATOS_DE_PRECIOS1"/>
      <sheetName val="Indicadores_Y_Listas1"/>
      <sheetName val="Tramo_21"/>
      <sheetName val="&quot;PAGA&quot;"/>
      <sheetName val="resum96"/>
      <sheetName val="PROY_ORIGINAL14"/>
      <sheetName val="PU_(2)13"/>
      <sheetName val="COSTOS_UNITARIOS8"/>
      <sheetName val="TRAYECTO_18"/>
      <sheetName val="200P_18"/>
      <sheetName val="210_2_28"/>
      <sheetName val="320_18"/>
      <sheetName val="640_18"/>
      <sheetName val="500P_18"/>
      <sheetName val="500P_28"/>
      <sheetName val="600_18"/>
      <sheetName val="610_18"/>
      <sheetName val="630_48"/>
      <sheetName val="640P_28"/>
      <sheetName val="640_1_(2)8"/>
      <sheetName val="672P_18"/>
      <sheetName val="2P_18"/>
      <sheetName val="900_28"/>
      <sheetName val="materiales_de_insumo8"/>
      <sheetName val="jornales_y_prestaciones8"/>
      <sheetName val="210_18"/>
      <sheetName val="310_18"/>
      <sheetName val="600_48"/>
      <sheetName val="661_18"/>
      <sheetName val="673_18"/>
      <sheetName val="673_28"/>
      <sheetName val="673_38"/>
      <sheetName val="672_18"/>
      <sheetName val="3P_18"/>
      <sheetName val="3P_28"/>
      <sheetName val="6_1P8"/>
      <sheetName val="6_2P8"/>
      <sheetName val="6_4P8"/>
      <sheetName val="VALOR_ENSAYOS8"/>
      <sheetName val="resumen_preacta8"/>
      <sheetName val="Resalto_en_asfalto8"/>
      <sheetName val="Mat_fresado_para_ampliacion8"/>
      <sheetName val="Tuberia_filtro_D=6&quot;8"/>
      <sheetName val="Realce_de_bordillo8"/>
      <sheetName val="Remocion_tuberia_d=24&quot;8"/>
      <sheetName val="GRAVA_ATRAQUES_DE_ALCANTARILLA8"/>
      <sheetName val="FORMATO_PREACTA8"/>
      <sheetName val="FORMATO_FECHA)8"/>
      <sheetName val="DESMONTE_LIMP_8"/>
      <sheetName val="REGISTRO_FOTOGRAFICO8"/>
      <sheetName val="S200_1_DESM__LIMP_B_8"/>
      <sheetName val="S200_2_DESM__LIMP__NB8"/>
      <sheetName val="S201_7_DEMO__ESTRUCTURAS8"/>
      <sheetName val="Remocion_alcantarillas_8"/>
      <sheetName val="Excav__Mat__Comun_8"/>
      <sheetName val="s201_15-remoción_de_alcantaril8"/>
      <sheetName val="s210_2_2-Exc_de_expl8"/>
      <sheetName val="s210_2_1-Exc_en_roca8"/>
      <sheetName val="s211_1_REMOCION_DERR_8"/>
      <sheetName val="s220_1_Terraplenes8"/>
      <sheetName val="s221_1_Pedraplen8"/>
      <sheetName val="S900_3_TRANS__DERRUMBE8"/>
      <sheetName val="s231_1_Geotextil8"/>
      <sheetName val="S230_2_Mejora__de_la_Sub-Ra8"/>
      <sheetName val="S320_1_Sub_base8"/>
      <sheetName val="S330_1_BASE_GRANULAR8"/>
      <sheetName val="CONFM__DE_CALZADA_EXISTENTE8"/>
      <sheetName val="S310_1_Confor__calzada_existe_8"/>
      <sheetName val="_S450_1_MEZCLA_MDC-18"/>
      <sheetName val="_S450_2MEZCLA_MDC-28"/>
      <sheetName val="S420_1_RIEGO_DE_IMPRIMACION_8"/>
      <sheetName val="S421_1_RIEGO_LIGA_CRR-18"/>
      <sheetName val="S460_1_FRESADO_8"/>
      <sheetName val="Excav__REPARACION_PAVIMENTO_8"/>
      <sheetName val="S465_1_EXC__PAV__ASFALTICO8"/>
      <sheetName val="S500_1_PAVIMENTO_CONCRETO8"/>
      <sheetName val="S510_1_PAVIMENTO_ADOQUIN8"/>
      <sheetName val="S600_1_EXCAV__VARIAS_8"/>
      <sheetName val="Relleno_Estructuras8"/>
      <sheetName val="eXCAVACIONES_VARIAS_EN_ROCA_8"/>
      <sheetName val="S600_2_EXCAV__ROCA8"/>
      <sheetName val="S610_1_Relleno_Estructuras8"/>
      <sheetName val="S623_1_Anclajes_8"/>
      <sheetName val="S623P1_Pantalla_Concreto8"/>
      <sheetName val="S630_3_Concretos_C8"/>
      <sheetName val="S630_4a_Concretos_D8"/>
      <sheetName val="S630_4b_Concretos_D8"/>
      <sheetName val="S630_6_CONCRETO_F8"/>
      <sheetName val="CONCRETO_G8"/>
      <sheetName val="S630_7_CONCRETO_G8"/>
      <sheetName val="s640_1_Acero_refuerzo8"/>
      <sheetName val="S642_13_Juntas_dilatacion8"/>
      <sheetName val="S644_2_Tuberia_PVC_4&quot;8"/>
      <sheetName val="_TUBERIA_36&quot;8"/>
      <sheetName val="S632_1_Baranda8"/>
      <sheetName val="_S661_1_TUBERIA_36&quot;_8"/>
      <sheetName val="S673_1_MAT__FILTRANTE8"/>
      <sheetName val="S673_2_GEOTEXTIL8"/>
      <sheetName val="TRANS__EXPLANACION8"/>
      <sheetName val="_S673_3_GEODREN_PLANAR_6&quot;8"/>
      <sheetName val="S681_1_GAVIONES8"/>
      <sheetName val="S700_1_Demarcacion8"/>
      <sheetName val="S700_2_Marca_víal8"/>
      <sheetName val="S701_1_tachas_reflectivas8"/>
      <sheetName val="S710_1_1_SEÑ_VERT__8"/>
      <sheetName val="S710_2_SEÑ_VERT_V8"/>
      <sheetName val="S710_1_2_SEÑ_VERT_8"/>
      <sheetName val="S730_1Defensas_8"/>
      <sheetName val="S800_2_CERCAS8"/>
      <sheetName val="S810_1_PROTECCION_TALUDES8"/>
      <sheetName val="S900_2Trans_explan8"/>
      <sheetName val="Tratamiento_fisuras8"/>
      <sheetName val="MARCAS_VIALES8"/>
      <sheetName val="Geomalla_con_fibra_de_vidrio8"/>
      <sheetName val="Anclajes_pasivos_4#68"/>
      <sheetName val="SNP1-geomalla_fibra_Vidrio8"/>
      <sheetName val="SNP2-geomalla_Biaxial8"/>
      <sheetName val="SNP3_concreto_3500_8"/>
      <sheetName val="SNP4_CEM__ASFALTICO8"/>
      <sheetName val="SNP5_MTTO_RUTINARIO8"/>
      <sheetName val="SNP6_Drenes8"/>
      <sheetName val="SNP7_Anclajes_pasivos_4#68"/>
      <sheetName val="SNP8_Anclajes_activos_2_Tor8"/>
      <sheetName val="SNP9_Anclajes_activos_4_Tor8"/>
      <sheetName val="SNP10_MATERIAL_3&quot;_TRIT8"/>
      <sheetName val="SNP11_Material_Relleno8"/>
      <sheetName val="SNP12_CUNETAS_3_0008"/>
      <sheetName val="SNP13_PARCHEO8"/>
      <sheetName val="SNP14_SELLO_JUNTAS8"/>
      <sheetName val="SNP15_Pilotes8"/>
      <sheetName val="SNP16_EXCAV__PAVIMENTO8"/>
      <sheetName val="SNP17_TRANS_BASE8"/>
      <sheetName val="SNP18_AFIRMADO_3&quot;8"/>
      <sheetName val="alcantarilla_K69+1038"/>
      <sheetName val="alcantarilla_K68+4378"/>
      <sheetName val="alcantarilla_K67+4558"/>
      <sheetName val="BOX_110+520_PUENTE_EL_VERDE8"/>
      <sheetName val="Muro_K99+07038"/>
      <sheetName val="MURO_K104+4548"/>
      <sheetName val="Muro_K109+05708"/>
      <sheetName val="BOX_K8"/>
      <sheetName val="Indicadores_Y_Listas4"/>
      <sheetName val="Indicadores_Y_Listas2"/>
      <sheetName val="s221_1_Pedraplen7"/>
      <sheetName val="S900_3_TRANS__DERRUMBE7"/>
      <sheetName val="s231_1_Geotextil7"/>
      <sheetName val="S230_2_Mejora__de_la_Sub-Ra7"/>
      <sheetName val="S320_1_Sub_base7"/>
      <sheetName val="S330_1_BASE_GRANULAR7"/>
      <sheetName val="CONFM__DE_CALZADA_EXISTENTE7"/>
      <sheetName val="S310_1_Confor__calzada_existe_7"/>
      <sheetName val="_S450_1_MEZCLA_MDC-17"/>
      <sheetName val="_S450_2MEZCLA_MDC-27"/>
      <sheetName val="S420_1_RIEGO_DE_IMPRIMACION_7"/>
      <sheetName val="S421_1_RIEGO_LIGA_CRR-17"/>
      <sheetName val="S460_1_FRESADO_7"/>
      <sheetName val="Excav__REPARACION_PAVIMENTO_7"/>
      <sheetName val="S465_1_EXC__PAV__ASFALTICO7"/>
      <sheetName val="S500_1_PAVIMENTO_CONCRETO7"/>
      <sheetName val="S510_1_PAVIMENTO_ADOQUIN7"/>
      <sheetName val="S600_1_EXCAV__VARIAS_7"/>
      <sheetName val="Relleno_Estructuras7"/>
      <sheetName val="eXCAVACIONES_VARIAS_EN_ROCA_7"/>
      <sheetName val="S600_2_EXCAV__ROCA7"/>
      <sheetName val="S610_1_Relleno_Estructuras7"/>
      <sheetName val="S623_1_Anclajes_7"/>
      <sheetName val="S623P1_Pantalla_Concreto7"/>
      <sheetName val="S630_3_Concretos_C7"/>
      <sheetName val="S630_4a_Concretos_D7"/>
      <sheetName val="S630_4b_Concretos_D7"/>
      <sheetName val="S630_6_CONCRETO_F7"/>
      <sheetName val="CONCRETO_G7"/>
      <sheetName val="S630_7_CONCRETO_G7"/>
      <sheetName val="s640_1_Acero_refuerzo7"/>
      <sheetName val="S642_13_Juntas_dilatacion7"/>
      <sheetName val="S644_2_Tuberia_PVC_4&quot;7"/>
      <sheetName val="_TUBERIA_36&quot;7"/>
      <sheetName val="S632_1_Baranda7"/>
      <sheetName val="_S661_1_TUBERIA_36&quot;_7"/>
      <sheetName val="S673_1_MAT__FILTRANTE7"/>
      <sheetName val="S673_2_GEOTEXTIL7"/>
      <sheetName val="TRANS__EXPLANACION7"/>
      <sheetName val="_S673_3_GEODREN_PLANAR_6&quot;7"/>
      <sheetName val="S681_1_GAVIONES7"/>
      <sheetName val="S700_1_Demarcacion7"/>
      <sheetName val="S700_2_Marca_víal7"/>
      <sheetName val="S701_1_tachas_reflectivas7"/>
      <sheetName val="S710_1_1_SEÑ_VERT__7"/>
      <sheetName val="S710_2_SEÑ_VERT_V7"/>
      <sheetName val="S710_1_2_SEÑ_VERT_7"/>
      <sheetName val="S730_1Defensas_7"/>
      <sheetName val="S800_2_CERCAS7"/>
      <sheetName val="S810_1_PROTECCION_TALUDES7"/>
      <sheetName val="S900_2Trans_explan7"/>
      <sheetName val="Tratamiento_fisuras7"/>
      <sheetName val="MARCAS_VIALES7"/>
      <sheetName val="Geomalla_con_fibra_de_vidrio7"/>
      <sheetName val="Anclajes_pasivos_4#67"/>
      <sheetName val="SNP1-geomalla_fibra_Vidrio7"/>
      <sheetName val="SNP2-geomalla_Biaxial7"/>
      <sheetName val="SNP3_concreto_3500_7"/>
      <sheetName val="SNP4_CEM__ASFALTICO7"/>
      <sheetName val="SNP5_MTTO_RUTINARIO7"/>
      <sheetName val="SNP6_Drenes7"/>
      <sheetName val="SNP7_Anclajes_pasivos_4#67"/>
      <sheetName val="SNP8_Anclajes_activos_2_Tor7"/>
      <sheetName val="SNP9_Anclajes_activos_4_Tor7"/>
      <sheetName val="SNP10_MATERIAL_3&quot;_TRIT7"/>
      <sheetName val="SNP11_Material_Relleno7"/>
      <sheetName val="SNP12_CUNETAS_3_0007"/>
      <sheetName val="SNP13_PARCHEO7"/>
      <sheetName val="SNP14_SELLO_JUNTAS7"/>
      <sheetName val="SNP15_Pilotes7"/>
      <sheetName val="SNP16_EXCAV__PAVIMENTO7"/>
      <sheetName val="SNP17_TRANS_BASE7"/>
      <sheetName val="SNP18_AFIRMADO_3&quot;7"/>
      <sheetName val="alcantarilla_K69+1037"/>
      <sheetName val="alcantarilla_K68+4377"/>
      <sheetName val="alcantarilla_K67+4557"/>
      <sheetName val="BOX_110+520_PUENTE_EL_VERDE7"/>
      <sheetName val="Muro_K99+07037"/>
      <sheetName val="MURO_K104+4547"/>
      <sheetName val="Muro_K109+05707"/>
      <sheetName val="BOX_K7"/>
      <sheetName val="Indicadores_Y_Listas3"/>
      <sheetName val="PROY_ORIGINAL19"/>
      <sheetName val="PU_(2)18"/>
      <sheetName val="COSTOS_UNITARIOS13"/>
      <sheetName val="TRAYECTO_113"/>
      <sheetName val="200P_113"/>
      <sheetName val="210_2_213"/>
      <sheetName val="320_113"/>
      <sheetName val="640_113"/>
      <sheetName val="500P_113"/>
      <sheetName val="500P_213"/>
      <sheetName val="600_113"/>
      <sheetName val="610_113"/>
      <sheetName val="630_413"/>
      <sheetName val="640P_213"/>
      <sheetName val="640_1_(2)13"/>
      <sheetName val="672P_113"/>
      <sheetName val="2P_113"/>
      <sheetName val="900_213"/>
      <sheetName val="materiales_de_insumo13"/>
      <sheetName val="jornales_y_prestaciones13"/>
      <sheetName val="210_113"/>
      <sheetName val="310_113"/>
      <sheetName val="600_413"/>
      <sheetName val="661_113"/>
      <sheetName val="673_113"/>
      <sheetName val="673_213"/>
      <sheetName val="673_313"/>
      <sheetName val="672_113"/>
      <sheetName val="3P_113"/>
      <sheetName val="3P_213"/>
      <sheetName val="6_1P13"/>
      <sheetName val="6_2P13"/>
      <sheetName val="6_4P13"/>
      <sheetName val="VALOR_ENSAYOS13"/>
      <sheetName val="resumen_preacta13"/>
      <sheetName val="Resalto_en_asfalto13"/>
      <sheetName val="Mat_fresado_para_ampliacion13"/>
      <sheetName val="Tuberia_filtro_D=6&quot;13"/>
      <sheetName val="Realce_de_bordillo13"/>
      <sheetName val="Remocion_tuberia_d=24&quot;13"/>
      <sheetName val="GRAVA_ATRAQUES_DE_ALCANTARILL13"/>
      <sheetName val="FORMATO_PREACTA13"/>
      <sheetName val="FORMATO_FECHA)13"/>
      <sheetName val="DESMONTE_LIMP_13"/>
      <sheetName val="REGISTRO_FOTOGRAFICO13"/>
      <sheetName val="S200_1_DESM__LIMP_B_13"/>
      <sheetName val="S200_2_DESM__LIMP__NB13"/>
      <sheetName val="S201_7_DEMO__ESTRUCTURAS13"/>
      <sheetName val="Remocion_alcantarillas_13"/>
      <sheetName val="Excav__Mat__Comun_13"/>
      <sheetName val="s201_15-remoción_de_alcantari13"/>
      <sheetName val="s210_2_2-Exc_de_expl13"/>
      <sheetName val="s210_2_1-Exc_en_roca13"/>
      <sheetName val="s211_1_REMOCION_DERR_13"/>
      <sheetName val="s220_1_Terraplenes13"/>
      <sheetName val="s221_1_Pedraplen13"/>
      <sheetName val="S900_3_TRANS__DERRUMBE13"/>
      <sheetName val="s231_1_Geotextil13"/>
      <sheetName val="S230_2_Mejora__de_la_Sub-Ra13"/>
      <sheetName val="S320_1_Sub_base13"/>
      <sheetName val="S330_1_BASE_GRANULAR13"/>
      <sheetName val="CONFM__DE_CALZADA_EXISTENTE13"/>
      <sheetName val="S310_1_Confor__calzada_existe13"/>
      <sheetName val="_S450_1_MEZCLA_MDC-113"/>
      <sheetName val="_S450_2MEZCLA_MDC-213"/>
      <sheetName val="S420_1_RIEGO_DE_IMPRIMACION_13"/>
      <sheetName val="S421_1_RIEGO_LIGA_CRR-113"/>
      <sheetName val="S460_1_FRESADO_13"/>
      <sheetName val="Excav__REPARACION_PAVIMENTO_13"/>
      <sheetName val="S465_1_EXC__PAV__ASFALTICO13"/>
      <sheetName val="S500_1_PAVIMENTO_CONCRETO13"/>
      <sheetName val="S510_1_PAVIMENTO_ADOQUIN13"/>
      <sheetName val="S600_1_EXCAV__VARIAS_13"/>
      <sheetName val="Relleno_Estructuras13"/>
      <sheetName val="eXCAVACIONES_VARIAS_EN_ROCA_13"/>
      <sheetName val="S600_2_EXCAV__ROCA13"/>
      <sheetName val="S610_1_Relleno_Estructuras13"/>
      <sheetName val="S623_1_Anclajes_13"/>
      <sheetName val="S623P1_Pantalla_Concreto13"/>
      <sheetName val="S630_3_Concretos_C13"/>
      <sheetName val="S630_4a_Concretos_D13"/>
      <sheetName val="S630_4b_Concretos_D13"/>
      <sheetName val="S630_6_CONCRETO_F13"/>
      <sheetName val="CONCRETO_G13"/>
      <sheetName val="S630_7_CONCRETO_G13"/>
      <sheetName val="s640_1_Acero_refuerzo13"/>
      <sheetName val="S642_13_Juntas_dilatacion13"/>
      <sheetName val="S644_2_Tuberia_PVC_4&quot;13"/>
      <sheetName val="_TUBERIA_36&quot;13"/>
      <sheetName val="S632_1_Baranda13"/>
      <sheetName val="_S661_1_TUBERIA_36&quot;_13"/>
      <sheetName val="S673_1_MAT__FILTRANTE13"/>
      <sheetName val="S673_2_GEOTEXTIL13"/>
      <sheetName val="TRANS__EXPLANACION13"/>
      <sheetName val="_S673_3_GEODREN_PLANAR_6&quot;13"/>
      <sheetName val="S681_1_GAVIONES13"/>
      <sheetName val="S700_1_Demarcacion13"/>
      <sheetName val="S700_2_Marca_víal13"/>
      <sheetName val="S701_1_tachas_reflectivas13"/>
      <sheetName val="S710_1_1_SEÑ_VERT__13"/>
      <sheetName val="S710_2_SEÑ_VERT_V13"/>
      <sheetName val="S710_1_2_SEÑ_VERT_13"/>
      <sheetName val="S730_1Defensas_13"/>
      <sheetName val="S800_2_CERCAS13"/>
      <sheetName val="S810_1_PROTECCION_TALUDES13"/>
      <sheetName val="S900_2Trans_explan13"/>
      <sheetName val="Tratamiento_fisuras13"/>
      <sheetName val="MARCAS_VIALES13"/>
      <sheetName val="Geomalla_con_fibra_de_vidrio13"/>
      <sheetName val="Anclajes_pasivos_4#613"/>
      <sheetName val="SNP1-geomalla_fibra_Vidrio13"/>
      <sheetName val="SNP2-geomalla_Biaxial13"/>
      <sheetName val="SNP3_concreto_3500_13"/>
      <sheetName val="SNP4_CEM__ASFALTICO13"/>
      <sheetName val="SNP5_MTTO_RUTINARIO13"/>
      <sheetName val="SNP6_Drenes13"/>
      <sheetName val="SNP7_Anclajes_pasivos_4#613"/>
      <sheetName val="SNP8_Anclajes_activos_2_Tor13"/>
      <sheetName val="SNP9_Anclajes_activos_4_Tor13"/>
      <sheetName val="SNP10_MATERIAL_3&quot;_TRIT13"/>
      <sheetName val="SNP11_Material_Relleno13"/>
      <sheetName val="SNP12_CUNETAS_3_00013"/>
      <sheetName val="SNP13_PARCHEO13"/>
      <sheetName val="SNP14_SELLO_JUNTAS13"/>
      <sheetName val="SNP15_Pilotes13"/>
      <sheetName val="SNP16_EXCAV__PAVIMENTO13"/>
      <sheetName val="SNP17_TRANS_BASE13"/>
      <sheetName val="SNP18_AFIRMADO_3&quot;13"/>
      <sheetName val="alcantarilla_K69+10313"/>
      <sheetName val="alcantarilla_K68+43713"/>
      <sheetName val="alcantarilla_K67+45513"/>
      <sheetName val="BOX_110+520_PUENTE_EL_VERDE13"/>
      <sheetName val="Muro_K99+070313"/>
      <sheetName val="MURO_K104+45413"/>
      <sheetName val="Muro_K109+057013"/>
      <sheetName val="BOX_K13"/>
      <sheetName val="INFORME_SEMANAL10"/>
      <sheetName val="201_710"/>
      <sheetName val="211_110"/>
      <sheetName val="320_210"/>
      <sheetName val="330_110"/>
      <sheetName val="330_210"/>
      <sheetName val="411_210"/>
      <sheetName val="450_2P10"/>
      <sheetName val="450_9P10"/>
      <sheetName val="461_110"/>
      <sheetName val="465_110"/>
      <sheetName val="464_1P10"/>
      <sheetName val="600_210"/>
      <sheetName val="630_510"/>
      <sheetName val="630_610"/>
      <sheetName val="630_710"/>
      <sheetName val="681_110"/>
      <sheetName val="670_P10"/>
      <sheetName val="671_P10"/>
      <sheetName val="674_210"/>
      <sheetName val="450_3P10"/>
      <sheetName val="621_1P10"/>
      <sheetName val="610_2P10"/>
      <sheetName val="230_210"/>
      <sheetName val="230_2P10"/>
      <sheetName val="621_1-1P10"/>
      <sheetName val="621_1_2P10"/>
      <sheetName val="PESO_VARILLAS10"/>
      <sheetName val="210_1_19"/>
      <sheetName val="210_1_29"/>
      <sheetName val="210_2_19"/>
      <sheetName val="220_19"/>
      <sheetName val="420_19"/>
      <sheetName val="421_19"/>
      <sheetName val="630_4_19"/>
      <sheetName val="640_1_19"/>
      <sheetName val="4P_1_19"/>
      <sheetName val="671_19"/>
      <sheetName val="673P_19"/>
      <sheetName val="674p_29"/>
      <sheetName val="640_1_29"/>
      <sheetName val="640_1_49"/>
      <sheetName val="630_3_19"/>
      <sheetName val="700_19"/>
      <sheetName val="701_29"/>
      <sheetName val="710_19"/>
      <sheetName val="730_19"/>
      <sheetName val="TORTA_EST9"/>
      <sheetName val="Indicadores_Y_Listas9"/>
      <sheetName val="PROY_ORIGINAL15"/>
      <sheetName val="PU_(2)14"/>
      <sheetName val="COSTOS_UNITARIOS9"/>
      <sheetName val="TRAYECTO_19"/>
      <sheetName val="200P_19"/>
      <sheetName val="210_2_29"/>
      <sheetName val="320_19"/>
      <sheetName val="640_19"/>
      <sheetName val="500P_19"/>
      <sheetName val="500P_29"/>
      <sheetName val="600_19"/>
      <sheetName val="610_19"/>
      <sheetName val="630_49"/>
      <sheetName val="640P_29"/>
      <sheetName val="640_1_(2)9"/>
      <sheetName val="672P_19"/>
      <sheetName val="2P_19"/>
      <sheetName val="900_29"/>
      <sheetName val="materiales_de_insumo9"/>
      <sheetName val="jornales_y_prestaciones9"/>
      <sheetName val="210_19"/>
      <sheetName val="310_19"/>
      <sheetName val="600_49"/>
      <sheetName val="661_19"/>
      <sheetName val="673_19"/>
      <sheetName val="673_29"/>
      <sheetName val="673_39"/>
      <sheetName val="672_19"/>
      <sheetName val="3P_19"/>
      <sheetName val="3P_29"/>
      <sheetName val="6_1P9"/>
      <sheetName val="6_2P9"/>
      <sheetName val="6_4P9"/>
      <sheetName val="VALOR_ENSAYOS9"/>
      <sheetName val="resumen_preacta9"/>
      <sheetName val="Resalto_en_asfalto9"/>
      <sheetName val="Mat_fresado_para_ampliacion9"/>
      <sheetName val="Tuberia_filtro_D=6&quot;9"/>
      <sheetName val="Realce_de_bordillo9"/>
      <sheetName val="Remocion_tuberia_d=24&quot;9"/>
      <sheetName val="GRAVA_ATRAQUES_DE_ALCANTARILLA9"/>
      <sheetName val="FORMATO_PREACTA9"/>
      <sheetName val="FORMATO_FECHA)9"/>
      <sheetName val="DESMONTE_LIMP_9"/>
      <sheetName val="REGISTRO_FOTOGRAFICO9"/>
      <sheetName val="S200_1_DESM__LIMP_B_9"/>
      <sheetName val="S200_2_DESM__LIMP__NB9"/>
      <sheetName val="S201_7_DEMO__ESTRUCTURAS9"/>
      <sheetName val="Remocion_alcantarillas_9"/>
      <sheetName val="Excav__Mat__Comun_9"/>
      <sheetName val="s201_15-remoción_de_alcantaril9"/>
      <sheetName val="s210_2_2-Exc_de_expl9"/>
      <sheetName val="s210_2_1-Exc_en_roca9"/>
      <sheetName val="s211_1_REMOCION_DERR_9"/>
      <sheetName val="s220_1_Terraplenes9"/>
      <sheetName val="s221_1_Pedraplen9"/>
      <sheetName val="S900_3_TRANS__DERRUMBE9"/>
      <sheetName val="s231_1_Geotextil9"/>
      <sheetName val="S230_2_Mejora__de_la_Sub-Ra9"/>
      <sheetName val="S320_1_Sub_base9"/>
      <sheetName val="S330_1_BASE_GRANULAR9"/>
      <sheetName val="CONFM__DE_CALZADA_EXISTENTE9"/>
      <sheetName val="S310_1_Confor__calzada_existe_9"/>
      <sheetName val="_S450_1_MEZCLA_MDC-19"/>
      <sheetName val="_S450_2MEZCLA_MDC-29"/>
      <sheetName val="S420_1_RIEGO_DE_IMPRIMACION_9"/>
      <sheetName val="S421_1_RIEGO_LIGA_CRR-19"/>
      <sheetName val="S460_1_FRESADO_9"/>
      <sheetName val="Excav__REPARACION_PAVIMENTO_9"/>
      <sheetName val="S465_1_EXC__PAV__ASFALTICO9"/>
      <sheetName val="S500_1_PAVIMENTO_CONCRETO9"/>
      <sheetName val="S510_1_PAVIMENTO_ADOQUIN9"/>
      <sheetName val="S600_1_EXCAV__VARIAS_9"/>
      <sheetName val="Relleno_Estructuras9"/>
      <sheetName val="eXCAVACIONES_VARIAS_EN_ROCA_9"/>
      <sheetName val="S600_2_EXCAV__ROCA9"/>
      <sheetName val="S610_1_Relleno_Estructuras9"/>
      <sheetName val="S623_1_Anclajes_9"/>
      <sheetName val="S623P1_Pantalla_Concreto9"/>
      <sheetName val="S630_3_Concretos_C9"/>
      <sheetName val="S630_4a_Concretos_D9"/>
      <sheetName val="S630_4b_Concretos_D9"/>
      <sheetName val="S630_6_CONCRETO_F9"/>
      <sheetName val="CONCRETO_G9"/>
      <sheetName val="S630_7_CONCRETO_G9"/>
      <sheetName val="s640_1_Acero_refuerzo9"/>
      <sheetName val="S642_13_Juntas_dilatacion9"/>
      <sheetName val="S644_2_Tuberia_PVC_4&quot;9"/>
      <sheetName val="_TUBERIA_36&quot;9"/>
      <sheetName val="S632_1_Baranda9"/>
      <sheetName val="_S661_1_TUBERIA_36&quot;_9"/>
      <sheetName val="S673_1_MAT__FILTRANTE9"/>
      <sheetName val="S673_2_GEOTEXTIL9"/>
      <sheetName val="TRANS__EXPLANACION9"/>
      <sheetName val="_S673_3_GEODREN_PLANAR_6&quot;9"/>
      <sheetName val="S681_1_GAVIONES9"/>
      <sheetName val="S700_1_Demarcacion9"/>
      <sheetName val="S700_2_Marca_víal9"/>
      <sheetName val="S701_1_tachas_reflectivas9"/>
      <sheetName val="S710_1_1_SEÑ_VERT__9"/>
      <sheetName val="S710_2_SEÑ_VERT_V9"/>
      <sheetName val="S710_1_2_SEÑ_VERT_9"/>
      <sheetName val="S730_1Defensas_9"/>
      <sheetName val="S800_2_CERCAS9"/>
      <sheetName val="S810_1_PROTECCION_TALUDES9"/>
      <sheetName val="S900_2Trans_explan9"/>
      <sheetName val="Tratamiento_fisuras9"/>
      <sheetName val="MARCAS_VIALES9"/>
      <sheetName val="Geomalla_con_fibra_de_vidrio9"/>
      <sheetName val="Anclajes_pasivos_4#69"/>
      <sheetName val="SNP1-geomalla_fibra_Vidrio9"/>
      <sheetName val="SNP2-geomalla_Biaxial9"/>
      <sheetName val="SNP3_concreto_3500_9"/>
      <sheetName val="SNP4_CEM__ASFALTICO9"/>
      <sheetName val="SNP5_MTTO_RUTINARIO9"/>
      <sheetName val="SNP6_Drenes9"/>
      <sheetName val="SNP7_Anclajes_pasivos_4#69"/>
      <sheetName val="SNP8_Anclajes_activos_2_Tor9"/>
      <sheetName val="SNP9_Anclajes_activos_4_Tor9"/>
      <sheetName val="SNP10_MATERIAL_3&quot;_TRIT9"/>
      <sheetName val="SNP11_Material_Relleno9"/>
      <sheetName val="SNP12_CUNETAS_3_0009"/>
      <sheetName val="SNP13_PARCHEO9"/>
      <sheetName val="SNP14_SELLO_JUNTAS9"/>
      <sheetName val="SNP15_Pilotes9"/>
      <sheetName val="SNP16_EXCAV__PAVIMENTO9"/>
      <sheetName val="SNP17_TRANS_BASE9"/>
      <sheetName val="SNP18_AFIRMADO_3&quot;9"/>
      <sheetName val="alcantarilla_K69+1039"/>
      <sheetName val="alcantarilla_K68+4379"/>
      <sheetName val="alcantarilla_K67+4559"/>
      <sheetName val="BOX_110+520_PUENTE_EL_VERDE9"/>
      <sheetName val="Muro_K99+07039"/>
      <sheetName val="MURO_K104+4549"/>
      <sheetName val="Muro_K109+05709"/>
      <sheetName val="BOX_K9"/>
      <sheetName val="Indicadores_Y_Listas5"/>
      <sheetName val="PROY_ORIGINAL16"/>
      <sheetName val="PU_(2)15"/>
      <sheetName val="COSTOS_UNITARIOS10"/>
      <sheetName val="TRAYECTO_110"/>
      <sheetName val="200P_110"/>
      <sheetName val="210_2_210"/>
      <sheetName val="320_110"/>
      <sheetName val="640_110"/>
      <sheetName val="500P_110"/>
      <sheetName val="500P_210"/>
      <sheetName val="600_110"/>
      <sheetName val="610_110"/>
      <sheetName val="630_410"/>
      <sheetName val="640P_210"/>
      <sheetName val="640_1_(2)10"/>
      <sheetName val="672P_110"/>
      <sheetName val="2P_110"/>
      <sheetName val="900_210"/>
      <sheetName val="materiales_de_insumo10"/>
      <sheetName val="jornales_y_prestaciones10"/>
      <sheetName val="210_110"/>
      <sheetName val="310_110"/>
      <sheetName val="600_410"/>
      <sheetName val="661_110"/>
      <sheetName val="673_110"/>
      <sheetName val="673_210"/>
      <sheetName val="673_310"/>
      <sheetName val="672_110"/>
      <sheetName val="3P_110"/>
      <sheetName val="3P_210"/>
      <sheetName val="6_1P10"/>
      <sheetName val="6_2P10"/>
      <sheetName val="6_4P10"/>
      <sheetName val="VALOR_ENSAYOS10"/>
      <sheetName val="resumen_preacta10"/>
      <sheetName val="Resalto_en_asfalto10"/>
      <sheetName val="Mat_fresado_para_ampliacion10"/>
      <sheetName val="Tuberia_filtro_D=6&quot;10"/>
      <sheetName val="Realce_de_bordillo10"/>
      <sheetName val="Remocion_tuberia_d=24&quot;10"/>
      <sheetName val="GRAVA_ATRAQUES_DE_ALCANTARILL10"/>
      <sheetName val="FORMATO_PREACTA10"/>
      <sheetName val="FORMATO_FECHA)10"/>
      <sheetName val="DESMONTE_LIMP_10"/>
      <sheetName val="REGISTRO_FOTOGRAFICO10"/>
      <sheetName val="S200_1_DESM__LIMP_B_10"/>
      <sheetName val="S200_2_DESM__LIMP__NB10"/>
      <sheetName val="S201_7_DEMO__ESTRUCTURAS10"/>
      <sheetName val="Remocion_alcantarillas_10"/>
      <sheetName val="Excav__Mat__Comun_10"/>
      <sheetName val="s201_15-remoción_de_alcantari10"/>
      <sheetName val="s210_2_2-Exc_de_expl10"/>
      <sheetName val="s210_2_1-Exc_en_roca10"/>
      <sheetName val="s211_1_REMOCION_DERR_10"/>
      <sheetName val="s220_1_Terraplenes10"/>
      <sheetName val="s221_1_Pedraplen10"/>
      <sheetName val="S900_3_TRANS__DERRUMBE10"/>
      <sheetName val="s231_1_Geotextil10"/>
      <sheetName val="S230_2_Mejora__de_la_Sub-Ra10"/>
      <sheetName val="S320_1_Sub_base10"/>
      <sheetName val="S330_1_BASE_GRANULAR10"/>
      <sheetName val="CONFM__DE_CALZADA_EXISTENTE10"/>
      <sheetName val="S310_1_Confor__calzada_existe10"/>
      <sheetName val="_S450_1_MEZCLA_MDC-110"/>
      <sheetName val="_S450_2MEZCLA_MDC-210"/>
      <sheetName val="S420_1_RIEGO_DE_IMPRIMACION_10"/>
      <sheetName val="S421_1_RIEGO_LIGA_CRR-110"/>
      <sheetName val="S460_1_FRESADO_10"/>
      <sheetName val="Excav__REPARACION_PAVIMENTO_10"/>
      <sheetName val="S465_1_EXC__PAV__ASFALTICO10"/>
      <sheetName val="S500_1_PAVIMENTO_CONCRETO10"/>
      <sheetName val="S510_1_PAVIMENTO_ADOQUIN10"/>
      <sheetName val="S600_1_EXCAV__VARIAS_10"/>
      <sheetName val="Relleno_Estructuras10"/>
      <sheetName val="eXCAVACIONES_VARIAS_EN_ROCA_10"/>
      <sheetName val="S600_2_EXCAV__ROCA10"/>
      <sheetName val="S610_1_Relleno_Estructuras10"/>
      <sheetName val="S623_1_Anclajes_10"/>
      <sheetName val="S623P1_Pantalla_Concreto10"/>
      <sheetName val="S630_3_Concretos_C10"/>
      <sheetName val="S630_4a_Concretos_D10"/>
      <sheetName val="S630_4b_Concretos_D10"/>
      <sheetName val="S630_6_CONCRETO_F10"/>
      <sheetName val="CONCRETO_G10"/>
      <sheetName val="S630_7_CONCRETO_G10"/>
      <sheetName val="s640_1_Acero_refuerzo10"/>
      <sheetName val="S642_13_Juntas_dilatacion10"/>
      <sheetName val="S644_2_Tuberia_PVC_4&quot;10"/>
      <sheetName val="_TUBERIA_36&quot;10"/>
      <sheetName val="S632_1_Baranda10"/>
      <sheetName val="_S661_1_TUBERIA_36&quot;_10"/>
      <sheetName val="S673_1_MAT__FILTRANTE10"/>
      <sheetName val="S673_2_GEOTEXTIL10"/>
      <sheetName val="TRANS__EXPLANACION10"/>
      <sheetName val="_S673_3_GEODREN_PLANAR_6&quot;10"/>
      <sheetName val="S681_1_GAVIONES10"/>
      <sheetName val="S700_1_Demarcacion10"/>
      <sheetName val="S700_2_Marca_víal10"/>
      <sheetName val="S701_1_tachas_reflectivas10"/>
      <sheetName val="S710_1_1_SEÑ_VERT__10"/>
      <sheetName val="S710_2_SEÑ_VERT_V10"/>
      <sheetName val="S710_1_2_SEÑ_VERT_10"/>
      <sheetName val="S730_1Defensas_10"/>
      <sheetName val="S800_2_CERCAS10"/>
      <sheetName val="S810_1_PROTECCION_TALUDES10"/>
      <sheetName val="S900_2Trans_explan10"/>
      <sheetName val="Tratamiento_fisuras10"/>
      <sheetName val="MARCAS_VIALES10"/>
      <sheetName val="Geomalla_con_fibra_de_vidrio10"/>
      <sheetName val="Anclajes_pasivos_4#610"/>
      <sheetName val="SNP1-geomalla_fibra_Vidrio10"/>
      <sheetName val="SNP2-geomalla_Biaxial10"/>
      <sheetName val="SNP3_concreto_3500_10"/>
      <sheetName val="SNP4_CEM__ASFALTICO10"/>
      <sheetName val="SNP5_MTTO_RUTINARIO10"/>
      <sheetName val="SNP6_Drenes10"/>
      <sheetName val="SNP7_Anclajes_pasivos_4#610"/>
      <sheetName val="SNP8_Anclajes_activos_2_Tor10"/>
      <sheetName val="SNP9_Anclajes_activos_4_Tor10"/>
      <sheetName val="SNP10_MATERIAL_3&quot;_TRIT10"/>
      <sheetName val="SNP11_Material_Relleno10"/>
      <sheetName val="SNP12_CUNETAS_3_00010"/>
      <sheetName val="SNP13_PARCHEO10"/>
      <sheetName val="SNP14_SELLO_JUNTAS10"/>
      <sheetName val="SNP15_Pilotes10"/>
      <sheetName val="SNP16_EXCAV__PAVIMENTO10"/>
      <sheetName val="SNP17_TRANS_BASE10"/>
      <sheetName val="SNP18_AFIRMADO_3&quot;10"/>
      <sheetName val="alcantarilla_K69+10310"/>
      <sheetName val="alcantarilla_K68+43710"/>
      <sheetName val="alcantarilla_K67+45510"/>
      <sheetName val="BOX_110+520_PUENTE_EL_VERDE10"/>
      <sheetName val="Muro_K99+070310"/>
      <sheetName val="MURO_K104+45410"/>
      <sheetName val="Muro_K109+057010"/>
      <sheetName val="BOX_K10"/>
      <sheetName val="INFORME_SEMANAL7"/>
      <sheetName val="201_77"/>
      <sheetName val="211_17"/>
      <sheetName val="320_27"/>
      <sheetName val="330_17"/>
      <sheetName val="330_27"/>
      <sheetName val="411_27"/>
      <sheetName val="450_2P7"/>
      <sheetName val="450_9P7"/>
      <sheetName val="461_17"/>
      <sheetName val="465_17"/>
      <sheetName val="464_1P7"/>
      <sheetName val="600_27"/>
      <sheetName val="630_57"/>
      <sheetName val="630_67"/>
      <sheetName val="630_77"/>
      <sheetName val="681_17"/>
      <sheetName val="670_P7"/>
      <sheetName val="671_P7"/>
      <sheetName val="674_27"/>
      <sheetName val="450_3P7"/>
      <sheetName val="621_1P7"/>
      <sheetName val="610_2P7"/>
      <sheetName val="230_27"/>
      <sheetName val="230_2P7"/>
      <sheetName val="621_1-1P7"/>
      <sheetName val="621_1_2P7"/>
      <sheetName val="PESO_VARILLAS7"/>
      <sheetName val="210_1_16"/>
      <sheetName val="210_1_26"/>
      <sheetName val="210_2_16"/>
      <sheetName val="220_16"/>
      <sheetName val="420_16"/>
      <sheetName val="421_16"/>
      <sheetName val="630_4_16"/>
      <sheetName val="640_1_16"/>
      <sheetName val="4P_1_16"/>
      <sheetName val="671_16"/>
      <sheetName val="673P_16"/>
      <sheetName val="674p_26"/>
      <sheetName val="640_1_26"/>
      <sheetName val="640_1_46"/>
      <sheetName val="630_3_16"/>
      <sheetName val="700_16"/>
      <sheetName val="701_26"/>
      <sheetName val="710_16"/>
      <sheetName val="730_16"/>
      <sheetName val="TORTA_EST6"/>
      <sheetName val="Indicadores_Y_Listas6"/>
      <sheetName val="PROY_ORIGINAL17"/>
      <sheetName val="PU_(2)16"/>
      <sheetName val="COSTOS_UNITARIOS11"/>
      <sheetName val="TRAYECTO_111"/>
      <sheetName val="200P_111"/>
      <sheetName val="210_2_211"/>
      <sheetName val="320_111"/>
      <sheetName val="640_111"/>
      <sheetName val="500P_111"/>
      <sheetName val="500P_211"/>
      <sheetName val="600_111"/>
      <sheetName val="610_111"/>
      <sheetName val="630_411"/>
      <sheetName val="640P_211"/>
      <sheetName val="640_1_(2)11"/>
      <sheetName val="672P_111"/>
      <sheetName val="2P_111"/>
      <sheetName val="900_211"/>
      <sheetName val="materiales_de_insumo11"/>
      <sheetName val="jornales_y_prestaciones11"/>
      <sheetName val="210_111"/>
      <sheetName val="310_111"/>
      <sheetName val="600_411"/>
      <sheetName val="661_111"/>
      <sheetName val="673_111"/>
      <sheetName val="673_211"/>
      <sheetName val="673_311"/>
      <sheetName val="672_111"/>
      <sheetName val="3P_111"/>
      <sheetName val="3P_211"/>
      <sheetName val="6_1P11"/>
      <sheetName val="6_2P11"/>
      <sheetName val="6_4P11"/>
      <sheetName val="VALOR_ENSAYOS11"/>
      <sheetName val="resumen_preacta11"/>
      <sheetName val="Resalto_en_asfalto11"/>
      <sheetName val="Mat_fresado_para_ampliacion11"/>
      <sheetName val="Tuberia_filtro_D=6&quot;11"/>
      <sheetName val="Realce_de_bordillo11"/>
      <sheetName val="Remocion_tuberia_d=24&quot;11"/>
      <sheetName val="GRAVA_ATRAQUES_DE_ALCANTARILL11"/>
      <sheetName val="FORMATO_PREACTA11"/>
      <sheetName val="FORMATO_FECHA)11"/>
      <sheetName val="DESMONTE_LIMP_11"/>
      <sheetName val="REGISTRO_FOTOGRAFICO11"/>
      <sheetName val="S200_1_DESM__LIMP_B_11"/>
      <sheetName val="S200_2_DESM__LIMP__NB11"/>
      <sheetName val="S201_7_DEMO__ESTRUCTURAS11"/>
      <sheetName val="Remocion_alcantarillas_11"/>
      <sheetName val="Excav__Mat__Comun_11"/>
      <sheetName val="s201_15-remoción_de_alcantari11"/>
      <sheetName val="s210_2_2-Exc_de_expl11"/>
      <sheetName val="s210_2_1-Exc_en_roca11"/>
      <sheetName val="s211_1_REMOCION_DERR_11"/>
      <sheetName val="s220_1_Terraplenes11"/>
      <sheetName val="s221_1_Pedraplen11"/>
      <sheetName val="S900_3_TRANS__DERRUMBE11"/>
      <sheetName val="s231_1_Geotextil11"/>
      <sheetName val="S230_2_Mejora__de_la_Sub-Ra11"/>
      <sheetName val="S320_1_Sub_base11"/>
      <sheetName val="S330_1_BASE_GRANULAR11"/>
      <sheetName val="CONFM__DE_CALZADA_EXISTENTE11"/>
      <sheetName val="S310_1_Confor__calzada_existe11"/>
      <sheetName val="_S450_1_MEZCLA_MDC-111"/>
      <sheetName val="_S450_2MEZCLA_MDC-211"/>
      <sheetName val="S420_1_RIEGO_DE_IMPRIMACION_11"/>
      <sheetName val="S421_1_RIEGO_LIGA_CRR-111"/>
      <sheetName val="S460_1_FRESADO_11"/>
      <sheetName val="Excav__REPARACION_PAVIMENTO_11"/>
      <sheetName val="S465_1_EXC__PAV__ASFALTICO11"/>
      <sheetName val="S500_1_PAVIMENTO_CONCRETO11"/>
      <sheetName val="S510_1_PAVIMENTO_ADOQUIN11"/>
      <sheetName val="S600_1_EXCAV__VARIAS_11"/>
      <sheetName val="Relleno_Estructuras11"/>
      <sheetName val="eXCAVACIONES_VARIAS_EN_ROCA_11"/>
      <sheetName val="S600_2_EXCAV__ROCA11"/>
      <sheetName val="S610_1_Relleno_Estructuras11"/>
      <sheetName val="S623_1_Anclajes_11"/>
      <sheetName val="S623P1_Pantalla_Concreto11"/>
      <sheetName val="S630_3_Concretos_C11"/>
      <sheetName val="S630_4a_Concretos_D11"/>
      <sheetName val="S630_4b_Concretos_D11"/>
      <sheetName val="S630_6_CONCRETO_F11"/>
      <sheetName val="CONCRETO_G11"/>
      <sheetName val="S630_7_CONCRETO_G11"/>
      <sheetName val="s640_1_Acero_refuerzo11"/>
      <sheetName val="S642_13_Juntas_dilatacion11"/>
      <sheetName val="S644_2_Tuberia_PVC_4&quot;11"/>
      <sheetName val="_TUBERIA_36&quot;11"/>
      <sheetName val="S632_1_Baranda11"/>
      <sheetName val="_S661_1_TUBERIA_36&quot;_11"/>
      <sheetName val="S673_1_MAT__FILTRANTE11"/>
      <sheetName val="S673_2_GEOTEXTIL11"/>
      <sheetName val="TRANS__EXPLANACION11"/>
      <sheetName val="_S673_3_GEODREN_PLANAR_6&quot;11"/>
      <sheetName val="S681_1_GAVIONES11"/>
      <sheetName val="S700_1_Demarcacion11"/>
      <sheetName val="S700_2_Marca_víal11"/>
      <sheetName val="S701_1_tachas_reflectivas11"/>
      <sheetName val="S710_1_1_SEÑ_VERT__11"/>
      <sheetName val="S710_2_SEÑ_VERT_V11"/>
      <sheetName val="S710_1_2_SEÑ_VERT_11"/>
      <sheetName val="S730_1Defensas_11"/>
      <sheetName val="S800_2_CERCAS11"/>
      <sheetName val="S810_1_PROTECCION_TALUDES11"/>
      <sheetName val="S900_2Trans_explan11"/>
      <sheetName val="Tratamiento_fisuras11"/>
      <sheetName val="MARCAS_VIALES11"/>
      <sheetName val="Geomalla_con_fibra_de_vidrio11"/>
      <sheetName val="Anclajes_pasivos_4#611"/>
      <sheetName val="SNP1-geomalla_fibra_Vidrio11"/>
      <sheetName val="SNP2-geomalla_Biaxial11"/>
      <sheetName val="SNP3_concreto_3500_11"/>
      <sheetName val="SNP4_CEM__ASFALTICO11"/>
      <sheetName val="SNP5_MTTO_RUTINARIO11"/>
      <sheetName val="SNP6_Drenes11"/>
      <sheetName val="SNP7_Anclajes_pasivos_4#611"/>
      <sheetName val="SNP8_Anclajes_activos_2_Tor11"/>
      <sheetName val="SNP9_Anclajes_activos_4_Tor11"/>
      <sheetName val="SNP10_MATERIAL_3&quot;_TRIT11"/>
      <sheetName val="SNP11_Material_Relleno11"/>
      <sheetName val="SNP12_CUNETAS_3_00011"/>
      <sheetName val="SNP13_PARCHEO11"/>
      <sheetName val="SNP14_SELLO_JUNTAS11"/>
      <sheetName val="SNP15_Pilotes11"/>
      <sheetName val="SNP16_EXCAV__PAVIMENTO11"/>
      <sheetName val="SNP17_TRANS_BASE11"/>
      <sheetName val="SNP18_AFIRMADO_3&quot;11"/>
      <sheetName val="alcantarilla_K69+10311"/>
      <sheetName val="alcantarilla_K68+43711"/>
      <sheetName val="alcantarilla_K67+45511"/>
      <sheetName val="BOX_110+520_PUENTE_EL_VERDE11"/>
      <sheetName val="Muro_K99+070311"/>
      <sheetName val="MURO_K104+45411"/>
      <sheetName val="Muro_K109+057011"/>
      <sheetName val="BOX_K11"/>
      <sheetName val="INFORME_SEMANAL8"/>
      <sheetName val="201_78"/>
      <sheetName val="211_18"/>
      <sheetName val="320_28"/>
      <sheetName val="330_18"/>
      <sheetName val="330_28"/>
      <sheetName val="411_28"/>
      <sheetName val="450_2P8"/>
      <sheetName val="450_9P8"/>
      <sheetName val="461_18"/>
      <sheetName val="465_18"/>
      <sheetName val="464_1P8"/>
      <sheetName val="600_28"/>
      <sheetName val="630_58"/>
      <sheetName val="630_68"/>
      <sheetName val="630_78"/>
      <sheetName val="681_18"/>
      <sheetName val="670_P8"/>
      <sheetName val="671_P8"/>
      <sheetName val="674_28"/>
      <sheetName val="450_3P8"/>
      <sheetName val="621_1P8"/>
      <sheetName val="610_2P8"/>
      <sheetName val="230_28"/>
      <sheetName val="230_2P8"/>
      <sheetName val="621_1-1P8"/>
      <sheetName val="621_1_2P8"/>
      <sheetName val="PESO_VARILLAS8"/>
      <sheetName val="210_1_17"/>
      <sheetName val="210_1_27"/>
      <sheetName val="210_2_17"/>
      <sheetName val="220_17"/>
      <sheetName val="420_17"/>
      <sheetName val="421_17"/>
      <sheetName val="630_4_17"/>
      <sheetName val="640_1_17"/>
      <sheetName val="4P_1_17"/>
      <sheetName val="671_17"/>
      <sheetName val="673P_17"/>
      <sheetName val="674p_27"/>
      <sheetName val="640_1_27"/>
      <sheetName val="640_1_47"/>
      <sheetName val="630_3_17"/>
      <sheetName val="700_17"/>
      <sheetName val="701_27"/>
      <sheetName val="710_17"/>
      <sheetName val="730_17"/>
      <sheetName val="TORTA_EST7"/>
      <sheetName val="Indicadores_Y_Listas7"/>
      <sheetName val="PROY_ORIGINAL18"/>
      <sheetName val="PU_(2)17"/>
      <sheetName val="COSTOS_UNITARIOS12"/>
      <sheetName val="TRAYECTO_112"/>
      <sheetName val="200P_112"/>
      <sheetName val="210_2_212"/>
      <sheetName val="320_112"/>
      <sheetName val="640_112"/>
      <sheetName val="500P_112"/>
      <sheetName val="500P_212"/>
      <sheetName val="600_112"/>
      <sheetName val="610_112"/>
      <sheetName val="630_412"/>
      <sheetName val="640P_212"/>
      <sheetName val="640_1_(2)12"/>
      <sheetName val="672P_112"/>
      <sheetName val="2P_112"/>
      <sheetName val="900_212"/>
      <sheetName val="materiales_de_insumo12"/>
      <sheetName val="jornales_y_prestaciones12"/>
      <sheetName val="210_112"/>
      <sheetName val="310_112"/>
      <sheetName val="600_412"/>
      <sheetName val="661_112"/>
      <sheetName val="673_112"/>
      <sheetName val="673_212"/>
      <sheetName val="673_312"/>
      <sheetName val="672_112"/>
      <sheetName val="3P_112"/>
      <sheetName val="3P_212"/>
      <sheetName val="6_1P12"/>
      <sheetName val="6_2P12"/>
      <sheetName val="6_4P12"/>
      <sheetName val="VALOR_ENSAYOS12"/>
      <sheetName val="resumen_preacta12"/>
      <sheetName val="Resalto_en_asfalto12"/>
      <sheetName val="Mat_fresado_para_ampliacion12"/>
      <sheetName val="Tuberia_filtro_D=6&quot;12"/>
      <sheetName val="Realce_de_bordillo12"/>
      <sheetName val="Remocion_tuberia_d=24&quot;12"/>
      <sheetName val="GRAVA_ATRAQUES_DE_ALCANTARILL12"/>
      <sheetName val="FORMATO_PREACTA12"/>
      <sheetName val="FORMATO_FECHA)12"/>
      <sheetName val="DESMONTE_LIMP_12"/>
      <sheetName val="REGISTRO_FOTOGRAFICO12"/>
      <sheetName val="S200_1_DESM__LIMP_B_12"/>
      <sheetName val="S200_2_DESM__LIMP__NB12"/>
      <sheetName val="S201_7_DEMO__ESTRUCTURAS12"/>
      <sheetName val="Remocion_alcantarillas_12"/>
      <sheetName val="Excav__Mat__Comun_12"/>
      <sheetName val="s201_15-remoción_de_alcantari12"/>
      <sheetName val="s210_2_2-Exc_de_expl12"/>
      <sheetName val="s210_2_1-Exc_en_roca12"/>
      <sheetName val="s211_1_REMOCION_DERR_12"/>
      <sheetName val="s220_1_Terraplenes12"/>
      <sheetName val="s221_1_Pedraplen12"/>
      <sheetName val="S900_3_TRANS__DERRUMBE12"/>
      <sheetName val="s231_1_Geotextil12"/>
      <sheetName val="S230_2_Mejora__de_la_Sub-Ra12"/>
      <sheetName val="S320_1_Sub_base12"/>
      <sheetName val="S330_1_BASE_GRANULAR12"/>
      <sheetName val="CONFM__DE_CALZADA_EXISTENTE12"/>
      <sheetName val="S310_1_Confor__calzada_existe12"/>
      <sheetName val="_S450_1_MEZCLA_MDC-112"/>
      <sheetName val="_S450_2MEZCLA_MDC-212"/>
      <sheetName val="S420_1_RIEGO_DE_IMPRIMACION_12"/>
      <sheetName val="S421_1_RIEGO_LIGA_CRR-112"/>
      <sheetName val="S460_1_FRESADO_12"/>
      <sheetName val="Excav__REPARACION_PAVIMENTO_12"/>
      <sheetName val="S465_1_EXC__PAV__ASFALTICO12"/>
      <sheetName val="S500_1_PAVIMENTO_CONCRETO12"/>
      <sheetName val="S510_1_PAVIMENTO_ADOQUIN12"/>
      <sheetName val="S600_1_EXCAV__VARIAS_12"/>
      <sheetName val="Relleno_Estructuras12"/>
      <sheetName val="eXCAVACIONES_VARIAS_EN_ROCA_12"/>
      <sheetName val="S600_2_EXCAV__ROCA12"/>
      <sheetName val="S610_1_Relleno_Estructuras12"/>
      <sheetName val="S623_1_Anclajes_12"/>
      <sheetName val="S623P1_Pantalla_Concreto12"/>
      <sheetName val="S630_3_Concretos_C12"/>
      <sheetName val="S630_4a_Concretos_D12"/>
      <sheetName val="S630_4b_Concretos_D12"/>
      <sheetName val="S630_6_CONCRETO_F12"/>
      <sheetName val="CONCRETO_G12"/>
      <sheetName val="S630_7_CONCRETO_G12"/>
      <sheetName val="s640_1_Acero_refuerzo12"/>
      <sheetName val="S642_13_Juntas_dilatacion12"/>
      <sheetName val="S644_2_Tuberia_PVC_4&quot;12"/>
      <sheetName val="_TUBERIA_36&quot;12"/>
      <sheetName val="S632_1_Baranda12"/>
      <sheetName val="_S661_1_TUBERIA_36&quot;_12"/>
      <sheetName val="S673_1_MAT__FILTRANTE12"/>
      <sheetName val="S673_2_GEOTEXTIL12"/>
      <sheetName val="TRANS__EXPLANACION12"/>
      <sheetName val="_S673_3_GEODREN_PLANAR_6&quot;12"/>
      <sheetName val="S681_1_GAVIONES12"/>
      <sheetName val="S700_1_Demarcacion12"/>
      <sheetName val="S700_2_Marca_víal12"/>
      <sheetName val="S701_1_tachas_reflectivas12"/>
      <sheetName val="S710_1_1_SEÑ_VERT__12"/>
      <sheetName val="S710_2_SEÑ_VERT_V12"/>
      <sheetName val="S710_1_2_SEÑ_VERT_12"/>
      <sheetName val="S730_1Defensas_12"/>
      <sheetName val="S800_2_CERCAS12"/>
      <sheetName val="S810_1_PROTECCION_TALUDES12"/>
      <sheetName val="S900_2Trans_explan12"/>
      <sheetName val="Tratamiento_fisuras12"/>
      <sheetName val="MARCAS_VIALES12"/>
      <sheetName val="Geomalla_con_fibra_de_vidrio12"/>
      <sheetName val="Anclajes_pasivos_4#612"/>
      <sheetName val="SNP1-geomalla_fibra_Vidrio12"/>
      <sheetName val="SNP2-geomalla_Biaxial12"/>
      <sheetName val="SNP3_concreto_3500_12"/>
      <sheetName val="SNP4_CEM__ASFALTICO12"/>
      <sheetName val="SNP5_MTTO_RUTINARIO12"/>
      <sheetName val="SNP6_Drenes12"/>
      <sheetName val="SNP7_Anclajes_pasivos_4#612"/>
      <sheetName val="SNP8_Anclajes_activos_2_Tor12"/>
      <sheetName val="SNP9_Anclajes_activos_4_Tor12"/>
      <sheetName val="SNP10_MATERIAL_3&quot;_TRIT12"/>
      <sheetName val="SNP11_Material_Relleno12"/>
      <sheetName val="SNP12_CUNETAS_3_00012"/>
      <sheetName val="SNP13_PARCHEO12"/>
      <sheetName val="SNP14_SELLO_JUNTAS12"/>
      <sheetName val="SNP15_Pilotes12"/>
      <sheetName val="SNP16_EXCAV__PAVIMENTO12"/>
      <sheetName val="SNP17_TRANS_BASE12"/>
      <sheetName val="SNP18_AFIRMADO_3&quot;12"/>
      <sheetName val="alcantarilla_K69+10312"/>
      <sheetName val="alcantarilla_K68+43712"/>
      <sheetName val="alcantarilla_K67+45512"/>
      <sheetName val="BOX_110+520_PUENTE_EL_VERDE12"/>
      <sheetName val="Muro_K99+070312"/>
      <sheetName val="MURO_K104+45412"/>
      <sheetName val="Muro_K109+057012"/>
      <sheetName val="BOX_K12"/>
      <sheetName val="INFORME_SEMANAL9"/>
      <sheetName val="201_79"/>
      <sheetName val="211_19"/>
      <sheetName val="320_29"/>
      <sheetName val="330_19"/>
      <sheetName val="330_29"/>
      <sheetName val="411_29"/>
      <sheetName val="450_2P9"/>
      <sheetName val="450_9P9"/>
      <sheetName val="461_19"/>
      <sheetName val="465_19"/>
      <sheetName val="464_1P9"/>
      <sheetName val="600_29"/>
      <sheetName val="630_59"/>
      <sheetName val="630_69"/>
      <sheetName val="630_79"/>
      <sheetName val="681_19"/>
      <sheetName val="670_P9"/>
      <sheetName val="671_P9"/>
      <sheetName val="674_29"/>
      <sheetName val="450_3P9"/>
      <sheetName val="621_1P9"/>
      <sheetName val="610_2P9"/>
      <sheetName val="230_29"/>
      <sheetName val="230_2P9"/>
      <sheetName val="621_1-1P9"/>
      <sheetName val="621_1_2P9"/>
      <sheetName val="PESO_VARILLAS9"/>
      <sheetName val="210_1_18"/>
      <sheetName val="210_1_28"/>
      <sheetName val="210_2_18"/>
      <sheetName val="220_18"/>
      <sheetName val="420_18"/>
      <sheetName val="421_18"/>
      <sheetName val="630_4_18"/>
      <sheetName val="640_1_18"/>
      <sheetName val="4P_1_18"/>
      <sheetName val="671_18"/>
      <sheetName val="673P_18"/>
      <sheetName val="674p_28"/>
      <sheetName val="640_1_28"/>
      <sheetName val="640_1_48"/>
      <sheetName val="630_3_18"/>
      <sheetName val="700_18"/>
      <sheetName val="701_28"/>
      <sheetName val="710_18"/>
      <sheetName val="730_18"/>
      <sheetName val="TORTA_EST8"/>
      <sheetName val="Indicadores_Y_Listas8"/>
      <sheetName val="PROY_ORIGINAL20"/>
      <sheetName val="PU_(2)19"/>
      <sheetName val="COSTOS_UNITARIOS14"/>
      <sheetName val="TRAYECTO_114"/>
      <sheetName val="200P_114"/>
      <sheetName val="210_2_214"/>
      <sheetName val="320_114"/>
      <sheetName val="640_114"/>
      <sheetName val="500P_114"/>
      <sheetName val="500P_214"/>
      <sheetName val="600_114"/>
      <sheetName val="610_114"/>
      <sheetName val="630_414"/>
      <sheetName val="640P_214"/>
      <sheetName val="640_1_(2)14"/>
      <sheetName val="672P_114"/>
      <sheetName val="2P_114"/>
      <sheetName val="900_214"/>
      <sheetName val="materiales_de_insumo14"/>
      <sheetName val="jornales_y_prestaciones14"/>
      <sheetName val="210_114"/>
      <sheetName val="310_114"/>
      <sheetName val="600_414"/>
      <sheetName val="661_114"/>
      <sheetName val="673_114"/>
      <sheetName val="673_214"/>
      <sheetName val="673_314"/>
      <sheetName val="672_114"/>
      <sheetName val="3P_114"/>
      <sheetName val="3P_214"/>
      <sheetName val="6_1P14"/>
      <sheetName val="6_2P14"/>
      <sheetName val="6_4P14"/>
      <sheetName val="VALOR_ENSAYOS14"/>
      <sheetName val="resumen_preacta14"/>
      <sheetName val="Resalto_en_asfalto14"/>
      <sheetName val="Mat_fresado_para_ampliacion14"/>
      <sheetName val="Tuberia_filtro_D=6&quot;14"/>
      <sheetName val="Realce_de_bordillo14"/>
      <sheetName val="Remocion_tuberia_d=24&quot;14"/>
      <sheetName val="GRAVA_ATRAQUES_DE_ALCANTARILL14"/>
      <sheetName val="FORMATO_PREACTA14"/>
      <sheetName val="FORMATO_FECHA)14"/>
      <sheetName val="DESMONTE_LIMP_14"/>
      <sheetName val="REGISTRO_FOTOGRAFICO14"/>
      <sheetName val="S200_1_DESM__LIMP_B_14"/>
      <sheetName val="S200_2_DESM__LIMP__NB14"/>
      <sheetName val="S201_7_DEMO__ESTRUCTURAS14"/>
      <sheetName val="Remocion_alcantarillas_14"/>
      <sheetName val="Excav__Mat__Comun_14"/>
      <sheetName val="s201_15-remoción_de_alcantari14"/>
      <sheetName val="s210_2_2-Exc_de_expl14"/>
      <sheetName val="s210_2_1-Exc_en_roca14"/>
      <sheetName val="s211_1_REMOCION_DERR_14"/>
      <sheetName val="s220_1_Terraplenes14"/>
      <sheetName val="s221_1_Pedraplen14"/>
      <sheetName val="S900_3_TRANS__DERRUMBE14"/>
      <sheetName val="s231_1_Geotextil14"/>
      <sheetName val="S230_2_Mejora__de_la_Sub-Ra14"/>
      <sheetName val="S320_1_Sub_base14"/>
      <sheetName val="S330_1_BASE_GRANULAR14"/>
      <sheetName val="CONFM__DE_CALZADA_EXISTENTE14"/>
      <sheetName val="S310_1_Confor__calzada_existe14"/>
      <sheetName val="_S450_1_MEZCLA_MDC-114"/>
      <sheetName val="_S450_2MEZCLA_MDC-214"/>
      <sheetName val="S420_1_RIEGO_DE_IMPRIMACION_14"/>
      <sheetName val="S421_1_RIEGO_LIGA_CRR-114"/>
      <sheetName val="S460_1_FRESADO_14"/>
      <sheetName val="Excav__REPARACION_PAVIMENTO_14"/>
      <sheetName val="S465_1_EXC__PAV__ASFALTICO14"/>
      <sheetName val="S500_1_PAVIMENTO_CONCRETO14"/>
      <sheetName val="S510_1_PAVIMENTO_ADOQUIN14"/>
      <sheetName val="S600_1_EXCAV__VARIAS_14"/>
      <sheetName val="Relleno_Estructuras14"/>
      <sheetName val="eXCAVACIONES_VARIAS_EN_ROCA_14"/>
      <sheetName val="S600_2_EXCAV__ROCA14"/>
      <sheetName val="S610_1_Relleno_Estructuras14"/>
      <sheetName val="S623_1_Anclajes_14"/>
      <sheetName val="S623P1_Pantalla_Concreto14"/>
      <sheetName val="S630_3_Concretos_C14"/>
      <sheetName val="S630_4a_Concretos_D14"/>
      <sheetName val="S630_4b_Concretos_D14"/>
      <sheetName val="S630_6_CONCRETO_F14"/>
      <sheetName val="CONCRETO_G14"/>
      <sheetName val="S630_7_CONCRETO_G14"/>
      <sheetName val="s640_1_Acero_refuerzo14"/>
      <sheetName val="S642_13_Juntas_dilatacion14"/>
      <sheetName val="S644_2_Tuberia_PVC_4&quot;14"/>
      <sheetName val="_TUBERIA_36&quot;14"/>
      <sheetName val="S632_1_Baranda14"/>
      <sheetName val="_S661_1_TUBERIA_36&quot;_14"/>
      <sheetName val="S673_1_MAT__FILTRANTE14"/>
      <sheetName val="S673_2_GEOTEXTIL14"/>
      <sheetName val="TRANS__EXPLANACION14"/>
      <sheetName val="_S673_3_GEODREN_PLANAR_6&quot;14"/>
      <sheetName val="S681_1_GAVIONES14"/>
      <sheetName val="S700_1_Demarcacion14"/>
      <sheetName val="S700_2_Marca_víal14"/>
      <sheetName val="S701_1_tachas_reflectivas14"/>
      <sheetName val="S710_1_1_SEÑ_VERT__14"/>
      <sheetName val="S710_2_SEÑ_VERT_V14"/>
      <sheetName val="S710_1_2_SEÑ_VERT_14"/>
      <sheetName val="S730_1Defensas_14"/>
      <sheetName val="S800_2_CERCAS14"/>
      <sheetName val="S810_1_PROTECCION_TALUDES14"/>
      <sheetName val="S900_2Trans_explan14"/>
      <sheetName val="Tratamiento_fisuras14"/>
      <sheetName val="MARCAS_VIALES14"/>
      <sheetName val="Geomalla_con_fibra_de_vidrio14"/>
      <sheetName val="Anclajes_pasivos_4#614"/>
      <sheetName val="SNP1-geomalla_fibra_Vidrio14"/>
      <sheetName val="SNP2-geomalla_Biaxial14"/>
      <sheetName val="SNP3_concreto_3500_14"/>
      <sheetName val="SNP4_CEM__ASFALTICO14"/>
      <sheetName val="SNP5_MTTO_RUTINARIO14"/>
      <sheetName val="SNP6_Drenes14"/>
      <sheetName val="SNP7_Anclajes_pasivos_4#614"/>
      <sheetName val="SNP8_Anclajes_activos_2_Tor14"/>
      <sheetName val="SNP9_Anclajes_activos_4_Tor14"/>
      <sheetName val="SNP10_MATERIAL_3&quot;_TRIT14"/>
      <sheetName val="SNP11_Material_Relleno14"/>
      <sheetName val="SNP12_CUNETAS_3_00014"/>
      <sheetName val="SNP13_PARCHEO14"/>
      <sheetName val="SNP14_SELLO_JUNTAS14"/>
      <sheetName val="SNP15_Pilotes14"/>
      <sheetName val="SNP16_EXCAV__PAVIMENTO14"/>
      <sheetName val="SNP17_TRANS_BASE14"/>
      <sheetName val="SNP18_AFIRMADO_3&quot;14"/>
      <sheetName val="alcantarilla_K69+10314"/>
      <sheetName val="alcantarilla_K68+43714"/>
      <sheetName val="alcantarilla_K67+45514"/>
      <sheetName val="BOX_110+520_PUENTE_EL_VERDE14"/>
      <sheetName val="Muro_K99+070314"/>
      <sheetName val="MURO_K104+45414"/>
      <sheetName val="Muro_K109+057014"/>
      <sheetName val="BOX_K14"/>
      <sheetName val="INFORME_SEMANAL11"/>
      <sheetName val="201_711"/>
      <sheetName val="211_111"/>
      <sheetName val="320_211"/>
      <sheetName val="330_111"/>
      <sheetName val="330_211"/>
      <sheetName val="411_211"/>
      <sheetName val="450_2P11"/>
      <sheetName val="450_9P11"/>
      <sheetName val="461_111"/>
      <sheetName val="465_111"/>
      <sheetName val="464_1P11"/>
      <sheetName val="600_211"/>
      <sheetName val="630_511"/>
      <sheetName val="630_611"/>
      <sheetName val="630_711"/>
      <sheetName val="681_111"/>
      <sheetName val="670_P11"/>
      <sheetName val="671_P11"/>
      <sheetName val="674_211"/>
      <sheetName val="450_3P11"/>
      <sheetName val="621_1P11"/>
      <sheetName val="610_2P11"/>
      <sheetName val="230_211"/>
      <sheetName val="230_2P11"/>
      <sheetName val="621_1-1P11"/>
      <sheetName val="621_1_2P11"/>
      <sheetName val="PESO_VARILLAS11"/>
      <sheetName val="210_1_110"/>
      <sheetName val="210_1_210"/>
      <sheetName val="210_2_110"/>
      <sheetName val="220_110"/>
      <sheetName val="420_110"/>
      <sheetName val="421_110"/>
      <sheetName val="630_4_110"/>
      <sheetName val="640_1_110"/>
      <sheetName val="4P_1_110"/>
      <sheetName val="671_110"/>
      <sheetName val="673P_110"/>
      <sheetName val="674p_210"/>
      <sheetName val="640_1_210"/>
      <sheetName val="640_1_410"/>
      <sheetName val="630_3_110"/>
      <sheetName val="700_110"/>
      <sheetName val="701_210"/>
      <sheetName val="710_110"/>
      <sheetName val="730_110"/>
      <sheetName val="TORTA_EST10"/>
      <sheetName val="Indicadores_Y_Listas10"/>
      <sheetName val="PROY_ORIGINAL21"/>
      <sheetName val="PU_(2)20"/>
      <sheetName val="COSTOS_UNITARIOS15"/>
      <sheetName val="TRAYECTO_115"/>
      <sheetName val="200P_115"/>
      <sheetName val="210_2_215"/>
      <sheetName val="320_115"/>
      <sheetName val="640_115"/>
      <sheetName val="500P_115"/>
      <sheetName val="500P_215"/>
      <sheetName val="600_115"/>
      <sheetName val="610_115"/>
      <sheetName val="630_415"/>
      <sheetName val="640P_215"/>
      <sheetName val="640_1_(2)15"/>
      <sheetName val="672P_115"/>
      <sheetName val="2P_115"/>
      <sheetName val="900_215"/>
      <sheetName val="materiales_de_insumo15"/>
      <sheetName val="jornales_y_prestaciones15"/>
      <sheetName val="210_115"/>
      <sheetName val="310_115"/>
      <sheetName val="600_415"/>
      <sheetName val="661_115"/>
      <sheetName val="673_115"/>
      <sheetName val="673_215"/>
      <sheetName val="673_315"/>
      <sheetName val="672_115"/>
      <sheetName val="3P_115"/>
      <sheetName val="3P_215"/>
      <sheetName val="6_1P15"/>
      <sheetName val="6_2P15"/>
      <sheetName val="6_4P15"/>
      <sheetName val="VALOR_ENSAYOS15"/>
      <sheetName val="resumen_preacta15"/>
      <sheetName val="Resalto_en_asfalto15"/>
      <sheetName val="Mat_fresado_para_ampliacion15"/>
      <sheetName val="Tuberia_filtro_D=6&quot;15"/>
      <sheetName val="Realce_de_bordillo15"/>
      <sheetName val="Remocion_tuberia_d=24&quot;15"/>
      <sheetName val="GRAVA_ATRAQUES_DE_ALCANTARILL15"/>
      <sheetName val="FORMATO_PREACTA15"/>
      <sheetName val="FORMATO_FECHA)15"/>
      <sheetName val="DESMONTE_LIMP_15"/>
      <sheetName val="REGISTRO_FOTOGRAFICO15"/>
      <sheetName val="S200_1_DESM__LIMP_B_15"/>
      <sheetName val="S200_2_DESM__LIMP__NB15"/>
      <sheetName val="S201_7_DEMO__ESTRUCTURAS15"/>
      <sheetName val="Remocion_alcantarillas_15"/>
      <sheetName val="Excav__Mat__Comun_15"/>
      <sheetName val="s201_15-remoción_de_alcantari15"/>
      <sheetName val="s210_2_2-Exc_de_expl15"/>
      <sheetName val="s210_2_1-Exc_en_roca15"/>
      <sheetName val="s211_1_REMOCION_DERR_15"/>
      <sheetName val="s220_1_Terraplenes15"/>
      <sheetName val="s221_1_Pedraplen15"/>
      <sheetName val="S900_3_TRANS__DERRUMBE15"/>
      <sheetName val="s231_1_Geotextil15"/>
      <sheetName val="S230_2_Mejora__de_la_Sub-Ra15"/>
      <sheetName val="S320_1_Sub_base15"/>
      <sheetName val="S330_1_BASE_GRANULAR15"/>
      <sheetName val="CONFM__DE_CALZADA_EXISTENTE15"/>
      <sheetName val="S310_1_Confor__calzada_existe15"/>
      <sheetName val="_S450_1_MEZCLA_MDC-115"/>
      <sheetName val="_S450_2MEZCLA_MDC-215"/>
      <sheetName val="S420_1_RIEGO_DE_IMPRIMACION_15"/>
      <sheetName val="S421_1_RIEGO_LIGA_CRR-115"/>
      <sheetName val="S460_1_FRESADO_15"/>
      <sheetName val="Excav__REPARACION_PAVIMENTO_15"/>
      <sheetName val="S465_1_EXC__PAV__ASFALTICO15"/>
      <sheetName val="S500_1_PAVIMENTO_CONCRETO15"/>
      <sheetName val="S510_1_PAVIMENTO_ADOQUIN15"/>
      <sheetName val="S600_1_EXCAV__VARIAS_15"/>
      <sheetName val="Relleno_Estructuras15"/>
      <sheetName val="eXCAVACIONES_VARIAS_EN_ROCA_15"/>
      <sheetName val="S600_2_EXCAV__ROCA15"/>
      <sheetName val="S610_1_Relleno_Estructuras15"/>
      <sheetName val="S623_1_Anclajes_15"/>
      <sheetName val="S623P1_Pantalla_Concreto15"/>
      <sheetName val="S630_3_Concretos_C15"/>
      <sheetName val="S630_4a_Concretos_D15"/>
      <sheetName val="S630_4b_Concretos_D15"/>
      <sheetName val="S630_6_CONCRETO_F15"/>
      <sheetName val="CONCRETO_G15"/>
      <sheetName val="S630_7_CONCRETO_G15"/>
      <sheetName val="s640_1_Acero_refuerzo15"/>
      <sheetName val="S642_13_Juntas_dilatacion15"/>
      <sheetName val="S644_2_Tuberia_PVC_4&quot;15"/>
      <sheetName val="_TUBERIA_36&quot;15"/>
      <sheetName val="S632_1_Baranda15"/>
      <sheetName val="_S661_1_TUBERIA_36&quot;_15"/>
      <sheetName val="S673_1_MAT__FILTRANTE15"/>
      <sheetName val="S673_2_GEOTEXTIL15"/>
      <sheetName val="TRANS__EXPLANACION15"/>
      <sheetName val="_S673_3_GEODREN_PLANAR_6&quot;15"/>
      <sheetName val="S681_1_GAVIONES15"/>
      <sheetName val="S700_1_Demarcacion15"/>
      <sheetName val="S700_2_Marca_víal15"/>
      <sheetName val="S701_1_tachas_reflectivas15"/>
      <sheetName val="S710_1_1_SEÑ_VERT__15"/>
      <sheetName val="S710_2_SEÑ_VERT_V15"/>
      <sheetName val="S710_1_2_SEÑ_VERT_15"/>
      <sheetName val="S730_1Defensas_15"/>
      <sheetName val="S800_2_CERCAS15"/>
      <sheetName val="S810_1_PROTECCION_TALUDES15"/>
      <sheetName val="S900_2Trans_explan15"/>
      <sheetName val="Tratamiento_fisuras15"/>
      <sheetName val="MARCAS_VIALES15"/>
      <sheetName val="Geomalla_con_fibra_de_vidrio15"/>
      <sheetName val="Anclajes_pasivos_4#615"/>
      <sheetName val="SNP1-geomalla_fibra_Vidrio15"/>
      <sheetName val="SNP2-geomalla_Biaxial15"/>
      <sheetName val="SNP3_concreto_3500_15"/>
      <sheetName val="SNP4_CEM__ASFALTICO15"/>
      <sheetName val="SNP5_MTTO_RUTINARIO15"/>
      <sheetName val="SNP6_Drenes15"/>
      <sheetName val="SNP7_Anclajes_pasivos_4#615"/>
      <sheetName val="SNP8_Anclajes_activos_2_Tor15"/>
      <sheetName val="SNP9_Anclajes_activos_4_Tor15"/>
      <sheetName val="SNP10_MATERIAL_3&quot;_TRIT15"/>
      <sheetName val="SNP11_Material_Relleno15"/>
      <sheetName val="SNP12_CUNETAS_3_00015"/>
      <sheetName val="SNP13_PARCHEO15"/>
      <sheetName val="SNP14_SELLO_JUNTAS15"/>
      <sheetName val="SNP15_Pilotes15"/>
      <sheetName val="SNP16_EXCAV__PAVIMENTO15"/>
      <sheetName val="SNP17_TRANS_BASE15"/>
      <sheetName val="SNP18_AFIRMADO_3&quot;15"/>
      <sheetName val="alcantarilla_K69+10315"/>
      <sheetName val="alcantarilla_K68+43715"/>
      <sheetName val="alcantarilla_K67+45515"/>
      <sheetName val="BOX_110+520_PUENTE_EL_VERDE15"/>
      <sheetName val="Muro_K99+070315"/>
      <sheetName val="MURO_K104+45415"/>
      <sheetName val="Muro_K109+057015"/>
      <sheetName val="BOX_K15"/>
      <sheetName val="INFORME_SEMANAL12"/>
      <sheetName val="201_712"/>
      <sheetName val="211_112"/>
      <sheetName val="320_212"/>
      <sheetName val="330_112"/>
      <sheetName val="330_212"/>
      <sheetName val="411_212"/>
      <sheetName val="450_2P12"/>
      <sheetName val="450_9P12"/>
      <sheetName val="461_112"/>
      <sheetName val="465_112"/>
      <sheetName val="464_1P12"/>
      <sheetName val="600_212"/>
      <sheetName val="630_512"/>
      <sheetName val="630_612"/>
      <sheetName val="630_712"/>
      <sheetName val="681_112"/>
      <sheetName val="670_P12"/>
      <sheetName val="671_P12"/>
      <sheetName val="674_212"/>
      <sheetName val="450_3P12"/>
      <sheetName val="621_1P12"/>
      <sheetName val="610_2P12"/>
      <sheetName val="230_212"/>
      <sheetName val="230_2P12"/>
      <sheetName val="621_1-1P12"/>
      <sheetName val="621_1_2P12"/>
      <sheetName val="PESO_VARILLAS12"/>
      <sheetName val="210_1_111"/>
      <sheetName val="210_1_211"/>
      <sheetName val="210_2_111"/>
      <sheetName val="220_111"/>
      <sheetName val="420_111"/>
      <sheetName val="421_111"/>
      <sheetName val="630_4_111"/>
      <sheetName val="640_1_111"/>
      <sheetName val="4P_1_111"/>
      <sheetName val="671_111"/>
      <sheetName val="673P_111"/>
      <sheetName val="674p_211"/>
      <sheetName val="640_1_211"/>
      <sheetName val="640_1_411"/>
      <sheetName val="630_3_111"/>
      <sheetName val="700_111"/>
      <sheetName val="701_211"/>
      <sheetName val="710_111"/>
      <sheetName val="730_111"/>
      <sheetName val="TORTA_EST11"/>
      <sheetName val="Indicadores_Y_Listas11"/>
      <sheetName val="PROY_ORIGINAL22"/>
      <sheetName val="PU_(2)21"/>
      <sheetName val="COSTOS_UNITARIOS16"/>
      <sheetName val="TRAYECTO_116"/>
      <sheetName val="200P_116"/>
      <sheetName val="210_2_216"/>
      <sheetName val="320_116"/>
      <sheetName val="640_116"/>
      <sheetName val="500P_116"/>
      <sheetName val="500P_216"/>
      <sheetName val="600_116"/>
      <sheetName val="610_116"/>
      <sheetName val="630_416"/>
      <sheetName val="640P_216"/>
      <sheetName val="640_1_(2)16"/>
      <sheetName val="672P_116"/>
      <sheetName val="2P_116"/>
      <sheetName val="900_216"/>
      <sheetName val="materiales_de_insumo16"/>
      <sheetName val="jornales_y_prestaciones16"/>
      <sheetName val="210_116"/>
      <sheetName val="310_116"/>
      <sheetName val="600_416"/>
      <sheetName val="661_116"/>
      <sheetName val="673_116"/>
      <sheetName val="673_216"/>
      <sheetName val="673_316"/>
      <sheetName val="672_116"/>
      <sheetName val="3P_116"/>
      <sheetName val="3P_216"/>
      <sheetName val="6_1P16"/>
      <sheetName val="6_2P16"/>
      <sheetName val="6_4P16"/>
      <sheetName val="VALOR_ENSAYOS16"/>
      <sheetName val="resumen_preacta16"/>
      <sheetName val="Resalto_en_asfalto16"/>
      <sheetName val="Mat_fresado_para_ampliacion16"/>
      <sheetName val="Tuberia_filtro_D=6&quot;16"/>
      <sheetName val="Realce_de_bordillo16"/>
      <sheetName val="Remocion_tuberia_d=24&quot;16"/>
      <sheetName val="GRAVA_ATRAQUES_DE_ALCANTARILL16"/>
      <sheetName val="FORMATO_PREACTA16"/>
      <sheetName val="FORMATO_FECHA)16"/>
      <sheetName val="DESMONTE_LIMP_16"/>
      <sheetName val="REGISTRO_FOTOGRAFICO16"/>
      <sheetName val="S200_1_DESM__LIMP_B_16"/>
      <sheetName val="S200_2_DESM__LIMP__NB16"/>
      <sheetName val="S201_7_DEMO__ESTRUCTURAS16"/>
      <sheetName val="Remocion_alcantarillas_16"/>
      <sheetName val="Excav__Mat__Comun_16"/>
      <sheetName val="s201_15-remoción_de_alcantari16"/>
      <sheetName val="s210_2_2-Exc_de_expl16"/>
      <sheetName val="s210_2_1-Exc_en_roca16"/>
      <sheetName val="s211_1_REMOCION_DERR_16"/>
      <sheetName val="s220_1_Terraplenes16"/>
      <sheetName val="s221_1_Pedraplen16"/>
      <sheetName val="S900_3_TRANS__DERRUMBE16"/>
      <sheetName val="s231_1_Geotextil16"/>
      <sheetName val="S230_2_Mejora__de_la_Sub-Ra16"/>
      <sheetName val="S320_1_Sub_base16"/>
      <sheetName val="S330_1_BASE_GRANULAR16"/>
      <sheetName val="CONFM__DE_CALZADA_EXISTENTE16"/>
      <sheetName val="S310_1_Confor__calzada_existe16"/>
      <sheetName val="_S450_1_MEZCLA_MDC-116"/>
      <sheetName val="_S450_2MEZCLA_MDC-216"/>
      <sheetName val="S420_1_RIEGO_DE_IMPRIMACION_16"/>
      <sheetName val="S421_1_RIEGO_LIGA_CRR-116"/>
      <sheetName val="S460_1_FRESADO_16"/>
      <sheetName val="Excav__REPARACION_PAVIMENTO_16"/>
      <sheetName val="S465_1_EXC__PAV__ASFALTICO16"/>
      <sheetName val="S500_1_PAVIMENTO_CONCRETO16"/>
      <sheetName val="S510_1_PAVIMENTO_ADOQUIN16"/>
      <sheetName val="S600_1_EXCAV__VARIAS_16"/>
      <sheetName val="Relleno_Estructuras16"/>
      <sheetName val="eXCAVACIONES_VARIAS_EN_ROCA_16"/>
      <sheetName val="S600_2_EXCAV__ROCA16"/>
      <sheetName val="S610_1_Relleno_Estructuras16"/>
      <sheetName val="S623_1_Anclajes_16"/>
      <sheetName val="S623P1_Pantalla_Concreto16"/>
      <sheetName val="S630_3_Concretos_C16"/>
      <sheetName val="S630_4a_Concretos_D16"/>
      <sheetName val="S630_4b_Concretos_D16"/>
      <sheetName val="S630_6_CONCRETO_F16"/>
      <sheetName val="CONCRETO_G16"/>
      <sheetName val="S630_7_CONCRETO_G16"/>
      <sheetName val="s640_1_Acero_refuerzo16"/>
      <sheetName val="S642_13_Juntas_dilatacion16"/>
      <sheetName val="S644_2_Tuberia_PVC_4&quot;16"/>
      <sheetName val="_TUBERIA_36&quot;16"/>
      <sheetName val="S632_1_Baranda16"/>
      <sheetName val="_S661_1_TUBERIA_36&quot;_16"/>
      <sheetName val="S673_1_MAT__FILTRANTE16"/>
      <sheetName val="S673_2_GEOTEXTIL16"/>
      <sheetName val="TRANS__EXPLANACION16"/>
      <sheetName val="_S673_3_GEODREN_PLANAR_6&quot;16"/>
      <sheetName val="S681_1_GAVIONES16"/>
      <sheetName val="S700_1_Demarcacion16"/>
      <sheetName val="S700_2_Marca_víal16"/>
      <sheetName val="S701_1_tachas_reflectivas16"/>
      <sheetName val="S710_1_1_SEÑ_VERT__16"/>
      <sheetName val="S710_2_SEÑ_VERT_V16"/>
      <sheetName val="S710_1_2_SEÑ_VERT_16"/>
      <sheetName val="S730_1Defensas_16"/>
      <sheetName val="S800_2_CERCAS16"/>
      <sheetName val="S810_1_PROTECCION_TALUDES16"/>
      <sheetName val="S900_2Trans_explan16"/>
      <sheetName val="Tratamiento_fisuras16"/>
      <sheetName val="MARCAS_VIALES16"/>
      <sheetName val="Geomalla_con_fibra_de_vidrio16"/>
      <sheetName val="Anclajes_pasivos_4#616"/>
      <sheetName val="SNP1-geomalla_fibra_Vidrio16"/>
      <sheetName val="SNP2-geomalla_Biaxial16"/>
      <sheetName val="SNP3_concreto_3500_16"/>
      <sheetName val="SNP4_CEM__ASFALTICO16"/>
      <sheetName val="SNP5_MTTO_RUTINARIO16"/>
      <sheetName val="SNP6_Drenes16"/>
      <sheetName val="SNP7_Anclajes_pasivos_4#616"/>
      <sheetName val="SNP8_Anclajes_activos_2_Tor16"/>
      <sheetName val="SNP9_Anclajes_activos_4_Tor16"/>
      <sheetName val="SNP10_MATERIAL_3&quot;_TRIT16"/>
      <sheetName val="SNP11_Material_Relleno16"/>
      <sheetName val="SNP12_CUNETAS_3_00016"/>
      <sheetName val="SNP13_PARCHEO16"/>
      <sheetName val="SNP14_SELLO_JUNTAS16"/>
      <sheetName val="SNP15_Pilotes16"/>
      <sheetName val="SNP16_EXCAV__PAVIMENTO16"/>
      <sheetName val="SNP17_TRANS_BASE16"/>
      <sheetName val="SNP18_AFIRMADO_3&quot;16"/>
      <sheetName val="alcantarilla_K69+10316"/>
      <sheetName val="alcantarilla_K68+43716"/>
      <sheetName val="alcantarilla_K67+45516"/>
      <sheetName val="BOX_110+520_PUENTE_EL_VERDE16"/>
      <sheetName val="Muro_K99+070316"/>
      <sheetName val="MURO_K104+45416"/>
      <sheetName val="Muro_K109+057016"/>
      <sheetName val="BOX_K16"/>
      <sheetName val="INFORME_SEMANAL13"/>
      <sheetName val="201_713"/>
      <sheetName val="211_113"/>
      <sheetName val="320_213"/>
      <sheetName val="330_113"/>
      <sheetName val="330_213"/>
      <sheetName val="411_213"/>
      <sheetName val="450_2P13"/>
      <sheetName val="450_9P13"/>
      <sheetName val="461_113"/>
      <sheetName val="465_113"/>
      <sheetName val="464_1P13"/>
      <sheetName val="600_213"/>
      <sheetName val="630_513"/>
      <sheetName val="630_613"/>
      <sheetName val="630_713"/>
      <sheetName val="681_113"/>
      <sheetName val="670_P13"/>
      <sheetName val="671_P13"/>
      <sheetName val="674_213"/>
      <sheetName val="450_3P13"/>
      <sheetName val="621_1P13"/>
      <sheetName val="610_2P13"/>
      <sheetName val="230_213"/>
      <sheetName val="230_2P13"/>
      <sheetName val="621_1-1P13"/>
      <sheetName val="621_1_2P13"/>
      <sheetName val="PESO_VARILLAS13"/>
      <sheetName val="210_1_112"/>
      <sheetName val="210_1_212"/>
      <sheetName val="210_2_112"/>
      <sheetName val="220_112"/>
      <sheetName val="420_112"/>
      <sheetName val="421_112"/>
      <sheetName val="630_4_112"/>
      <sheetName val="640_1_112"/>
      <sheetName val="4P_1_112"/>
      <sheetName val="671_112"/>
      <sheetName val="673P_112"/>
      <sheetName val="674p_212"/>
      <sheetName val="640_1_212"/>
      <sheetName val="640_1_412"/>
      <sheetName val="630_3_112"/>
      <sheetName val="700_112"/>
      <sheetName val="701_212"/>
      <sheetName val="710_112"/>
      <sheetName val="730_112"/>
      <sheetName val="TORTA_EST12"/>
      <sheetName val="Indicadores_Y_Listas12"/>
      <sheetName val="PROY_ORIGINAL23"/>
      <sheetName val="PU_(2)22"/>
      <sheetName val="COSTOS_UNITARIOS17"/>
      <sheetName val="TRAYECTO_117"/>
      <sheetName val="200P_117"/>
      <sheetName val="210_2_217"/>
      <sheetName val="320_117"/>
      <sheetName val="640_117"/>
      <sheetName val="500P_117"/>
      <sheetName val="500P_217"/>
      <sheetName val="600_117"/>
      <sheetName val="610_117"/>
      <sheetName val="630_417"/>
      <sheetName val="640P_217"/>
      <sheetName val="640_1_(2)17"/>
      <sheetName val="672P_117"/>
      <sheetName val="2P_117"/>
      <sheetName val="900_217"/>
      <sheetName val="materiales_de_insumo17"/>
      <sheetName val="jornales_y_prestaciones17"/>
      <sheetName val="210_117"/>
      <sheetName val="310_117"/>
      <sheetName val="600_417"/>
      <sheetName val="661_117"/>
      <sheetName val="673_117"/>
      <sheetName val="673_217"/>
      <sheetName val="673_317"/>
      <sheetName val="672_117"/>
      <sheetName val="3P_117"/>
      <sheetName val="3P_217"/>
      <sheetName val="6_1P17"/>
      <sheetName val="6_2P17"/>
      <sheetName val="6_4P17"/>
      <sheetName val="VALOR_ENSAYOS17"/>
      <sheetName val="resumen_preacta17"/>
      <sheetName val="Resalto_en_asfalto17"/>
      <sheetName val="Mat_fresado_para_ampliacion17"/>
      <sheetName val="Tuberia_filtro_D=6&quot;17"/>
      <sheetName val="Realce_de_bordillo17"/>
      <sheetName val="Remocion_tuberia_d=24&quot;17"/>
      <sheetName val="GRAVA_ATRAQUES_DE_ALCANTARILL17"/>
      <sheetName val="FORMATO_PREACTA17"/>
      <sheetName val="FORMATO_FECHA)17"/>
      <sheetName val="DESMONTE_LIMP_17"/>
      <sheetName val="REGISTRO_FOTOGRAFICO17"/>
      <sheetName val="S200_1_DESM__LIMP_B_17"/>
      <sheetName val="S200_2_DESM__LIMP__NB17"/>
      <sheetName val="S201_7_DEMO__ESTRUCTURAS17"/>
      <sheetName val="Remocion_alcantarillas_17"/>
      <sheetName val="Excav__Mat__Comun_17"/>
      <sheetName val="s201_15-remoción_de_alcantari17"/>
      <sheetName val="s210_2_2-Exc_de_expl17"/>
      <sheetName val="s210_2_1-Exc_en_roca17"/>
      <sheetName val="s211_1_REMOCION_DERR_17"/>
      <sheetName val="s220_1_Terraplenes17"/>
      <sheetName val="s221_1_Pedraplen17"/>
      <sheetName val="S900_3_TRANS__DERRUMBE17"/>
      <sheetName val="s231_1_Geotextil17"/>
      <sheetName val="S230_2_Mejora__de_la_Sub-Ra17"/>
      <sheetName val="S320_1_Sub_base17"/>
      <sheetName val="S330_1_BASE_GRANULAR17"/>
      <sheetName val="CONFM__DE_CALZADA_EXISTENTE17"/>
      <sheetName val="S310_1_Confor__calzada_existe17"/>
      <sheetName val="_S450_1_MEZCLA_MDC-117"/>
      <sheetName val="_S450_2MEZCLA_MDC-217"/>
      <sheetName val="S420_1_RIEGO_DE_IMPRIMACION_17"/>
      <sheetName val="S421_1_RIEGO_LIGA_CRR-117"/>
      <sheetName val="S460_1_FRESADO_17"/>
      <sheetName val="Excav__REPARACION_PAVIMENTO_17"/>
      <sheetName val="S465_1_EXC__PAV__ASFALTICO17"/>
      <sheetName val="S500_1_PAVIMENTO_CONCRETO17"/>
      <sheetName val="S510_1_PAVIMENTO_ADOQUIN17"/>
      <sheetName val="S600_1_EXCAV__VARIAS_17"/>
      <sheetName val="Relleno_Estructuras17"/>
      <sheetName val="eXCAVACIONES_VARIAS_EN_ROCA_17"/>
      <sheetName val="S600_2_EXCAV__ROCA17"/>
      <sheetName val="S610_1_Relleno_Estructuras17"/>
      <sheetName val="S623_1_Anclajes_17"/>
      <sheetName val="S623P1_Pantalla_Concreto17"/>
      <sheetName val="S630_3_Concretos_C17"/>
      <sheetName val="S630_4a_Concretos_D17"/>
      <sheetName val="S630_4b_Concretos_D17"/>
      <sheetName val="S630_6_CONCRETO_F17"/>
      <sheetName val="CONCRETO_G17"/>
      <sheetName val="S630_7_CONCRETO_G17"/>
      <sheetName val="s640_1_Acero_refuerzo17"/>
      <sheetName val="S642_13_Juntas_dilatacion17"/>
      <sheetName val="S644_2_Tuberia_PVC_4&quot;17"/>
      <sheetName val="_TUBERIA_36&quot;17"/>
      <sheetName val="S632_1_Baranda17"/>
      <sheetName val="_S661_1_TUBERIA_36&quot;_17"/>
      <sheetName val="S673_1_MAT__FILTRANTE17"/>
      <sheetName val="S673_2_GEOTEXTIL17"/>
      <sheetName val="TRANS__EXPLANACION17"/>
      <sheetName val="_S673_3_GEODREN_PLANAR_6&quot;17"/>
      <sheetName val="S681_1_GAVIONES17"/>
      <sheetName val="S700_1_Demarcacion17"/>
      <sheetName val="S700_2_Marca_víal17"/>
      <sheetName val="S701_1_tachas_reflectivas17"/>
      <sheetName val="S710_1_1_SEÑ_VERT__17"/>
      <sheetName val="S710_2_SEÑ_VERT_V17"/>
      <sheetName val="S710_1_2_SEÑ_VERT_17"/>
      <sheetName val="S730_1Defensas_17"/>
      <sheetName val="S800_2_CERCAS17"/>
      <sheetName val="S810_1_PROTECCION_TALUDES17"/>
      <sheetName val="S900_2Trans_explan17"/>
      <sheetName val="Tratamiento_fisuras17"/>
      <sheetName val="MARCAS_VIALES17"/>
      <sheetName val="Geomalla_con_fibra_de_vidrio17"/>
      <sheetName val="Anclajes_pasivos_4#617"/>
      <sheetName val="SNP1-geomalla_fibra_Vidrio17"/>
      <sheetName val="SNP2-geomalla_Biaxial17"/>
      <sheetName val="SNP3_concreto_3500_17"/>
      <sheetName val="SNP4_CEM__ASFALTICO17"/>
      <sheetName val="SNP5_MTTO_RUTINARIO17"/>
      <sheetName val="SNP6_Drenes17"/>
      <sheetName val="SNP7_Anclajes_pasivos_4#617"/>
      <sheetName val="SNP8_Anclajes_activos_2_Tor17"/>
      <sheetName val="SNP9_Anclajes_activos_4_Tor17"/>
      <sheetName val="SNP10_MATERIAL_3&quot;_TRIT17"/>
      <sheetName val="SNP11_Material_Relleno17"/>
      <sheetName val="SNP12_CUNETAS_3_00017"/>
      <sheetName val="SNP13_PARCHEO17"/>
      <sheetName val="SNP14_SELLO_JUNTAS17"/>
      <sheetName val="SNP15_Pilotes17"/>
      <sheetName val="SNP16_EXCAV__PAVIMENTO17"/>
      <sheetName val="SNP17_TRANS_BASE17"/>
      <sheetName val="SNP18_AFIRMADO_3&quot;17"/>
      <sheetName val="alcantarilla_K69+10317"/>
      <sheetName val="alcantarilla_K68+43717"/>
      <sheetName val="alcantarilla_K67+45517"/>
      <sheetName val="BOX_110+520_PUENTE_EL_VERDE17"/>
      <sheetName val="Muro_K99+070317"/>
      <sheetName val="MURO_K104+45417"/>
      <sheetName val="Muro_K109+057017"/>
      <sheetName val="BOX_K17"/>
      <sheetName val="INFORME_SEMANAL14"/>
      <sheetName val="201_714"/>
      <sheetName val="211_114"/>
      <sheetName val="320_214"/>
      <sheetName val="330_114"/>
      <sheetName val="330_214"/>
      <sheetName val="411_214"/>
      <sheetName val="450_2P14"/>
      <sheetName val="450_9P14"/>
      <sheetName val="461_114"/>
      <sheetName val="465_114"/>
      <sheetName val="464_1P14"/>
      <sheetName val="600_214"/>
      <sheetName val="630_514"/>
      <sheetName val="630_614"/>
      <sheetName val="630_714"/>
      <sheetName val="681_114"/>
      <sheetName val="670_P14"/>
      <sheetName val="671_P14"/>
      <sheetName val="674_214"/>
      <sheetName val="450_3P14"/>
      <sheetName val="621_1P14"/>
      <sheetName val="610_2P14"/>
      <sheetName val="230_214"/>
      <sheetName val="230_2P14"/>
      <sheetName val="621_1-1P14"/>
      <sheetName val="621_1_2P14"/>
      <sheetName val="PESO_VARILLAS14"/>
      <sheetName val="210_1_113"/>
      <sheetName val="210_1_213"/>
      <sheetName val="210_2_113"/>
      <sheetName val="220_113"/>
      <sheetName val="420_113"/>
      <sheetName val="421_113"/>
      <sheetName val="630_4_113"/>
      <sheetName val="640_1_113"/>
      <sheetName val="4P_1_113"/>
      <sheetName val="671_113"/>
      <sheetName val="673P_113"/>
      <sheetName val="674p_213"/>
      <sheetName val="640_1_213"/>
      <sheetName val="640_1_413"/>
      <sheetName val="630_3_113"/>
      <sheetName val="700_113"/>
      <sheetName val="701_213"/>
      <sheetName val="710_113"/>
      <sheetName val="730_113"/>
      <sheetName val="TORTA_EST13"/>
      <sheetName val="Indicadores_Y_Listas13"/>
      <sheetName val="PROY_ORIGINAL24"/>
      <sheetName val="PU_(2)23"/>
      <sheetName val="COSTOS_UNITARIOS18"/>
      <sheetName val="TRAYECTO_118"/>
      <sheetName val="200P_118"/>
      <sheetName val="210_2_218"/>
      <sheetName val="320_118"/>
      <sheetName val="640_118"/>
      <sheetName val="500P_118"/>
      <sheetName val="500P_218"/>
      <sheetName val="600_118"/>
      <sheetName val="610_118"/>
      <sheetName val="630_418"/>
      <sheetName val="640P_218"/>
      <sheetName val="640_1_(2)18"/>
      <sheetName val="672P_118"/>
      <sheetName val="2P_118"/>
      <sheetName val="900_218"/>
      <sheetName val="materiales_de_insumo18"/>
      <sheetName val="jornales_y_prestaciones18"/>
      <sheetName val="210_118"/>
      <sheetName val="310_118"/>
      <sheetName val="600_418"/>
      <sheetName val="661_118"/>
      <sheetName val="673_118"/>
      <sheetName val="673_218"/>
      <sheetName val="673_318"/>
      <sheetName val="672_118"/>
      <sheetName val="3P_118"/>
      <sheetName val="3P_218"/>
      <sheetName val="6_1P18"/>
      <sheetName val="6_2P18"/>
      <sheetName val="6_4P18"/>
      <sheetName val="VALOR_ENSAYOS18"/>
      <sheetName val="resumen_preacta18"/>
      <sheetName val="Resalto_en_asfalto18"/>
      <sheetName val="Mat_fresado_para_ampliacion18"/>
      <sheetName val="Tuberia_filtro_D=6&quot;18"/>
      <sheetName val="Realce_de_bordillo18"/>
      <sheetName val="Remocion_tuberia_d=24&quot;18"/>
      <sheetName val="GRAVA_ATRAQUES_DE_ALCANTARILL18"/>
      <sheetName val="FORMATO_PREACTA18"/>
      <sheetName val="FORMATO_FECHA)18"/>
      <sheetName val="DESMONTE_LIMP_18"/>
      <sheetName val="REGISTRO_FOTOGRAFICO18"/>
      <sheetName val="S200_1_DESM__LIMP_B_18"/>
      <sheetName val="S200_2_DESM__LIMP__NB18"/>
      <sheetName val="S201_7_DEMO__ESTRUCTURAS18"/>
      <sheetName val="Remocion_alcantarillas_18"/>
      <sheetName val="Excav__Mat__Comun_18"/>
      <sheetName val="s201_15-remoción_de_alcantari18"/>
      <sheetName val="s210_2_2-Exc_de_expl18"/>
      <sheetName val="s210_2_1-Exc_en_roca18"/>
      <sheetName val="s211_1_REMOCION_DERR_18"/>
      <sheetName val="s220_1_Terraplenes18"/>
      <sheetName val="s221_1_Pedraplen18"/>
      <sheetName val="S900_3_TRANS__DERRUMBE18"/>
      <sheetName val="s231_1_Geotextil18"/>
      <sheetName val="S230_2_Mejora__de_la_Sub-Ra18"/>
      <sheetName val="S320_1_Sub_base18"/>
      <sheetName val="S330_1_BASE_GRANULAR18"/>
      <sheetName val="CONFM__DE_CALZADA_EXISTENTE18"/>
      <sheetName val="S310_1_Confor__calzada_existe18"/>
      <sheetName val="_S450_1_MEZCLA_MDC-118"/>
      <sheetName val="_S450_2MEZCLA_MDC-218"/>
      <sheetName val="S420_1_RIEGO_DE_IMPRIMACION_18"/>
      <sheetName val="S421_1_RIEGO_LIGA_CRR-118"/>
      <sheetName val="S460_1_FRESADO_18"/>
      <sheetName val="Excav__REPARACION_PAVIMENTO_18"/>
      <sheetName val="S465_1_EXC__PAV__ASFALTICO18"/>
      <sheetName val="S500_1_PAVIMENTO_CONCRETO18"/>
      <sheetName val="S510_1_PAVIMENTO_ADOQUIN18"/>
      <sheetName val="S600_1_EXCAV__VARIAS_18"/>
      <sheetName val="Relleno_Estructuras18"/>
      <sheetName val="eXCAVACIONES_VARIAS_EN_ROCA_18"/>
      <sheetName val="S600_2_EXCAV__ROCA18"/>
      <sheetName val="S610_1_Relleno_Estructuras18"/>
      <sheetName val="S623_1_Anclajes_18"/>
      <sheetName val="S623P1_Pantalla_Concreto18"/>
      <sheetName val="S630_3_Concretos_C18"/>
      <sheetName val="S630_4a_Concretos_D18"/>
      <sheetName val="S630_4b_Concretos_D18"/>
      <sheetName val="S630_6_CONCRETO_F18"/>
      <sheetName val="CONCRETO_G18"/>
      <sheetName val="S630_7_CONCRETO_G18"/>
      <sheetName val="s640_1_Acero_refuerzo18"/>
      <sheetName val="S642_13_Juntas_dilatacion18"/>
      <sheetName val="S644_2_Tuberia_PVC_4&quot;18"/>
      <sheetName val="_TUBERIA_36&quot;18"/>
      <sheetName val="S632_1_Baranda18"/>
      <sheetName val="_S661_1_TUBERIA_36&quot;_18"/>
      <sheetName val="S673_1_MAT__FILTRANTE18"/>
      <sheetName val="S673_2_GEOTEXTIL18"/>
      <sheetName val="TRANS__EXPLANACION18"/>
      <sheetName val="_S673_3_GEODREN_PLANAR_6&quot;18"/>
      <sheetName val="S681_1_GAVIONES18"/>
      <sheetName val="S700_1_Demarcacion18"/>
      <sheetName val="S700_2_Marca_víal18"/>
      <sheetName val="S701_1_tachas_reflectivas18"/>
      <sheetName val="S710_1_1_SEÑ_VERT__18"/>
      <sheetName val="S710_2_SEÑ_VERT_V18"/>
      <sheetName val="S710_1_2_SEÑ_VERT_18"/>
      <sheetName val="S730_1Defensas_18"/>
      <sheetName val="S800_2_CERCAS18"/>
      <sheetName val="S810_1_PROTECCION_TALUDES18"/>
      <sheetName val="S900_2Trans_explan18"/>
      <sheetName val="Tratamiento_fisuras18"/>
      <sheetName val="MARCAS_VIALES18"/>
      <sheetName val="Geomalla_con_fibra_de_vidrio18"/>
      <sheetName val="Anclajes_pasivos_4#618"/>
      <sheetName val="SNP1-geomalla_fibra_Vidrio18"/>
      <sheetName val="SNP2-geomalla_Biaxial18"/>
      <sheetName val="SNP3_concreto_3500_18"/>
      <sheetName val="SNP4_CEM__ASFALTICO18"/>
      <sheetName val="SNP5_MTTO_RUTINARIO18"/>
      <sheetName val="SNP6_Drenes18"/>
      <sheetName val="SNP7_Anclajes_pasivos_4#618"/>
      <sheetName val="SNP8_Anclajes_activos_2_Tor18"/>
      <sheetName val="SNP9_Anclajes_activos_4_Tor18"/>
      <sheetName val="SNP10_MATERIAL_3&quot;_TRIT18"/>
      <sheetName val="SNP11_Material_Relleno18"/>
      <sheetName val="SNP12_CUNETAS_3_00018"/>
      <sheetName val="SNP13_PARCHEO18"/>
      <sheetName val="SNP14_SELLO_JUNTAS18"/>
      <sheetName val="SNP15_Pilotes18"/>
      <sheetName val="SNP16_EXCAV__PAVIMENTO18"/>
      <sheetName val="SNP17_TRANS_BASE18"/>
      <sheetName val="SNP18_AFIRMADO_3&quot;18"/>
      <sheetName val="alcantarilla_K69+10318"/>
      <sheetName val="alcantarilla_K68+43718"/>
      <sheetName val="alcantarilla_K67+45518"/>
      <sheetName val="BOX_110+520_PUENTE_EL_VERDE18"/>
      <sheetName val="Muro_K99+070318"/>
      <sheetName val="MURO_K104+45418"/>
      <sheetName val="Muro_K109+057018"/>
      <sheetName val="BOX_K18"/>
      <sheetName val="INFORME_SEMANAL15"/>
      <sheetName val="201_715"/>
      <sheetName val="211_115"/>
      <sheetName val="320_215"/>
      <sheetName val="330_115"/>
      <sheetName val="330_215"/>
      <sheetName val="411_215"/>
      <sheetName val="450_2P15"/>
      <sheetName val="450_9P15"/>
      <sheetName val="461_115"/>
      <sheetName val="465_115"/>
      <sheetName val="464_1P15"/>
      <sheetName val="600_215"/>
      <sheetName val="630_515"/>
      <sheetName val="630_615"/>
      <sheetName val="630_715"/>
      <sheetName val="681_115"/>
      <sheetName val="670_P15"/>
      <sheetName val="671_P15"/>
      <sheetName val="674_215"/>
      <sheetName val="450_3P15"/>
      <sheetName val="621_1P15"/>
      <sheetName val="610_2P15"/>
      <sheetName val="230_215"/>
      <sheetName val="230_2P15"/>
      <sheetName val="621_1-1P15"/>
      <sheetName val="621_1_2P15"/>
      <sheetName val="PESO_VARILLAS15"/>
      <sheetName val="210_1_114"/>
      <sheetName val="210_1_214"/>
      <sheetName val="210_2_114"/>
      <sheetName val="220_114"/>
      <sheetName val="420_114"/>
      <sheetName val="421_114"/>
      <sheetName val="630_4_114"/>
      <sheetName val="640_1_114"/>
      <sheetName val="4P_1_114"/>
      <sheetName val="671_114"/>
      <sheetName val="673P_114"/>
      <sheetName val="674p_214"/>
      <sheetName val="640_1_214"/>
      <sheetName val="640_1_414"/>
      <sheetName val="630_3_114"/>
      <sheetName val="700_114"/>
      <sheetName val="701_214"/>
      <sheetName val="710_114"/>
      <sheetName val="730_114"/>
      <sheetName val="TORTA_EST14"/>
      <sheetName val="Indicadores_Y_Listas14"/>
      <sheetName val="PROY_ORIGINAL25"/>
      <sheetName val="PU_(2)24"/>
      <sheetName val="COSTOS_UNITARIOS19"/>
      <sheetName val="TRAYECTO_119"/>
      <sheetName val="200P_119"/>
      <sheetName val="210_2_219"/>
      <sheetName val="320_119"/>
      <sheetName val="640_119"/>
      <sheetName val="500P_119"/>
      <sheetName val="500P_219"/>
      <sheetName val="600_119"/>
      <sheetName val="610_119"/>
      <sheetName val="630_419"/>
      <sheetName val="640P_219"/>
      <sheetName val="640_1_(2)19"/>
      <sheetName val="672P_119"/>
      <sheetName val="2P_119"/>
      <sheetName val="900_219"/>
      <sheetName val="materiales_de_insumo19"/>
      <sheetName val="jornales_y_prestaciones19"/>
      <sheetName val="210_119"/>
      <sheetName val="310_119"/>
      <sheetName val="600_419"/>
      <sheetName val="661_119"/>
      <sheetName val="673_119"/>
      <sheetName val="673_219"/>
      <sheetName val="673_319"/>
      <sheetName val="672_119"/>
      <sheetName val="3P_119"/>
      <sheetName val="3P_219"/>
      <sheetName val="6_1P19"/>
      <sheetName val="6_2P19"/>
      <sheetName val="6_4P19"/>
      <sheetName val="VALOR_ENSAYOS19"/>
      <sheetName val="resumen_preacta19"/>
      <sheetName val="Resalto_en_asfalto19"/>
      <sheetName val="Mat_fresado_para_ampliacion19"/>
      <sheetName val="Tuberia_filtro_D=6&quot;19"/>
      <sheetName val="Realce_de_bordillo19"/>
      <sheetName val="Remocion_tuberia_d=24&quot;19"/>
      <sheetName val="GRAVA_ATRAQUES_DE_ALCANTARILL19"/>
      <sheetName val="FORMATO_PREACTA19"/>
      <sheetName val="FORMATO_FECHA)19"/>
      <sheetName val="DESMONTE_LIMP_19"/>
      <sheetName val="REGISTRO_FOTOGRAFICO19"/>
      <sheetName val="S200_1_DESM__LIMP_B_19"/>
      <sheetName val="S200_2_DESM__LIMP__NB19"/>
      <sheetName val="S201_7_DEMO__ESTRUCTURAS19"/>
      <sheetName val="Remocion_alcantarillas_19"/>
      <sheetName val="Excav__Mat__Comun_19"/>
      <sheetName val="s201_15-remoción_de_alcantari19"/>
      <sheetName val="s210_2_2-Exc_de_expl19"/>
      <sheetName val="s210_2_1-Exc_en_roca19"/>
      <sheetName val="s211_1_REMOCION_DERR_19"/>
      <sheetName val="s220_1_Terraplenes19"/>
      <sheetName val="s221_1_Pedraplen19"/>
      <sheetName val="S900_3_TRANS__DERRUMBE19"/>
      <sheetName val="s231_1_Geotextil19"/>
      <sheetName val="S230_2_Mejora__de_la_Sub-Ra19"/>
      <sheetName val="S320_1_Sub_base19"/>
      <sheetName val="S330_1_BASE_GRANULAR19"/>
      <sheetName val="CONFM__DE_CALZADA_EXISTENTE19"/>
      <sheetName val="S310_1_Confor__calzada_existe19"/>
      <sheetName val="_S450_1_MEZCLA_MDC-119"/>
      <sheetName val="_S450_2MEZCLA_MDC-219"/>
      <sheetName val="S420_1_RIEGO_DE_IMPRIMACION_19"/>
      <sheetName val="S421_1_RIEGO_LIGA_CRR-119"/>
      <sheetName val="S460_1_FRESADO_19"/>
      <sheetName val="Excav__REPARACION_PAVIMENTO_19"/>
      <sheetName val="S465_1_EXC__PAV__ASFALTICO19"/>
      <sheetName val="S500_1_PAVIMENTO_CONCRETO19"/>
      <sheetName val="S510_1_PAVIMENTO_ADOQUIN19"/>
      <sheetName val="S600_1_EXCAV__VARIAS_19"/>
      <sheetName val="Relleno_Estructuras19"/>
      <sheetName val="eXCAVACIONES_VARIAS_EN_ROCA_19"/>
      <sheetName val="S600_2_EXCAV__ROCA19"/>
      <sheetName val="S610_1_Relleno_Estructuras19"/>
      <sheetName val="S623_1_Anclajes_19"/>
      <sheetName val="S623P1_Pantalla_Concreto19"/>
      <sheetName val="S630_3_Concretos_C19"/>
      <sheetName val="S630_4a_Concretos_D19"/>
      <sheetName val="S630_4b_Concretos_D19"/>
      <sheetName val="S630_6_CONCRETO_F19"/>
      <sheetName val="CONCRETO_G19"/>
      <sheetName val="S630_7_CONCRETO_G19"/>
      <sheetName val="s640_1_Acero_refuerzo19"/>
      <sheetName val="S642_13_Juntas_dilatacion19"/>
      <sheetName val="S644_2_Tuberia_PVC_4&quot;19"/>
      <sheetName val="_TUBERIA_36&quot;19"/>
      <sheetName val="S632_1_Baranda19"/>
      <sheetName val="_S661_1_TUBERIA_36&quot;_19"/>
      <sheetName val="S673_1_MAT__FILTRANTE19"/>
      <sheetName val="S673_2_GEOTEXTIL19"/>
      <sheetName val="TRANS__EXPLANACION19"/>
      <sheetName val="_S673_3_GEODREN_PLANAR_6&quot;19"/>
      <sheetName val="S681_1_GAVIONES19"/>
      <sheetName val="S700_1_Demarcacion19"/>
      <sheetName val="S700_2_Marca_víal19"/>
      <sheetName val="S701_1_tachas_reflectivas19"/>
      <sheetName val="S710_1_1_SEÑ_VERT__19"/>
      <sheetName val="S710_2_SEÑ_VERT_V19"/>
      <sheetName val="S710_1_2_SEÑ_VERT_19"/>
      <sheetName val="S730_1Defensas_19"/>
      <sheetName val="S800_2_CERCAS19"/>
      <sheetName val="S810_1_PROTECCION_TALUDES19"/>
      <sheetName val="S900_2Trans_explan19"/>
      <sheetName val="Tratamiento_fisuras19"/>
      <sheetName val="MARCAS_VIALES19"/>
      <sheetName val="Geomalla_con_fibra_de_vidrio19"/>
      <sheetName val="Anclajes_pasivos_4#619"/>
      <sheetName val="SNP1-geomalla_fibra_Vidrio19"/>
      <sheetName val="SNP2-geomalla_Biaxial19"/>
      <sheetName val="SNP3_concreto_3500_19"/>
      <sheetName val="SNP4_CEM__ASFALTICO19"/>
      <sheetName val="SNP5_MTTO_RUTINARIO19"/>
      <sheetName val="SNP6_Drenes19"/>
      <sheetName val="SNP7_Anclajes_pasivos_4#619"/>
      <sheetName val="SNP8_Anclajes_activos_2_Tor19"/>
      <sheetName val="SNP9_Anclajes_activos_4_Tor19"/>
      <sheetName val="SNP10_MATERIAL_3&quot;_TRIT19"/>
      <sheetName val="SNP11_Material_Relleno19"/>
      <sheetName val="SNP12_CUNETAS_3_00019"/>
      <sheetName val="SNP13_PARCHEO19"/>
      <sheetName val="SNP14_SELLO_JUNTAS19"/>
      <sheetName val="SNP15_Pilotes19"/>
      <sheetName val="SNP16_EXCAV__PAVIMENTO19"/>
      <sheetName val="SNP17_TRANS_BASE19"/>
      <sheetName val="SNP18_AFIRMADO_3&quot;19"/>
      <sheetName val="alcantarilla_K69+10319"/>
      <sheetName val="alcantarilla_K68+43719"/>
      <sheetName val="alcantarilla_K67+45519"/>
      <sheetName val="BOX_110+520_PUENTE_EL_VERDE19"/>
      <sheetName val="Muro_K99+070319"/>
      <sheetName val="MURO_K104+45419"/>
      <sheetName val="Muro_K109+057019"/>
      <sheetName val="BOX_K19"/>
      <sheetName val="INFORME_SEMANAL16"/>
      <sheetName val="201_716"/>
      <sheetName val="211_116"/>
      <sheetName val="320_216"/>
      <sheetName val="330_116"/>
      <sheetName val="330_216"/>
      <sheetName val="411_216"/>
      <sheetName val="450_2P16"/>
      <sheetName val="450_9P16"/>
      <sheetName val="461_116"/>
      <sheetName val="465_116"/>
      <sheetName val="464_1P16"/>
      <sheetName val="600_216"/>
      <sheetName val="630_516"/>
      <sheetName val="630_616"/>
      <sheetName val="630_716"/>
      <sheetName val="681_116"/>
      <sheetName val="670_P16"/>
      <sheetName val="671_P16"/>
      <sheetName val="674_216"/>
      <sheetName val="450_3P16"/>
      <sheetName val="621_1P16"/>
      <sheetName val="610_2P16"/>
      <sheetName val="230_216"/>
      <sheetName val="230_2P16"/>
      <sheetName val="621_1-1P16"/>
      <sheetName val="621_1_2P16"/>
      <sheetName val="PESO_VARILLAS16"/>
      <sheetName val="210_1_115"/>
      <sheetName val="210_1_215"/>
      <sheetName val="210_2_115"/>
      <sheetName val="220_115"/>
      <sheetName val="420_115"/>
      <sheetName val="421_115"/>
      <sheetName val="630_4_115"/>
      <sheetName val="640_1_115"/>
      <sheetName val="4P_1_115"/>
      <sheetName val="671_115"/>
      <sheetName val="673P_115"/>
      <sheetName val="674p_215"/>
      <sheetName val="640_1_215"/>
      <sheetName val="640_1_415"/>
      <sheetName val="630_3_115"/>
      <sheetName val="700_115"/>
      <sheetName val="701_215"/>
      <sheetName val="710_115"/>
      <sheetName val="730_115"/>
      <sheetName val="TORTA_EST15"/>
      <sheetName val="Indicadores_Y_Listas15"/>
      <sheetName val="PROY_ORIGINAL27"/>
      <sheetName val="PU_(2)26"/>
      <sheetName val="COSTOS_UNITARIOS21"/>
      <sheetName val="TRAYECTO_121"/>
      <sheetName val="200P_121"/>
      <sheetName val="210_2_221"/>
      <sheetName val="320_121"/>
      <sheetName val="640_121"/>
      <sheetName val="500P_121"/>
      <sheetName val="500P_221"/>
      <sheetName val="600_121"/>
      <sheetName val="610_121"/>
      <sheetName val="630_421"/>
      <sheetName val="640P_221"/>
      <sheetName val="640_1_(2)21"/>
      <sheetName val="672P_121"/>
      <sheetName val="2P_121"/>
      <sheetName val="900_221"/>
      <sheetName val="materiales_de_insumo21"/>
      <sheetName val="jornales_y_prestaciones21"/>
      <sheetName val="210_121"/>
      <sheetName val="310_121"/>
      <sheetName val="600_421"/>
      <sheetName val="661_121"/>
      <sheetName val="673_121"/>
      <sheetName val="673_221"/>
      <sheetName val="673_321"/>
      <sheetName val="672_121"/>
      <sheetName val="3P_121"/>
      <sheetName val="3P_221"/>
      <sheetName val="6_1P21"/>
      <sheetName val="6_2P21"/>
      <sheetName val="6_4P21"/>
      <sheetName val="VALOR_ENSAYOS21"/>
      <sheetName val="resumen_preacta21"/>
      <sheetName val="Resalto_en_asfalto21"/>
      <sheetName val="Mat_fresado_para_ampliacion21"/>
      <sheetName val="Tuberia_filtro_D=6&quot;21"/>
      <sheetName val="Realce_de_bordillo21"/>
      <sheetName val="Remocion_tuberia_d=24&quot;21"/>
      <sheetName val="GRAVA_ATRAQUES_DE_ALCANTARILL21"/>
      <sheetName val="FORMATO_PREACTA21"/>
      <sheetName val="FORMATO_FECHA)21"/>
      <sheetName val="DESMONTE_LIMP_21"/>
      <sheetName val="REGISTRO_FOTOGRAFICO21"/>
      <sheetName val="S200_1_DESM__LIMP_B_21"/>
      <sheetName val="S200_2_DESM__LIMP__NB21"/>
      <sheetName val="S201_7_DEMO__ESTRUCTURAS21"/>
      <sheetName val="Remocion_alcantarillas_21"/>
      <sheetName val="Excav__Mat__Comun_21"/>
      <sheetName val="s201_15-remoción_de_alcantari21"/>
      <sheetName val="s210_2_2-Exc_de_expl21"/>
      <sheetName val="s210_2_1-Exc_en_roca21"/>
      <sheetName val="s211_1_REMOCION_DERR_21"/>
      <sheetName val="s220_1_Terraplenes21"/>
      <sheetName val="s221_1_Pedraplen21"/>
      <sheetName val="S900_3_TRANS__DERRUMBE21"/>
      <sheetName val="s231_1_Geotextil21"/>
      <sheetName val="S230_2_Mejora__de_la_Sub-Ra21"/>
      <sheetName val="S320_1_Sub_base21"/>
      <sheetName val="S330_1_BASE_GRANULAR21"/>
      <sheetName val="CONFM__DE_CALZADA_EXISTENTE21"/>
      <sheetName val="S310_1_Confor__calzada_existe21"/>
      <sheetName val="_S450_1_MEZCLA_MDC-121"/>
      <sheetName val="_S450_2MEZCLA_MDC-221"/>
      <sheetName val="S420_1_RIEGO_DE_IMPRIMACION_21"/>
      <sheetName val="S421_1_RIEGO_LIGA_CRR-121"/>
      <sheetName val="S460_1_FRESADO_21"/>
      <sheetName val="Excav__REPARACION_PAVIMENTO_21"/>
      <sheetName val="S465_1_EXC__PAV__ASFALTICO21"/>
      <sheetName val="S500_1_PAVIMENTO_CONCRETO21"/>
      <sheetName val="S510_1_PAVIMENTO_ADOQUIN21"/>
      <sheetName val="S600_1_EXCAV__VARIAS_21"/>
      <sheetName val="Relleno_Estructuras21"/>
      <sheetName val="eXCAVACIONES_VARIAS_EN_ROCA_21"/>
      <sheetName val="S600_2_EXCAV__ROCA21"/>
      <sheetName val="S610_1_Relleno_Estructuras21"/>
      <sheetName val="S623_1_Anclajes_21"/>
      <sheetName val="S623P1_Pantalla_Concreto21"/>
      <sheetName val="S630_3_Concretos_C21"/>
      <sheetName val="S630_4a_Concretos_D21"/>
      <sheetName val="S630_4b_Concretos_D21"/>
      <sheetName val="S630_6_CONCRETO_F21"/>
      <sheetName val="CONCRETO_G21"/>
      <sheetName val="S630_7_CONCRETO_G21"/>
      <sheetName val="s640_1_Acero_refuerzo21"/>
      <sheetName val="S642_13_Juntas_dilatacion21"/>
      <sheetName val="S644_2_Tuberia_PVC_4&quot;21"/>
      <sheetName val="_TUBERIA_36&quot;21"/>
      <sheetName val="S632_1_Baranda21"/>
      <sheetName val="_S661_1_TUBERIA_36&quot;_21"/>
      <sheetName val="S673_1_MAT__FILTRANTE21"/>
      <sheetName val="S673_2_GEOTEXTIL21"/>
      <sheetName val="TRANS__EXPLANACION21"/>
      <sheetName val="_S673_3_GEODREN_PLANAR_6&quot;21"/>
      <sheetName val="S681_1_GAVIONES21"/>
      <sheetName val="S700_1_Demarcacion21"/>
      <sheetName val="S700_2_Marca_víal21"/>
      <sheetName val="S701_1_tachas_reflectivas21"/>
      <sheetName val="S710_1_1_SEÑ_VERT__21"/>
      <sheetName val="S710_2_SEÑ_VERT_V21"/>
      <sheetName val="S710_1_2_SEÑ_VERT_21"/>
      <sheetName val="S730_1Defensas_21"/>
      <sheetName val="S800_2_CERCAS21"/>
      <sheetName val="S810_1_PROTECCION_TALUDES21"/>
      <sheetName val="S900_2Trans_explan21"/>
      <sheetName val="Tratamiento_fisuras21"/>
      <sheetName val="MARCAS_VIALES21"/>
      <sheetName val="Geomalla_con_fibra_de_vidrio21"/>
      <sheetName val="Anclajes_pasivos_4#621"/>
      <sheetName val="SNP1-geomalla_fibra_Vidrio21"/>
      <sheetName val="SNP2-geomalla_Biaxial21"/>
      <sheetName val="SNP3_concreto_3500_21"/>
      <sheetName val="SNP4_CEM__ASFALTICO21"/>
      <sheetName val="SNP5_MTTO_RUTINARIO21"/>
      <sheetName val="SNP6_Drenes21"/>
      <sheetName val="SNP7_Anclajes_pasivos_4#621"/>
      <sheetName val="SNP8_Anclajes_activos_2_Tor21"/>
      <sheetName val="SNP9_Anclajes_activos_4_Tor21"/>
      <sheetName val="SNP10_MATERIAL_3&quot;_TRIT21"/>
      <sheetName val="SNP11_Material_Relleno21"/>
      <sheetName val="SNP12_CUNETAS_3_00021"/>
      <sheetName val="SNP13_PARCHEO21"/>
      <sheetName val="SNP14_SELLO_JUNTAS21"/>
      <sheetName val="SNP15_Pilotes21"/>
      <sheetName val="SNP16_EXCAV__PAVIMENTO21"/>
      <sheetName val="SNP17_TRANS_BASE21"/>
      <sheetName val="SNP18_AFIRMADO_3&quot;21"/>
      <sheetName val="alcantarilla_K69+10321"/>
      <sheetName val="alcantarilla_K68+43721"/>
      <sheetName val="alcantarilla_K67+45521"/>
      <sheetName val="BOX_110+520_PUENTE_EL_VERDE21"/>
      <sheetName val="Muro_K99+070321"/>
      <sheetName val="MURO_K104+45421"/>
      <sheetName val="Muro_K109+057021"/>
      <sheetName val="BOX_K21"/>
      <sheetName val="INFORME_SEMANAL18"/>
      <sheetName val="201_718"/>
      <sheetName val="211_118"/>
      <sheetName val="320_218"/>
      <sheetName val="330_118"/>
      <sheetName val="330_218"/>
      <sheetName val="411_218"/>
      <sheetName val="450_2P18"/>
      <sheetName val="450_9P18"/>
      <sheetName val="461_118"/>
      <sheetName val="465_118"/>
      <sheetName val="464_1P18"/>
      <sheetName val="600_218"/>
      <sheetName val="630_518"/>
      <sheetName val="630_618"/>
      <sheetName val="630_718"/>
      <sheetName val="681_118"/>
      <sheetName val="670_P18"/>
      <sheetName val="671_P18"/>
      <sheetName val="674_218"/>
      <sheetName val="450_3P18"/>
      <sheetName val="621_1P18"/>
      <sheetName val="610_2P18"/>
      <sheetName val="230_218"/>
      <sheetName val="230_2P18"/>
      <sheetName val="621_1-1P18"/>
      <sheetName val="621_1_2P18"/>
      <sheetName val="PESO_VARILLAS18"/>
      <sheetName val="210_1_117"/>
      <sheetName val="210_1_217"/>
      <sheetName val="210_2_117"/>
      <sheetName val="220_117"/>
      <sheetName val="420_117"/>
      <sheetName val="421_117"/>
      <sheetName val="630_4_117"/>
      <sheetName val="640_1_117"/>
      <sheetName val="4P_1_117"/>
      <sheetName val="671_117"/>
      <sheetName val="673P_117"/>
      <sheetName val="674p_217"/>
      <sheetName val="640_1_217"/>
      <sheetName val="640_1_417"/>
      <sheetName val="630_3_117"/>
      <sheetName val="700_117"/>
      <sheetName val="701_217"/>
      <sheetName val="710_117"/>
      <sheetName val="730_117"/>
      <sheetName val="TORTA_EST17"/>
      <sheetName val="Indicadores_Y_Listas17"/>
      <sheetName val="PROY_ORIGINAL26"/>
      <sheetName val="PU_(2)25"/>
      <sheetName val="COSTOS_UNITARIOS20"/>
      <sheetName val="TRAYECTO_120"/>
      <sheetName val="200P_120"/>
      <sheetName val="210_2_220"/>
      <sheetName val="320_120"/>
      <sheetName val="640_120"/>
      <sheetName val="500P_120"/>
      <sheetName val="500P_220"/>
      <sheetName val="600_120"/>
      <sheetName val="610_120"/>
      <sheetName val="630_420"/>
      <sheetName val="640P_220"/>
      <sheetName val="640_1_(2)20"/>
      <sheetName val="672P_120"/>
      <sheetName val="2P_120"/>
      <sheetName val="900_220"/>
      <sheetName val="materiales_de_insumo20"/>
      <sheetName val="jornales_y_prestaciones20"/>
      <sheetName val="210_120"/>
      <sheetName val="310_120"/>
      <sheetName val="600_420"/>
      <sheetName val="661_120"/>
      <sheetName val="673_120"/>
      <sheetName val="673_220"/>
      <sheetName val="673_320"/>
      <sheetName val="672_120"/>
      <sheetName val="3P_120"/>
      <sheetName val="3P_220"/>
      <sheetName val="6_1P20"/>
      <sheetName val="6_2P20"/>
      <sheetName val="6_4P20"/>
      <sheetName val="VALOR_ENSAYOS20"/>
      <sheetName val="resumen_preacta20"/>
      <sheetName val="Resalto_en_asfalto20"/>
      <sheetName val="Mat_fresado_para_ampliacion20"/>
      <sheetName val="Tuberia_filtro_D=6&quot;20"/>
      <sheetName val="Realce_de_bordillo20"/>
      <sheetName val="Remocion_tuberia_d=24&quot;20"/>
      <sheetName val="GRAVA_ATRAQUES_DE_ALCANTARILL20"/>
      <sheetName val="FORMATO_PREACTA20"/>
      <sheetName val="FORMATO_FECHA)20"/>
      <sheetName val="DESMONTE_LIMP_20"/>
      <sheetName val="REGISTRO_FOTOGRAFICO20"/>
      <sheetName val="S200_1_DESM__LIMP_B_20"/>
      <sheetName val="S200_2_DESM__LIMP__NB20"/>
      <sheetName val="S201_7_DEMO__ESTRUCTURAS20"/>
      <sheetName val="Remocion_alcantarillas_20"/>
      <sheetName val="Excav__Mat__Comun_20"/>
      <sheetName val="s201_15-remoción_de_alcantari20"/>
      <sheetName val="s210_2_2-Exc_de_expl20"/>
      <sheetName val="s210_2_1-Exc_en_roca20"/>
      <sheetName val="s211_1_REMOCION_DERR_20"/>
      <sheetName val="s220_1_Terraplenes20"/>
      <sheetName val="s221_1_Pedraplen20"/>
      <sheetName val="S900_3_TRANS__DERRUMBE20"/>
      <sheetName val="s231_1_Geotextil20"/>
      <sheetName val="S230_2_Mejora__de_la_Sub-Ra20"/>
      <sheetName val="S320_1_Sub_base20"/>
      <sheetName val="S330_1_BASE_GRANULAR20"/>
      <sheetName val="CONFM__DE_CALZADA_EXISTENTE20"/>
      <sheetName val="S310_1_Confor__calzada_existe20"/>
      <sheetName val="_S450_1_MEZCLA_MDC-120"/>
      <sheetName val="_S450_2MEZCLA_MDC-220"/>
      <sheetName val="S420_1_RIEGO_DE_IMPRIMACION_20"/>
      <sheetName val="S421_1_RIEGO_LIGA_CRR-120"/>
      <sheetName val="S460_1_FRESADO_20"/>
      <sheetName val="Excav__REPARACION_PAVIMENTO_20"/>
      <sheetName val="S465_1_EXC__PAV__ASFALTICO20"/>
      <sheetName val="S500_1_PAVIMENTO_CONCRETO20"/>
      <sheetName val="S510_1_PAVIMENTO_ADOQUIN20"/>
      <sheetName val="S600_1_EXCAV__VARIAS_20"/>
      <sheetName val="Relleno_Estructuras20"/>
      <sheetName val="eXCAVACIONES_VARIAS_EN_ROCA_20"/>
      <sheetName val="S600_2_EXCAV__ROCA20"/>
      <sheetName val="S610_1_Relleno_Estructuras20"/>
      <sheetName val="S623_1_Anclajes_20"/>
      <sheetName val="S623P1_Pantalla_Concreto20"/>
      <sheetName val="S630_3_Concretos_C20"/>
      <sheetName val="S630_4a_Concretos_D20"/>
      <sheetName val="S630_4b_Concretos_D20"/>
      <sheetName val="S630_6_CONCRETO_F20"/>
      <sheetName val="CONCRETO_G20"/>
      <sheetName val="S630_7_CONCRETO_G20"/>
      <sheetName val="s640_1_Acero_refuerzo20"/>
      <sheetName val="S642_13_Juntas_dilatacion20"/>
      <sheetName val="S644_2_Tuberia_PVC_4&quot;20"/>
      <sheetName val="_TUBERIA_36&quot;20"/>
      <sheetName val="S632_1_Baranda20"/>
      <sheetName val="_S661_1_TUBERIA_36&quot;_20"/>
      <sheetName val="S673_1_MAT__FILTRANTE20"/>
      <sheetName val="S673_2_GEOTEXTIL20"/>
      <sheetName val="TRANS__EXPLANACION20"/>
      <sheetName val="_S673_3_GEODREN_PLANAR_6&quot;20"/>
      <sheetName val="S681_1_GAVIONES20"/>
      <sheetName val="S700_1_Demarcacion20"/>
      <sheetName val="S700_2_Marca_víal20"/>
      <sheetName val="S701_1_tachas_reflectivas20"/>
      <sheetName val="S710_1_1_SEÑ_VERT__20"/>
      <sheetName val="S710_2_SEÑ_VERT_V20"/>
      <sheetName val="S710_1_2_SEÑ_VERT_20"/>
      <sheetName val="S730_1Defensas_20"/>
      <sheetName val="S800_2_CERCAS20"/>
      <sheetName val="S810_1_PROTECCION_TALUDES20"/>
      <sheetName val="S900_2Trans_explan20"/>
      <sheetName val="Tratamiento_fisuras20"/>
      <sheetName val="MARCAS_VIALES20"/>
      <sheetName val="Geomalla_con_fibra_de_vidrio20"/>
      <sheetName val="Anclajes_pasivos_4#620"/>
      <sheetName val="SNP1-geomalla_fibra_Vidrio20"/>
      <sheetName val="SNP2-geomalla_Biaxial20"/>
      <sheetName val="SNP3_concreto_3500_20"/>
      <sheetName val="SNP4_CEM__ASFALTICO20"/>
      <sheetName val="SNP5_MTTO_RUTINARIO20"/>
      <sheetName val="SNP6_Drenes20"/>
      <sheetName val="SNP7_Anclajes_pasivos_4#620"/>
      <sheetName val="SNP8_Anclajes_activos_2_Tor20"/>
      <sheetName val="SNP9_Anclajes_activos_4_Tor20"/>
      <sheetName val="SNP10_MATERIAL_3&quot;_TRIT20"/>
      <sheetName val="SNP11_Material_Relleno20"/>
      <sheetName val="SNP12_CUNETAS_3_00020"/>
      <sheetName val="SNP13_PARCHEO20"/>
      <sheetName val="SNP14_SELLO_JUNTAS20"/>
      <sheetName val="SNP15_Pilotes20"/>
      <sheetName val="SNP16_EXCAV__PAVIMENTO20"/>
      <sheetName val="SNP17_TRANS_BASE20"/>
      <sheetName val="SNP18_AFIRMADO_3&quot;20"/>
      <sheetName val="alcantarilla_K69+10320"/>
      <sheetName val="alcantarilla_K68+43720"/>
      <sheetName val="alcantarilla_K67+45520"/>
      <sheetName val="BOX_110+520_PUENTE_EL_VERDE20"/>
      <sheetName val="Muro_K99+070320"/>
      <sheetName val="MURO_K104+45420"/>
      <sheetName val="Muro_K109+057020"/>
      <sheetName val="BOX_K20"/>
      <sheetName val="INFORME_SEMANAL17"/>
      <sheetName val="201_717"/>
      <sheetName val="211_117"/>
      <sheetName val="320_217"/>
      <sheetName val="330_117"/>
      <sheetName val="330_217"/>
      <sheetName val="411_217"/>
      <sheetName val="450_2P17"/>
      <sheetName val="450_9P17"/>
      <sheetName val="461_117"/>
      <sheetName val="465_117"/>
      <sheetName val="464_1P17"/>
      <sheetName val="600_217"/>
      <sheetName val="630_517"/>
      <sheetName val="630_617"/>
      <sheetName val="630_717"/>
      <sheetName val="681_117"/>
      <sheetName val="670_P17"/>
      <sheetName val="671_P17"/>
      <sheetName val="674_217"/>
      <sheetName val="450_3P17"/>
      <sheetName val="621_1P17"/>
      <sheetName val="610_2P17"/>
      <sheetName val="230_217"/>
      <sheetName val="230_2P17"/>
      <sheetName val="621_1-1P17"/>
      <sheetName val="621_1_2P17"/>
      <sheetName val="PESO_VARILLAS17"/>
      <sheetName val="210_1_116"/>
      <sheetName val="210_1_216"/>
      <sheetName val="210_2_116"/>
      <sheetName val="220_116"/>
      <sheetName val="420_116"/>
      <sheetName val="421_116"/>
      <sheetName val="630_4_116"/>
      <sheetName val="640_1_116"/>
      <sheetName val="4P_1_116"/>
      <sheetName val="671_116"/>
      <sheetName val="673P_116"/>
      <sheetName val="674p_216"/>
      <sheetName val="640_1_216"/>
      <sheetName val="640_1_416"/>
      <sheetName val="630_3_116"/>
      <sheetName val="700_116"/>
      <sheetName val="701_216"/>
      <sheetName val="710_116"/>
      <sheetName val="730_116"/>
      <sheetName val="TORTA_EST16"/>
      <sheetName val="Indicadores_Y_Listas16"/>
      <sheetName val="PROY_ORIGINAL28"/>
      <sheetName val="PU_(2)27"/>
      <sheetName val="COSTOS_UNITARIOS22"/>
      <sheetName val="TRAYECTO_122"/>
      <sheetName val="200P_122"/>
      <sheetName val="210_2_222"/>
      <sheetName val="320_122"/>
      <sheetName val="640_122"/>
      <sheetName val="500P_122"/>
      <sheetName val="500P_222"/>
      <sheetName val="600_122"/>
      <sheetName val="610_122"/>
      <sheetName val="630_422"/>
      <sheetName val="640P_222"/>
      <sheetName val="640_1_(2)22"/>
      <sheetName val="672P_122"/>
      <sheetName val="2P_122"/>
      <sheetName val="900_222"/>
      <sheetName val="materiales_de_insumo22"/>
      <sheetName val="jornales_y_prestaciones22"/>
      <sheetName val="210_122"/>
      <sheetName val="310_122"/>
      <sheetName val="600_422"/>
      <sheetName val="661_122"/>
      <sheetName val="673_122"/>
      <sheetName val="673_222"/>
      <sheetName val="673_322"/>
      <sheetName val="672_122"/>
      <sheetName val="3P_122"/>
      <sheetName val="3P_222"/>
      <sheetName val="6_1P22"/>
      <sheetName val="6_2P22"/>
      <sheetName val="6_4P22"/>
      <sheetName val="VALOR_ENSAYOS22"/>
      <sheetName val="resumen_preacta22"/>
      <sheetName val="Resalto_en_asfalto22"/>
      <sheetName val="Mat_fresado_para_ampliacion22"/>
      <sheetName val="Tuberia_filtro_D=6&quot;22"/>
      <sheetName val="Realce_de_bordillo22"/>
      <sheetName val="Remocion_tuberia_d=24&quot;22"/>
      <sheetName val="GRAVA_ATRAQUES_DE_ALCANTARILL22"/>
      <sheetName val="FORMATO_PREACTA22"/>
      <sheetName val="FORMATO_FECHA)22"/>
      <sheetName val="DESMONTE_LIMP_22"/>
      <sheetName val="REGISTRO_FOTOGRAFICO22"/>
      <sheetName val="S200_1_DESM__LIMP_B_22"/>
      <sheetName val="S200_2_DESM__LIMP__NB22"/>
      <sheetName val="S201_7_DEMO__ESTRUCTURAS22"/>
      <sheetName val="Remocion_alcantarillas_22"/>
      <sheetName val="Excav__Mat__Comun_22"/>
      <sheetName val="s201_15-remoción_de_alcantari22"/>
      <sheetName val="s210_2_2-Exc_de_expl22"/>
      <sheetName val="s210_2_1-Exc_en_roca22"/>
      <sheetName val="s211_1_REMOCION_DERR_22"/>
      <sheetName val="s220_1_Terraplenes22"/>
      <sheetName val="s221_1_Pedraplen22"/>
      <sheetName val="S900_3_TRANS__DERRUMBE22"/>
      <sheetName val="s231_1_Geotextil22"/>
      <sheetName val="S230_2_Mejora__de_la_Sub-Ra22"/>
      <sheetName val="S320_1_Sub_base22"/>
      <sheetName val="S330_1_BASE_GRANULAR22"/>
      <sheetName val="CONFM__DE_CALZADA_EXISTENTE22"/>
      <sheetName val="S310_1_Confor__calzada_existe22"/>
      <sheetName val="_S450_1_MEZCLA_MDC-122"/>
      <sheetName val="_S450_2MEZCLA_MDC-222"/>
      <sheetName val="S420_1_RIEGO_DE_IMPRIMACION_22"/>
      <sheetName val="S421_1_RIEGO_LIGA_CRR-122"/>
      <sheetName val="S460_1_FRESADO_22"/>
      <sheetName val="Excav__REPARACION_PAVIMENTO_22"/>
      <sheetName val="S465_1_EXC__PAV__ASFALTICO22"/>
      <sheetName val="S500_1_PAVIMENTO_CONCRETO22"/>
      <sheetName val="S510_1_PAVIMENTO_ADOQUIN22"/>
      <sheetName val="S600_1_EXCAV__VARIAS_22"/>
      <sheetName val="Relleno_Estructuras22"/>
      <sheetName val="eXCAVACIONES_VARIAS_EN_ROCA_22"/>
      <sheetName val="S600_2_EXCAV__ROCA22"/>
      <sheetName val="S610_1_Relleno_Estructuras22"/>
      <sheetName val="S623_1_Anclajes_22"/>
      <sheetName val="S623P1_Pantalla_Concreto22"/>
      <sheetName val="S630_3_Concretos_C22"/>
      <sheetName val="S630_4a_Concretos_D22"/>
      <sheetName val="S630_4b_Concretos_D22"/>
      <sheetName val="S630_6_CONCRETO_F22"/>
      <sheetName val="CONCRETO_G22"/>
      <sheetName val="S630_7_CONCRETO_G22"/>
      <sheetName val="s640_1_Acero_refuerzo22"/>
      <sheetName val="S642_13_Juntas_dilatacion22"/>
      <sheetName val="S644_2_Tuberia_PVC_4&quot;22"/>
      <sheetName val="_TUBERIA_36&quot;22"/>
      <sheetName val="S632_1_Baranda22"/>
      <sheetName val="_S661_1_TUBERIA_36&quot;_22"/>
      <sheetName val="S673_1_MAT__FILTRANTE22"/>
      <sheetName val="S673_2_GEOTEXTIL22"/>
      <sheetName val="TRANS__EXPLANACION22"/>
      <sheetName val="_S673_3_GEODREN_PLANAR_6&quot;22"/>
      <sheetName val="S681_1_GAVIONES22"/>
      <sheetName val="S700_1_Demarcacion22"/>
      <sheetName val="S700_2_Marca_víal22"/>
      <sheetName val="S701_1_tachas_reflectivas22"/>
      <sheetName val="S710_1_1_SEÑ_VERT__22"/>
      <sheetName val="S710_2_SEÑ_VERT_V22"/>
      <sheetName val="S710_1_2_SEÑ_VERT_22"/>
      <sheetName val="S730_1Defensas_22"/>
      <sheetName val="S800_2_CERCAS22"/>
      <sheetName val="S810_1_PROTECCION_TALUDES22"/>
      <sheetName val="S900_2Trans_explan22"/>
      <sheetName val="Tratamiento_fisuras22"/>
      <sheetName val="MARCAS_VIALES22"/>
      <sheetName val="Geomalla_con_fibra_de_vidrio22"/>
      <sheetName val="Anclajes_pasivos_4#622"/>
      <sheetName val="SNP1-geomalla_fibra_Vidrio22"/>
      <sheetName val="SNP2-geomalla_Biaxial22"/>
      <sheetName val="SNP3_concreto_3500_22"/>
      <sheetName val="SNP4_CEM__ASFALTICO22"/>
      <sheetName val="SNP5_MTTO_RUTINARIO22"/>
      <sheetName val="SNP6_Drenes22"/>
      <sheetName val="SNP7_Anclajes_pasivos_4#622"/>
      <sheetName val="SNP8_Anclajes_activos_2_Tor22"/>
      <sheetName val="SNP9_Anclajes_activos_4_Tor22"/>
      <sheetName val="SNP10_MATERIAL_3&quot;_TRIT22"/>
      <sheetName val="SNP11_Material_Relleno22"/>
      <sheetName val="SNP12_CUNETAS_3_00022"/>
      <sheetName val="SNP13_PARCHEO22"/>
      <sheetName val="SNP14_SELLO_JUNTAS22"/>
      <sheetName val="SNP15_Pilotes22"/>
      <sheetName val="SNP16_EXCAV__PAVIMENTO22"/>
      <sheetName val="SNP17_TRANS_BASE22"/>
      <sheetName val="SNP18_AFIRMADO_3&quot;22"/>
      <sheetName val="alcantarilla_K69+10322"/>
      <sheetName val="alcantarilla_K68+43722"/>
      <sheetName val="alcantarilla_K67+45522"/>
      <sheetName val="BOX_110+520_PUENTE_EL_VERDE22"/>
      <sheetName val="Muro_K99+070322"/>
      <sheetName val="MURO_K104+45422"/>
      <sheetName val="Muro_K109+057022"/>
      <sheetName val="BOX_K22"/>
      <sheetName val="INFORME_SEMANAL19"/>
      <sheetName val="201_719"/>
      <sheetName val="211_119"/>
      <sheetName val="320_219"/>
      <sheetName val="330_119"/>
      <sheetName val="330_219"/>
      <sheetName val="411_219"/>
      <sheetName val="450_2P19"/>
      <sheetName val="450_9P19"/>
      <sheetName val="461_119"/>
      <sheetName val="465_119"/>
      <sheetName val="464_1P19"/>
      <sheetName val="600_219"/>
      <sheetName val="630_519"/>
      <sheetName val="630_619"/>
      <sheetName val="630_719"/>
      <sheetName val="681_119"/>
      <sheetName val="670_P19"/>
      <sheetName val="671_P19"/>
      <sheetName val="674_219"/>
      <sheetName val="450_3P19"/>
      <sheetName val="621_1P19"/>
      <sheetName val="610_2P19"/>
      <sheetName val="230_219"/>
      <sheetName val="230_2P19"/>
      <sheetName val="621_1-1P19"/>
      <sheetName val="621_1_2P19"/>
      <sheetName val="PESO_VARILLAS19"/>
      <sheetName val="210_1_118"/>
      <sheetName val="210_1_218"/>
      <sheetName val="210_2_118"/>
      <sheetName val="220_118"/>
      <sheetName val="420_118"/>
      <sheetName val="421_118"/>
      <sheetName val="630_4_118"/>
      <sheetName val="640_1_118"/>
      <sheetName val="4P_1_118"/>
      <sheetName val="671_118"/>
      <sheetName val="673P_118"/>
      <sheetName val="674p_218"/>
      <sheetName val="640_1_218"/>
      <sheetName val="640_1_418"/>
      <sheetName val="630_3_118"/>
      <sheetName val="700_118"/>
      <sheetName val="701_218"/>
      <sheetName val="710_118"/>
      <sheetName val="730_118"/>
      <sheetName val="TORTA_EST18"/>
      <sheetName val="Indicadores_Y_Listas18"/>
      <sheetName val="PROY_ORIGINAL29"/>
      <sheetName val="PU_(2)28"/>
      <sheetName val="COSTOS_UNITARIOS23"/>
      <sheetName val="TRAYECTO_123"/>
      <sheetName val="200P_123"/>
      <sheetName val="210_2_223"/>
      <sheetName val="320_123"/>
      <sheetName val="640_123"/>
      <sheetName val="500P_123"/>
      <sheetName val="500P_223"/>
      <sheetName val="600_123"/>
      <sheetName val="610_123"/>
      <sheetName val="630_423"/>
      <sheetName val="640P_223"/>
      <sheetName val="640_1_(2)23"/>
      <sheetName val="672P_123"/>
      <sheetName val="2P_123"/>
      <sheetName val="900_223"/>
      <sheetName val="materiales_de_insumo23"/>
      <sheetName val="jornales_y_prestaciones23"/>
      <sheetName val="210_123"/>
      <sheetName val="310_123"/>
      <sheetName val="600_423"/>
      <sheetName val="661_123"/>
      <sheetName val="673_123"/>
      <sheetName val="673_223"/>
      <sheetName val="673_323"/>
      <sheetName val="672_123"/>
      <sheetName val="3P_123"/>
      <sheetName val="3P_223"/>
      <sheetName val="6_1P23"/>
      <sheetName val="6_2P23"/>
      <sheetName val="6_4P23"/>
      <sheetName val="VALOR_ENSAYOS23"/>
      <sheetName val="resumen_preacta23"/>
      <sheetName val="Resalto_en_asfalto23"/>
      <sheetName val="Mat_fresado_para_ampliacion23"/>
      <sheetName val="Tuberia_filtro_D=6&quot;23"/>
      <sheetName val="Realce_de_bordillo23"/>
      <sheetName val="Remocion_tuberia_d=24&quot;23"/>
      <sheetName val="GRAVA_ATRAQUES_DE_ALCANTARILL23"/>
      <sheetName val="FORMATO_PREACTA23"/>
      <sheetName val="FORMATO_FECHA)23"/>
      <sheetName val="DESMONTE_LIMP_23"/>
      <sheetName val="REGISTRO_FOTOGRAFICO23"/>
      <sheetName val="S200_1_DESM__LIMP_B_23"/>
      <sheetName val="S200_2_DESM__LIMP__NB23"/>
      <sheetName val="S201_7_DEMO__ESTRUCTURAS23"/>
      <sheetName val="Remocion_alcantarillas_23"/>
      <sheetName val="Excav__Mat__Comun_23"/>
      <sheetName val="s201_15-remoción_de_alcantari23"/>
      <sheetName val="s210_2_2-Exc_de_expl23"/>
      <sheetName val="s210_2_1-Exc_en_roca23"/>
      <sheetName val="s211_1_REMOCION_DERR_23"/>
      <sheetName val="s220_1_Terraplenes23"/>
      <sheetName val="s221_1_Pedraplen23"/>
      <sheetName val="S900_3_TRANS__DERRUMBE23"/>
      <sheetName val="s231_1_Geotextil23"/>
      <sheetName val="S230_2_Mejora__de_la_Sub-Ra23"/>
      <sheetName val="S320_1_Sub_base23"/>
      <sheetName val="S330_1_BASE_GRANULAR23"/>
      <sheetName val="CONFM__DE_CALZADA_EXISTENTE23"/>
      <sheetName val="S310_1_Confor__calzada_existe23"/>
      <sheetName val="_S450_1_MEZCLA_MDC-123"/>
      <sheetName val="_S450_2MEZCLA_MDC-223"/>
      <sheetName val="S420_1_RIEGO_DE_IMPRIMACION_23"/>
      <sheetName val="S421_1_RIEGO_LIGA_CRR-123"/>
      <sheetName val="S460_1_FRESADO_23"/>
      <sheetName val="Excav__REPARACION_PAVIMENTO_23"/>
      <sheetName val="S465_1_EXC__PAV__ASFALTICO23"/>
      <sheetName val="S500_1_PAVIMENTO_CONCRETO23"/>
      <sheetName val="S510_1_PAVIMENTO_ADOQUIN23"/>
      <sheetName val="S600_1_EXCAV__VARIAS_23"/>
      <sheetName val="Relleno_Estructuras23"/>
      <sheetName val="eXCAVACIONES_VARIAS_EN_ROCA_23"/>
      <sheetName val="S600_2_EXCAV__ROCA23"/>
      <sheetName val="S610_1_Relleno_Estructuras23"/>
      <sheetName val="S623_1_Anclajes_23"/>
      <sheetName val="S623P1_Pantalla_Concreto23"/>
      <sheetName val="S630_3_Concretos_C23"/>
      <sheetName val="S630_4a_Concretos_D23"/>
      <sheetName val="S630_4b_Concretos_D23"/>
      <sheetName val="S630_6_CONCRETO_F23"/>
      <sheetName val="CONCRETO_G23"/>
      <sheetName val="S630_7_CONCRETO_G23"/>
      <sheetName val="s640_1_Acero_refuerzo23"/>
      <sheetName val="S642_13_Juntas_dilatacion23"/>
      <sheetName val="S644_2_Tuberia_PVC_4&quot;23"/>
      <sheetName val="_TUBERIA_36&quot;23"/>
      <sheetName val="S632_1_Baranda23"/>
      <sheetName val="_S661_1_TUBERIA_36&quot;_23"/>
      <sheetName val="S673_1_MAT__FILTRANTE23"/>
      <sheetName val="S673_2_GEOTEXTIL23"/>
      <sheetName val="TRANS__EXPLANACION23"/>
      <sheetName val="_S673_3_GEODREN_PLANAR_6&quot;23"/>
      <sheetName val="S681_1_GAVIONES23"/>
      <sheetName val="S700_1_Demarcacion23"/>
      <sheetName val="S700_2_Marca_víal23"/>
      <sheetName val="S701_1_tachas_reflectivas23"/>
      <sheetName val="S710_1_1_SEÑ_VERT__23"/>
      <sheetName val="S710_2_SEÑ_VERT_V23"/>
      <sheetName val="S710_1_2_SEÑ_VERT_23"/>
      <sheetName val="S730_1Defensas_23"/>
      <sheetName val="S800_2_CERCAS23"/>
      <sheetName val="S810_1_PROTECCION_TALUDES23"/>
      <sheetName val="S900_2Trans_explan23"/>
      <sheetName val="Tratamiento_fisuras23"/>
      <sheetName val="MARCAS_VIALES23"/>
      <sheetName val="Geomalla_con_fibra_de_vidrio23"/>
      <sheetName val="Anclajes_pasivos_4#623"/>
      <sheetName val="SNP1-geomalla_fibra_Vidrio23"/>
      <sheetName val="SNP2-geomalla_Biaxial23"/>
      <sheetName val="SNP3_concreto_3500_23"/>
      <sheetName val="SNP4_CEM__ASFALTICO23"/>
      <sheetName val="SNP5_MTTO_RUTINARIO23"/>
      <sheetName val="SNP6_Drenes23"/>
      <sheetName val="SNP7_Anclajes_pasivos_4#623"/>
      <sheetName val="SNP8_Anclajes_activos_2_Tor23"/>
      <sheetName val="SNP9_Anclajes_activos_4_Tor23"/>
      <sheetName val="SNP10_MATERIAL_3&quot;_TRIT23"/>
      <sheetName val="SNP11_Material_Relleno23"/>
      <sheetName val="SNP12_CUNETAS_3_00023"/>
      <sheetName val="SNP13_PARCHEO23"/>
      <sheetName val="SNP14_SELLO_JUNTAS23"/>
      <sheetName val="SNP15_Pilotes23"/>
      <sheetName val="SNP16_EXCAV__PAVIMENTO23"/>
      <sheetName val="SNP17_TRANS_BASE23"/>
      <sheetName val="SNP18_AFIRMADO_3&quot;23"/>
      <sheetName val="alcantarilla_K69+10323"/>
      <sheetName val="alcantarilla_K68+43723"/>
      <sheetName val="alcantarilla_K67+45523"/>
      <sheetName val="BOX_110+520_PUENTE_EL_VERDE23"/>
      <sheetName val="Muro_K99+070323"/>
      <sheetName val="MURO_K104+45423"/>
      <sheetName val="Muro_K109+057023"/>
      <sheetName val="BOX_K23"/>
      <sheetName val="INFORME_SEMANAL20"/>
      <sheetName val="201_720"/>
      <sheetName val="211_120"/>
      <sheetName val="320_220"/>
      <sheetName val="330_120"/>
      <sheetName val="330_220"/>
      <sheetName val="411_220"/>
      <sheetName val="450_2P20"/>
      <sheetName val="450_9P20"/>
      <sheetName val="461_120"/>
      <sheetName val="465_120"/>
      <sheetName val="464_1P20"/>
      <sheetName val="600_220"/>
      <sheetName val="630_520"/>
      <sheetName val="630_620"/>
      <sheetName val="630_720"/>
      <sheetName val="681_120"/>
      <sheetName val="670_P20"/>
      <sheetName val="671_P20"/>
      <sheetName val="674_220"/>
      <sheetName val="450_3P20"/>
      <sheetName val="621_1P20"/>
      <sheetName val="610_2P20"/>
      <sheetName val="230_220"/>
      <sheetName val="230_2P20"/>
      <sheetName val="621_1-1P20"/>
      <sheetName val="621_1_2P20"/>
      <sheetName val="PESO_VARILLAS20"/>
      <sheetName val="210_1_119"/>
      <sheetName val="210_1_219"/>
      <sheetName val="210_2_119"/>
      <sheetName val="220_119"/>
      <sheetName val="420_119"/>
      <sheetName val="421_119"/>
      <sheetName val="630_4_119"/>
      <sheetName val="640_1_119"/>
      <sheetName val="4P_1_119"/>
      <sheetName val="671_119"/>
      <sheetName val="673P_119"/>
      <sheetName val="674p_219"/>
      <sheetName val="640_1_219"/>
      <sheetName val="640_1_419"/>
      <sheetName val="630_3_119"/>
      <sheetName val="700_119"/>
      <sheetName val="701_219"/>
      <sheetName val="710_119"/>
      <sheetName val="730_119"/>
      <sheetName val="TORTA_EST19"/>
      <sheetName val="Indicadores_Y_Listas19"/>
      <sheetName val="PROY_ORIGINAL30"/>
      <sheetName val="PU_(2)29"/>
      <sheetName val="COSTOS_UNITARIOS24"/>
      <sheetName val="TRAYECTO_124"/>
      <sheetName val="200P_124"/>
      <sheetName val="210_2_224"/>
      <sheetName val="320_124"/>
      <sheetName val="640_124"/>
      <sheetName val="500P_124"/>
      <sheetName val="500P_224"/>
      <sheetName val="600_124"/>
      <sheetName val="610_124"/>
      <sheetName val="630_424"/>
      <sheetName val="640P_224"/>
      <sheetName val="640_1_(2)24"/>
      <sheetName val="672P_124"/>
      <sheetName val="2P_124"/>
      <sheetName val="900_224"/>
      <sheetName val="materiales_de_insumo24"/>
      <sheetName val="jornales_y_prestaciones24"/>
      <sheetName val="210_124"/>
      <sheetName val="310_124"/>
      <sheetName val="600_424"/>
      <sheetName val="661_124"/>
      <sheetName val="673_124"/>
      <sheetName val="673_224"/>
      <sheetName val="673_324"/>
      <sheetName val="672_124"/>
      <sheetName val="3P_124"/>
      <sheetName val="3P_224"/>
      <sheetName val="6_1P24"/>
      <sheetName val="6_2P24"/>
      <sheetName val="6_4P24"/>
      <sheetName val="VALOR_ENSAYOS24"/>
      <sheetName val="resumen_preacta24"/>
      <sheetName val="Resalto_en_asfalto24"/>
      <sheetName val="Mat_fresado_para_ampliacion24"/>
      <sheetName val="Tuberia_filtro_D=6&quot;24"/>
      <sheetName val="Realce_de_bordillo24"/>
      <sheetName val="Remocion_tuberia_d=24&quot;24"/>
      <sheetName val="GRAVA_ATRAQUES_DE_ALCANTARILL24"/>
      <sheetName val="FORMATO_PREACTA24"/>
      <sheetName val="FORMATO_FECHA)24"/>
      <sheetName val="DESMONTE_LIMP_24"/>
      <sheetName val="REGISTRO_FOTOGRAFICO24"/>
      <sheetName val="S200_1_DESM__LIMP_B_24"/>
      <sheetName val="S200_2_DESM__LIMP__NB24"/>
      <sheetName val="S201_7_DEMO__ESTRUCTURAS24"/>
      <sheetName val="Remocion_alcantarillas_24"/>
      <sheetName val="Excav__Mat__Comun_24"/>
      <sheetName val="s201_15-remoción_de_alcantari24"/>
      <sheetName val="s210_2_2-Exc_de_expl24"/>
      <sheetName val="s210_2_1-Exc_en_roca24"/>
      <sheetName val="s211_1_REMOCION_DERR_24"/>
      <sheetName val="s220_1_Terraplenes24"/>
      <sheetName val="s221_1_Pedraplen24"/>
      <sheetName val="S900_3_TRANS__DERRUMBE24"/>
      <sheetName val="s231_1_Geotextil24"/>
      <sheetName val="S230_2_Mejora__de_la_Sub-Ra24"/>
      <sheetName val="S320_1_Sub_base24"/>
      <sheetName val="S330_1_BASE_GRANULAR24"/>
      <sheetName val="CONFM__DE_CALZADA_EXISTENTE24"/>
      <sheetName val="S310_1_Confor__calzada_existe24"/>
      <sheetName val="_S450_1_MEZCLA_MDC-124"/>
      <sheetName val="_S450_2MEZCLA_MDC-224"/>
      <sheetName val="S420_1_RIEGO_DE_IMPRIMACION_24"/>
      <sheetName val="S421_1_RIEGO_LIGA_CRR-124"/>
      <sheetName val="S460_1_FRESADO_24"/>
      <sheetName val="Excav__REPARACION_PAVIMENTO_24"/>
      <sheetName val="S465_1_EXC__PAV__ASFALTICO24"/>
      <sheetName val="S500_1_PAVIMENTO_CONCRETO24"/>
      <sheetName val="S510_1_PAVIMENTO_ADOQUIN24"/>
      <sheetName val="S600_1_EXCAV__VARIAS_24"/>
      <sheetName val="Relleno_Estructuras24"/>
      <sheetName val="eXCAVACIONES_VARIAS_EN_ROCA_24"/>
      <sheetName val="S600_2_EXCAV__ROCA24"/>
      <sheetName val="S610_1_Relleno_Estructuras24"/>
      <sheetName val="S623_1_Anclajes_24"/>
      <sheetName val="S623P1_Pantalla_Concreto24"/>
      <sheetName val="S630_3_Concretos_C24"/>
      <sheetName val="S630_4a_Concretos_D24"/>
      <sheetName val="S630_4b_Concretos_D24"/>
      <sheetName val="S630_6_CONCRETO_F24"/>
      <sheetName val="CONCRETO_G24"/>
      <sheetName val="S630_7_CONCRETO_G24"/>
      <sheetName val="s640_1_Acero_refuerzo24"/>
      <sheetName val="S642_13_Juntas_dilatacion24"/>
      <sheetName val="S644_2_Tuberia_PVC_4&quot;24"/>
      <sheetName val="_TUBERIA_36&quot;24"/>
      <sheetName val="S632_1_Baranda24"/>
      <sheetName val="_S661_1_TUBERIA_36&quot;_24"/>
      <sheetName val="S673_1_MAT__FILTRANTE24"/>
      <sheetName val="S673_2_GEOTEXTIL24"/>
      <sheetName val="TRANS__EXPLANACION24"/>
      <sheetName val="_S673_3_GEODREN_PLANAR_6&quot;24"/>
      <sheetName val="S681_1_GAVIONES24"/>
      <sheetName val="S700_1_Demarcacion24"/>
      <sheetName val="S700_2_Marca_víal24"/>
      <sheetName val="S701_1_tachas_reflectivas24"/>
      <sheetName val="S710_1_1_SEÑ_VERT__24"/>
      <sheetName val="S710_2_SEÑ_VERT_V24"/>
      <sheetName val="S710_1_2_SEÑ_VERT_24"/>
      <sheetName val="S730_1Defensas_24"/>
      <sheetName val="S800_2_CERCAS24"/>
      <sheetName val="S810_1_PROTECCION_TALUDES24"/>
      <sheetName val="S900_2Trans_explan24"/>
      <sheetName val="Tratamiento_fisuras24"/>
      <sheetName val="MARCAS_VIALES24"/>
      <sheetName val="Geomalla_con_fibra_de_vidrio24"/>
      <sheetName val="Anclajes_pasivos_4#624"/>
      <sheetName val="SNP1-geomalla_fibra_Vidrio24"/>
      <sheetName val="SNP2-geomalla_Biaxial24"/>
      <sheetName val="SNP3_concreto_3500_24"/>
      <sheetName val="SNP4_CEM__ASFALTICO24"/>
      <sheetName val="SNP5_MTTO_RUTINARIO24"/>
      <sheetName val="SNP6_Drenes24"/>
      <sheetName val="SNP7_Anclajes_pasivos_4#624"/>
      <sheetName val="SNP8_Anclajes_activos_2_Tor24"/>
      <sheetName val="SNP9_Anclajes_activos_4_Tor24"/>
      <sheetName val="SNP10_MATERIAL_3&quot;_TRIT24"/>
      <sheetName val="SNP11_Material_Relleno24"/>
      <sheetName val="SNP12_CUNETAS_3_00024"/>
      <sheetName val="SNP13_PARCHEO24"/>
      <sheetName val="SNP14_SELLO_JUNTAS24"/>
      <sheetName val="SNP15_Pilotes24"/>
      <sheetName val="SNP16_EXCAV__PAVIMENTO24"/>
      <sheetName val="SNP17_TRANS_BASE24"/>
      <sheetName val="SNP18_AFIRMADO_3&quot;24"/>
      <sheetName val="alcantarilla_K69+10324"/>
      <sheetName val="alcantarilla_K68+43724"/>
      <sheetName val="alcantarilla_K67+45524"/>
      <sheetName val="BOX_110+520_PUENTE_EL_VERDE24"/>
      <sheetName val="Muro_K99+070324"/>
      <sheetName val="MURO_K104+45424"/>
      <sheetName val="Muro_K109+057024"/>
      <sheetName val="BOX_K24"/>
      <sheetName val="INFORME_SEMANAL21"/>
      <sheetName val="201_721"/>
      <sheetName val="211_121"/>
      <sheetName val="320_221"/>
      <sheetName val="330_121"/>
      <sheetName val="330_221"/>
      <sheetName val="411_221"/>
      <sheetName val="450_2P21"/>
      <sheetName val="450_9P21"/>
      <sheetName val="461_121"/>
      <sheetName val="465_121"/>
      <sheetName val="464_1P21"/>
      <sheetName val="600_221"/>
      <sheetName val="630_521"/>
      <sheetName val="630_621"/>
      <sheetName val="630_721"/>
      <sheetName val="681_121"/>
      <sheetName val="670_P21"/>
      <sheetName val="671_P21"/>
      <sheetName val="674_221"/>
      <sheetName val="450_3P21"/>
      <sheetName val="621_1P21"/>
      <sheetName val="610_2P21"/>
      <sheetName val="230_221"/>
      <sheetName val="230_2P21"/>
      <sheetName val="621_1-1P21"/>
      <sheetName val="621_1_2P21"/>
      <sheetName val="PESO_VARILLAS21"/>
      <sheetName val="210_1_120"/>
      <sheetName val="210_1_220"/>
      <sheetName val="210_2_120"/>
      <sheetName val="220_120"/>
      <sheetName val="420_120"/>
      <sheetName val="421_120"/>
      <sheetName val="630_4_120"/>
      <sheetName val="640_1_120"/>
      <sheetName val="4P_1_120"/>
      <sheetName val="671_120"/>
      <sheetName val="673P_120"/>
      <sheetName val="674p_220"/>
      <sheetName val="640_1_220"/>
      <sheetName val="640_1_420"/>
      <sheetName val="630_3_120"/>
      <sheetName val="700_120"/>
      <sheetName val="701_220"/>
      <sheetName val="710_120"/>
      <sheetName val="730_120"/>
      <sheetName val="TORTA_EST20"/>
      <sheetName val="Indicadores_Y_Listas20"/>
      <sheetName val="PROY_ORIGINAL31"/>
      <sheetName val="PU_(2)30"/>
      <sheetName val="COSTOS_UNITARIOS25"/>
      <sheetName val="TRAYECTO_125"/>
      <sheetName val="200P_125"/>
      <sheetName val="210_2_225"/>
      <sheetName val="320_125"/>
      <sheetName val="640_125"/>
      <sheetName val="500P_125"/>
      <sheetName val="500P_225"/>
      <sheetName val="600_125"/>
      <sheetName val="610_125"/>
      <sheetName val="630_425"/>
      <sheetName val="640P_225"/>
      <sheetName val="640_1_(2)25"/>
      <sheetName val="672P_125"/>
      <sheetName val="2P_125"/>
      <sheetName val="900_225"/>
      <sheetName val="materiales_de_insumo25"/>
      <sheetName val="jornales_y_prestaciones25"/>
      <sheetName val="210_125"/>
      <sheetName val="310_125"/>
      <sheetName val="600_425"/>
      <sheetName val="661_125"/>
      <sheetName val="673_125"/>
      <sheetName val="673_225"/>
      <sheetName val="673_325"/>
      <sheetName val="672_125"/>
      <sheetName val="3P_125"/>
      <sheetName val="3P_225"/>
      <sheetName val="6_1P25"/>
      <sheetName val="6_2P25"/>
      <sheetName val="6_4P25"/>
      <sheetName val="VALOR_ENSAYOS25"/>
      <sheetName val="resumen_preacta25"/>
      <sheetName val="Resalto_en_asfalto25"/>
      <sheetName val="Mat_fresado_para_ampliacion25"/>
      <sheetName val="Tuberia_filtro_D=6&quot;25"/>
      <sheetName val="Realce_de_bordillo25"/>
      <sheetName val="Remocion_tuberia_d=24&quot;25"/>
      <sheetName val="GRAVA_ATRAQUES_DE_ALCANTARILL25"/>
      <sheetName val="FORMATO_PREACTA25"/>
      <sheetName val="FORMATO_FECHA)25"/>
      <sheetName val="DESMONTE_LIMP_25"/>
      <sheetName val="REGISTRO_FOTOGRAFICO25"/>
      <sheetName val="S200_1_DESM__LIMP_B_25"/>
      <sheetName val="S200_2_DESM__LIMP__NB25"/>
      <sheetName val="S201_7_DEMO__ESTRUCTURAS25"/>
      <sheetName val="Remocion_alcantarillas_25"/>
      <sheetName val="Excav__Mat__Comun_25"/>
      <sheetName val="s201_15-remoción_de_alcantari25"/>
      <sheetName val="s210_2_2-Exc_de_expl25"/>
      <sheetName val="s210_2_1-Exc_en_roca25"/>
      <sheetName val="s211_1_REMOCION_DERR_25"/>
      <sheetName val="s220_1_Terraplenes25"/>
      <sheetName val="s221_1_Pedraplen25"/>
      <sheetName val="S900_3_TRANS__DERRUMBE25"/>
      <sheetName val="s231_1_Geotextil25"/>
      <sheetName val="S230_2_Mejora__de_la_Sub-Ra25"/>
      <sheetName val="S320_1_Sub_base25"/>
      <sheetName val="S330_1_BASE_GRANULAR25"/>
      <sheetName val="CONFM__DE_CALZADA_EXISTENTE25"/>
      <sheetName val="S310_1_Confor__calzada_existe25"/>
      <sheetName val="_S450_1_MEZCLA_MDC-125"/>
      <sheetName val="_S450_2MEZCLA_MDC-225"/>
      <sheetName val="S420_1_RIEGO_DE_IMPRIMACION_25"/>
      <sheetName val="S421_1_RIEGO_LIGA_CRR-125"/>
      <sheetName val="S460_1_FRESADO_25"/>
      <sheetName val="Excav__REPARACION_PAVIMENTO_25"/>
      <sheetName val="S465_1_EXC__PAV__ASFALTICO25"/>
      <sheetName val="S500_1_PAVIMENTO_CONCRETO25"/>
      <sheetName val="S510_1_PAVIMENTO_ADOQUIN25"/>
      <sheetName val="S600_1_EXCAV__VARIAS_25"/>
      <sheetName val="Relleno_Estructuras25"/>
      <sheetName val="eXCAVACIONES_VARIAS_EN_ROCA_25"/>
      <sheetName val="S600_2_EXCAV__ROCA25"/>
      <sheetName val="S610_1_Relleno_Estructuras25"/>
      <sheetName val="S623_1_Anclajes_25"/>
      <sheetName val="S623P1_Pantalla_Concreto25"/>
      <sheetName val="S630_3_Concretos_C25"/>
      <sheetName val="S630_4a_Concretos_D25"/>
      <sheetName val="S630_4b_Concretos_D25"/>
      <sheetName val="S630_6_CONCRETO_F25"/>
      <sheetName val="CONCRETO_G25"/>
      <sheetName val="S630_7_CONCRETO_G25"/>
      <sheetName val="s640_1_Acero_refuerzo25"/>
      <sheetName val="S642_13_Juntas_dilatacion25"/>
      <sheetName val="S644_2_Tuberia_PVC_4&quot;25"/>
      <sheetName val="_TUBERIA_36&quot;25"/>
      <sheetName val="S632_1_Baranda25"/>
      <sheetName val="_S661_1_TUBERIA_36&quot;_25"/>
      <sheetName val="S673_1_MAT__FILTRANTE25"/>
      <sheetName val="S673_2_GEOTEXTIL25"/>
      <sheetName val="TRANS__EXPLANACION25"/>
      <sheetName val="_S673_3_GEODREN_PLANAR_6&quot;25"/>
      <sheetName val="S681_1_GAVIONES25"/>
      <sheetName val="S700_1_Demarcacion25"/>
      <sheetName val="S700_2_Marca_víal25"/>
      <sheetName val="S701_1_tachas_reflectivas25"/>
      <sheetName val="S710_1_1_SEÑ_VERT__25"/>
      <sheetName val="S710_2_SEÑ_VERT_V25"/>
      <sheetName val="S710_1_2_SEÑ_VERT_25"/>
      <sheetName val="S730_1Defensas_25"/>
      <sheetName val="S800_2_CERCAS25"/>
      <sheetName val="S810_1_PROTECCION_TALUDES25"/>
      <sheetName val="S900_2Trans_explan25"/>
      <sheetName val="Tratamiento_fisuras25"/>
      <sheetName val="MARCAS_VIALES25"/>
      <sheetName val="Geomalla_con_fibra_de_vidrio25"/>
      <sheetName val="Anclajes_pasivos_4#625"/>
      <sheetName val="SNP1-geomalla_fibra_Vidrio25"/>
      <sheetName val="SNP2-geomalla_Biaxial25"/>
      <sheetName val="SNP3_concreto_3500_25"/>
      <sheetName val="SNP4_CEM__ASFALTICO25"/>
      <sheetName val="SNP5_MTTO_RUTINARIO25"/>
      <sheetName val="SNP6_Drenes25"/>
      <sheetName val="SNP7_Anclajes_pasivos_4#625"/>
      <sheetName val="SNP8_Anclajes_activos_2_Tor25"/>
      <sheetName val="SNP9_Anclajes_activos_4_Tor25"/>
      <sheetName val="SNP10_MATERIAL_3&quot;_TRIT25"/>
      <sheetName val="SNP11_Material_Relleno25"/>
      <sheetName val="SNP12_CUNETAS_3_00025"/>
      <sheetName val="SNP13_PARCHEO25"/>
      <sheetName val="SNP14_SELLO_JUNTAS25"/>
      <sheetName val="SNP15_Pilotes25"/>
      <sheetName val="SNP16_EXCAV__PAVIMENTO25"/>
      <sheetName val="SNP17_TRANS_BASE25"/>
      <sheetName val="SNP18_AFIRMADO_3&quot;25"/>
      <sheetName val="alcantarilla_K69+10325"/>
      <sheetName val="alcantarilla_K68+43725"/>
      <sheetName val="alcantarilla_K67+45525"/>
      <sheetName val="BOX_110+520_PUENTE_EL_VERDE25"/>
      <sheetName val="Muro_K99+070325"/>
      <sheetName val="MURO_K104+45425"/>
      <sheetName val="Muro_K109+057025"/>
      <sheetName val="BOX_K25"/>
      <sheetName val="INFORME_SEMANAL22"/>
      <sheetName val="201_722"/>
      <sheetName val="211_122"/>
      <sheetName val="320_222"/>
      <sheetName val="330_122"/>
      <sheetName val="330_222"/>
      <sheetName val="411_222"/>
      <sheetName val="450_2P22"/>
      <sheetName val="450_9P22"/>
      <sheetName val="461_122"/>
      <sheetName val="465_122"/>
      <sheetName val="464_1P22"/>
      <sheetName val="600_222"/>
      <sheetName val="630_522"/>
      <sheetName val="630_622"/>
      <sheetName val="630_722"/>
      <sheetName val="681_122"/>
      <sheetName val="670_P22"/>
      <sheetName val="671_P22"/>
      <sheetName val="674_222"/>
      <sheetName val="450_3P22"/>
      <sheetName val="621_1P22"/>
      <sheetName val="610_2P22"/>
      <sheetName val="230_222"/>
      <sheetName val="230_2P22"/>
      <sheetName val="621_1-1P22"/>
      <sheetName val="621_1_2P22"/>
      <sheetName val="PESO_VARILLAS22"/>
      <sheetName val="210_1_121"/>
      <sheetName val="210_1_221"/>
      <sheetName val="210_2_121"/>
      <sheetName val="220_121"/>
      <sheetName val="420_121"/>
      <sheetName val="421_121"/>
      <sheetName val="630_4_121"/>
      <sheetName val="640_1_121"/>
      <sheetName val="4P_1_121"/>
      <sheetName val="671_121"/>
      <sheetName val="673P_121"/>
      <sheetName val="674p_221"/>
      <sheetName val="640_1_221"/>
      <sheetName val="640_1_421"/>
      <sheetName val="630_3_121"/>
      <sheetName val="700_121"/>
      <sheetName val="701_221"/>
      <sheetName val="710_121"/>
      <sheetName val="730_121"/>
      <sheetName val="TORTA_EST21"/>
      <sheetName val="Indicadores_Y_Listas21"/>
      <sheetName val="PROY_ORIGINAL32"/>
      <sheetName val="PU_(2)31"/>
      <sheetName val="COSTOS_UNITARIOS26"/>
      <sheetName val="TRAYECTO_126"/>
      <sheetName val="200P_126"/>
      <sheetName val="210_2_226"/>
      <sheetName val="320_126"/>
      <sheetName val="640_126"/>
      <sheetName val="500P_126"/>
      <sheetName val="500P_226"/>
      <sheetName val="600_126"/>
      <sheetName val="610_126"/>
      <sheetName val="630_426"/>
      <sheetName val="640P_226"/>
      <sheetName val="640_1_(2)26"/>
      <sheetName val="672P_126"/>
      <sheetName val="2P_126"/>
      <sheetName val="900_226"/>
      <sheetName val="materiales_de_insumo26"/>
      <sheetName val="jornales_y_prestaciones26"/>
      <sheetName val="210_126"/>
      <sheetName val="310_126"/>
      <sheetName val="600_426"/>
      <sheetName val="661_126"/>
      <sheetName val="673_126"/>
      <sheetName val="673_226"/>
      <sheetName val="673_326"/>
      <sheetName val="672_126"/>
      <sheetName val="3P_126"/>
      <sheetName val="3P_226"/>
      <sheetName val="6_1P26"/>
      <sheetName val="6_2P26"/>
      <sheetName val="6_4P26"/>
      <sheetName val="VALOR_ENSAYOS26"/>
      <sheetName val="resumen_preacta26"/>
      <sheetName val="Resalto_en_asfalto26"/>
      <sheetName val="Mat_fresado_para_ampliacion26"/>
      <sheetName val="Tuberia_filtro_D=6&quot;26"/>
      <sheetName val="Realce_de_bordillo26"/>
      <sheetName val="Remocion_tuberia_d=24&quot;26"/>
      <sheetName val="GRAVA_ATRAQUES_DE_ALCANTARILL26"/>
      <sheetName val="FORMATO_PREACTA26"/>
      <sheetName val="FORMATO_FECHA)26"/>
      <sheetName val="DESMONTE_LIMP_26"/>
      <sheetName val="REGISTRO_FOTOGRAFICO26"/>
      <sheetName val="S200_1_DESM__LIMP_B_26"/>
      <sheetName val="S200_2_DESM__LIMP__NB26"/>
      <sheetName val="S201_7_DEMO__ESTRUCTURAS26"/>
      <sheetName val="Remocion_alcantarillas_26"/>
      <sheetName val="Excav__Mat__Comun_26"/>
      <sheetName val="s201_15-remoción_de_alcantari26"/>
      <sheetName val="s210_2_2-Exc_de_expl26"/>
      <sheetName val="s210_2_1-Exc_en_roca26"/>
      <sheetName val="s211_1_REMOCION_DERR_26"/>
      <sheetName val="s220_1_Terraplenes26"/>
      <sheetName val="s221_1_Pedraplen26"/>
      <sheetName val="S900_3_TRANS__DERRUMBE26"/>
      <sheetName val="s231_1_Geotextil26"/>
      <sheetName val="S230_2_Mejora__de_la_Sub-Ra26"/>
      <sheetName val="S320_1_Sub_base26"/>
      <sheetName val="S330_1_BASE_GRANULAR26"/>
      <sheetName val="CONFM__DE_CALZADA_EXISTENTE26"/>
      <sheetName val="S310_1_Confor__calzada_existe26"/>
      <sheetName val="_S450_1_MEZCLA_MDC-126"/>
      <sheetName val="_S450_2MEZCLA_MDC-226"/>
      <sheetName val="S420_1_RIEGO_DE_IMPRIMACION_26"/>
      <sheetName val="S421_1_RIEGO_LIGA_CRR-126"/>
      <sheetName val="S460_1_FRESADO_26"/>
      <sheetName val="Excav__REPARACION_PAVIMENTO_26"/>
      <sheetName val="S465_1_EXC__PAV__ASFALTICO26"/>
      <sheetName val="S500_1_PAVIMENTO_CONCRETO26"/>
      <sheetName val="S510_1_PAVIMENTO_ADOQUIN26"/>
      <sheetName val="S600_1_EXCAV__VARIAS_26"/>
      <sheetName val="Relleno_Estructuras26"/>
      <sheetName val="eXCAVACIONES_VARIAS_EN_ROCA_26"/>
      <sheetName val="S600_2_EXCAV__ROCA26"/>
      <sheetName val="S610_1_Relleno_Estructuras26"/>
      <sheetName val="S623_1_Anclajes_26"/>
      <sheetName val="S623P1_Pantalla_Concreto26"/>
      <sheetName val="S630_3_Concretos_C26"/>
      <sheetName val="S630_4a_Concretos_D26"/>
      <sheetName val="S630_4b_Concretos_D26"/>
      <sheetName val="S630_6_CONCRETO_F26"/>
      <sheetName val="CONCRETO_G26"/>
      <sheetName val="S630_7_CONCRETO_G26"/>
      <sheetName val="s640_1_Acero_refuerzo26"/>
      <sheetName val="S642_13_Juntas_dilatacion26"/>
      <sheetName val="S644_2_Tuberia_PVC_4&quot;26"/>
      <sheetName val="_TUBERIA_36&quot;26"/>
      <sheetName val="S632_1_Baranda26"/>
      <sheetName val="_S661_1_TUBERIA_36&quot;_26"/>
      <sheetName val="S673_1_MAT__FILTRANTE26"/>
      <sheetName val="S673_2_GEOTEXTIL26"/>
      <sheetName val="TRANS__EXPLANACION26"/>
      <sheetName val="_S673_3_GEODREN_PLANAR_6&quot;26"/>
      <sheetName val="S681_1_GAVIONES26"/>
      <sheetName val="S700_1_Demarcacion26"/>
      <sheetName val="S700_2_Marca_víal26"/>
      <sheetName val="S701_1_tachas_reflectivas26"/>
      <sheetName val="S710_1_1_SEÑ_VERT__26"/>
      <sheetName val="S710_2_SEÑ_VERT_V26"/>
      <sheetName val="S710_1_2_SEÑ_VERT_26"/>
      <sheetName val="S730_1Defensas_26"/>
      <sheetName val="S800_2_CERCAS26"/>
      <sheetName val="S810_1_PROTECCION_TALUDES26"/>
      <sheetName val="S900_2Trans_explan26"/>
      <sheetName val="Tratamiento_fisuras26"/>
      <sheetName val="MARCAS_VIALES26"/>
      <sheetName val="Geomalla_con_fibra_de_vidrio26"/>
      <sheetName val="Anclajes_pasivos_4#626"/>
      <sheetName val="SNP1-geomalla_fibra_Vidrio26"/>
      <sheetName val="SNP2-geomalla_Biaxial26"/>
      <sheetName val="SNP3_concreto_3500_26"/>
      <sheetName val="SNP4_CEM__ASFALTICO26"/>
      <sheetName val="SNP5_MTTO_RUTINARIO26"/>
      <sheetName val="SNP6_Drenes26"/>
      <sheetName val="SNP7_Anclajes_pasivos_4#626"/>
      <sheetName val="SNP8_Anclajes_activos_2_Tor26"/>
      <sheetName val="SNP9_Anclajes_activos_4_Tor26"/>
      <sheetName val="SNP10_MATERIAL_3&quot;_TRIT26"/>
      <sheetName val="SNP11_Material_Relleno26"/>
      <sheetName val="SNP12_CUNETAS_3_00026"/>
      <sheetName val="SNP13_PARCHEO26"/>
      <sheetName val="SNP14_SELLO_JUNTAS26"/>
      <sheetName val="SNP15_Pilotes26"/>
      <sheetName val="SNP16_EXCAV__PAVIMENTO26"/>
      <sheetName val="SNP17_TRANS_BASE26"/>
      <sheetName val="SNP18_AFIRMADO_3&quot;26"/>
      <sheetName val="alcantarilla_K69+10326"/>
      <sheetName val="alcantarilla_K68+43726"/>
      <sheetName val="alcantarilla_K67+45526"/>
      <sheetName val="BOX_110+520_PUENTE_EL_VERDE26"/>
      <sheetName val="Muro_K99+070326"/>
      <sheetName val="MURO_K104+45426"/>
      <sheetName val="Muro_K109+057026"/>
      <sheetName val="BOX_K26"/>
      <sheetName val="INFORME_SEMANAL23"/>
      <sheetName val="201_723"/>
      <sheetName val="211_123"/>
      <sheetName val="320_223"/>
      <sheetName val="330_123"/>
      <sheetName val="330_223"/>
      <sheetName val="411_223"/>
      <sheetName val="450_2P23"/>
      <sheetName val="450_9P23"/>
      <sheetName val="461_123"/>
      <sheetName val="465_123"/>
      <sheetName val="464_1P23"/>
      <sheetName val="600_223"/>
      <sheetName val="630_523"/>
      <sheetName val="630_623"/>
      <sheetName val="630_723"/>
      <sheetName val="681_123"/>
      <sheetName val="670_P23"/>
      <sheetName val="671_P23"/>
      <sheetName val="674_223"/>
      <sheetName val="450_3P23"/>
      <sheetName val="621_1P23"/>
      <sheetName val="610_2P23"/>
      <sheetName val="230_223"/>
      <sheetName val="230_2P23"/>
      <sheetName val="621_1-1P23"/>
      <sheetName val="621_1_2P23"/>
      <sheetName val="PESO_VARILLAS23"/>
      <sheetName val="210_1_122"/>
      <sheetName val="210_1_222"/>
      <sheetName val="210_2_122"/>
      <sheetName val="220_122"/>
      <sheetName val="420_122"/>
      <sheetName val="421_122"/>
      <sheetName val="630_4_122"/>
      <sheetName val="640_1_122"/>
      <sheetName val="4P_1_122"/>
      <sheetName val="671_122"/>
      <sheetName val="673P_122"/>
      <sheetName val="674p_222"/>
      <sheetName val="640_1_222"/>
      <sheetName val="640_1_422"/>
      <sheetName val="630_3_122"/>
      <sheetName val="700_122"/>
      <sheetName val="701_222"/>
      <sheetName val="710_122"/>
      <sheetName val="730_122"/>
      <sheetName val="TORTA_EST22"/>
      <sheetName val="Indicadores_Y_Listas22"/>
      <sheetName val="PROY_ORIGINAL33"/>
      <sheetName val="PU_(2)32"/>
      <sheetName val="COSTOS_UNITARIOS27"/>
      <sheetName val="TRAYECTO_127"/>
      <sheetName val="200P_127"/>
      <sheetName val="210_2_227"/>
      <sheetName val="320_127"/>
      <sheetName val="640_127"/>
      <sheetName val="500P_127"/>
      <sheetName val="500P_227"/>
      <sheetName val="600_127"/>
      <sheetName val="610_127"/>
      <sheetName val="630_427"/>
      <sheetName val="640P_227"/>
      <sheetName val="640_1_(2)27"/>
      <sheetName val="672P_127"/>
      <sheetName val="2P_127"/>
      <sheetName val="900_227"/>
      <sheetName val="materiales_de_insumo27"/>
      <sheetName val="jornales_y_prestaciones27"/>
      <sheetName val="210_127"/>
      <sheetName val="310_127"/>
      <sheetName val="600_427"/>
      <sheetName val="661_127"/>
      <sheetName val="673_127"/>
      <sheetName val="673_227"/>
      <sheetName val="673_327"/>
      <sheetName val="672_127"/>
      <sheetName val="3P_127"/>
      <sheetName val="3P_227"/>
      <sheetName val="6_1P27"/>
      <sheetName val="6_2P27"/>
      <sheetName val="6_4P27"/>
      <sheetName val="VALOR_ENSAYOS27"/>
      <sheetName val="resumen_preacta27"/>
      <sheetName val="Resalto_en_asfalto27"/>
      <sheetName val="Mat_fresado_para_ampliacion27"/>
      <sheetName val="Tuberia_filtro_D=6&quot;27"/>
      <sheetName val="Realce_de_bordillo27"/>
      <sheetName val="Remocion_tuberia_d=24&quot;27"/>
      <sheetName val="GRAVA_ATRAQUES_DE_ALCANTARILL27"/>
      <sheetName val="FORMATO_PREACTA27"/>
      <sheetName val="FORMATO_FECHA)27"/>
      <sheetName val="DESMONTE_LIMP_27"/>
      <sheetName val="REGISTRO_FOTOGRAFICO27"/>
      <sheetName val="S200_1_DESM__LIMP_B_27"/>
      <sheetName val="S200_2_DESM__LIMP__NB27"/>
      <sheetName val="S201_7_DEMO__ESTRUCTURAS27"/>
      <sheetName val="Remocion_alcantarillas_27"/>
      <sheetName val="Excav__Mat__Comun_27"/>
      <sheetName val="s201_15-remoción_de_alcantari27"/>
      <sheetName val="s210_2_2-Exc_de_expl27"/>
      <sheetName val="s210_2_1-Exc_en_roca27"/>
      <sheetName val="s211_1_REMOCION_DERR_27"/>
      <sheetName val="s220_1_Terraplenes27"/>
      <sheetName val="s221_1_Pedraplen27"/>
      <sheetName val="S900_3_TRANS__DERRUMBE27"/>
      <sheetName val="s231_1_Geotextil27"/>
      <sheetName val="S230_2_Mejora__de_la_Sub-Ra27"/>
      <sheetName val="S320_1_Sub_base27"/>
      <sheetName val="S330_1_BASE_GRANULAR27"/>
      <sheetName val="CONFM__DE_CALZADA_EXISTENTE27"/>
      <sheetName val="S310_1_Confor__calzada_existe27"/>
      <sheetName val="_S450_1_MEZCLA_MDC-127"/>
      <sheetName val="_S450_2MEZCLA_MDC-227"/>
      <sheetName val="S420_1_RIEGO_DE_IMPRIMACION_27"/>
      <sheetName val="S421_1_RIEGO_LIGA_CRR-127"/>
      <sheetName val="S460_1_FRESADO_27"/>
      <sheetName val="Excav__REPARACION_PAVIMENTO_27"/>
      <sheetName val="S465_1_EXC__PAV__ASFALTICO27"/>
      <sheetName val="S500_1_PAVIMENTO_CONCRETO27"/>
      <sheetName val="S510_1_PAVIMENTO_ADOQUIN27"/>
      <sheetName val="S600_1_EXCAV__VARIAS_27"/>
      <sheetName val="Relleno_Estructuras27"/>
      <sheetName val="eXCAVACIONES_VARIAS_EN_ROCA_27"/>
      <sheetName val="S600_2_EXCAV__ROCA27"/>
      <sheetName val="S610_1_Relleno_Estructuras27"/>
      <sheetName val="S623_1_Anclajes_27"/>
      <sheetName val="S623P1_Pantalla_Concreto27"/>
      <sheetName val="S630_3_Concretos_C27"/>
      <sheetName val="S630_4a_Concretos_D27"/>
      <sheetName val="S630_4b_Concretos_D27"/>
      <sheetName val="S630_6_CONCRETO_F27"/>
      <sheetName val="CONCRETO_G27"/>
      <sheetName val="S630_7_CONCRETO_G27"/>
      <sheetName val="s640_1_Acero_refuerzo27"/>
      <sheetName val="S642_13_Juntas_dilatacion27"/>
      <sheetName val="S644_2_Tuberia_PVC_4&quot;27"/>
      <sheetName val="_TUBERIA_36&quot;27"/>
      <sheetName val="S632_1_Baranda27"/>
      <sheetName val="_S661_1_TUBERIA_36&quot;_27"/>
      <sheetName val="S673_1_MAT__FILTRANTE27"/>
      <sheetName val="S673_2_GEOTEXTIL27"/>
      <sheetName val="TRANS__EXPLANACION27"/>
      <sheetName val="_S673_3_GEODREN_PLANAR_6&quot;27"/>
      <sheetName val="S681_1_GAVIONES27"/>
      <sheetName val="S700_1_Demarcacion27"/>
      <sheetName val="S700_2_Marca_víal27"/>
      <sheetName val="S701_1_tachas_reflectivas27"/>
      <sheetName val="S710_1_1_SEÑ_VERT__27"/>
      <sheetName val="S710_2_SEÑ_VERT_V27"/>
      <sheetName val="S710_1_2_SEÑ_VERT_27"/>
      <sheetName val="S730_1Defensas_27"/>
      <sheetName val="S800_2_CERCAS27"/>
      <sheetName val="S810_1_PROTECCION_TALUDES27"/>
      <sheetName val="S900_2Trans_explan27"/>
      <sheetName val="Tratamiento_fisuras27"/>
      <sheetName val="MARCAS_VIALES27"/>
      <sheetName val="Geomalla_con_fibra_de_vidrio27"/>
      <sheetName val="Anclajes_pasivos_4#627"/>
      <sheetName val="SNP1-geomalla_fibra_Vidrio27"/>
      <sheetName val="SNP2-geomalla_Biaxial27"/>
      <sheetName val="SNP3_concreto_3500_27"/>
      <sheetName val="SNP4_CEM__ASFALTICO27"/>
      <sheetName val="SNP5_MTTO_RUTINARIO27"/>
      <sheetName val="SNP6_Drenes27"/>
      <sheetName val="SNP7_Anclajes_pasivos_4#627"/>
      <sheetName val="SNP8_Anclajes_activos_2_Tor27"/>
      <sheetName val="SNP9_Anclajes_activos_4_Tor27"/>
      <sheetName val="SNP10_MATERIAL_3&quot;_TRIT27"/>
      <sheetName val="SNP11_Material_Relleno27"/>
      <sheetName val="SNP12_CUNETAS_3_00027"/>
      <sheetName val="SNP13_PARCHEO27"/>
      <sheetName val="SNP14_SELLO_JUNTAS27"/>
      <sheetName val="SNP15_Pilotes27"/>
      <sheetName val="SNP16_EXCAV__PAVIMENTO27"/>
      <sheetName val="SNP17_TRANS_BASE27"/>
      <sheetName val="SNP18_AFIRMADO_3&quot;27"/>
      <sheetName val="alcantarilla_K69+10327"/>
      <sheetName val="alcantarilla_K68+43727"/>
      <sheetName val="alcantarilla_K67+45527"/>
      <sheetName val="BOX_110+520_PUENTE_EL_VERDE27"/>
      <sheetName val="Muro_K99+070327"/>
      <sheetName val="MURO_K104+45427"/>
      <sheetName val="Muro_K109+057027"/>
      <sheetName val="BOX_K27"/>
      <sheetName val="INFORME_SEMANAL24"/>
      <sheetName val="201_724"/>
      <sheetName val="211_124"/>
      <sheetName val="320_224"/>
      <sheetName val="330_124"/>
      <sheetName val="330_224"/>
      <sheetName val="411_224"/>
      <sheetName val="450_2P24"/>
      <sheetName val="450_9P24"/>
      <sheetName val="461_124"/>
      <sheetName val="465_124"/>
      <sheetName val="464_1P24"/>
      <sheetName val="600_224"/>
      <sheetName val="630_524"/>
      <sheetName val="630_624"/>
      <sheetName val="630_724"/>
      <sheetName val="681_124"/>
      <sheetName val="670_P24"/>
      <sheetName val="671_P24"/>
      <sheetName val="674_224"/>
      <sheetName val="450_3P24"/>
      <sheetName val="621_1P24"/>
      <sheetName val="610_2P24"/>
      <sheetName val="230_224"/>
      <sheetName val="230_2P24"/>
      <sheetName val="621_1-1P24"/>
      <sheetName val="621_1_2P24"/>
      <sheetName val="PESO_VARILLAS24"/>
      <sheetName val="210_1_123"/>
      <sheetName val="210_1_223"/>
      <sheetName val="210_2_123"/>
      <sheetName val="220_123"/>
      <sheetName val="420_123"/>
      <sheetName val="421_123"/>
      <sheetName val="630_4_123"/>
      <sheetName val="640_1_123"/>
      <sheetName val="4P_1_123"/>
      <sheetName val="671_123"/>
      <sheetName val="673P_123"/>
      <sheetName val="674p_223"/>
      <sheetName val="640_1_223"/>
      <sheetName val="640_1_423"/>
      <sheetName val="630_3_123"/>
      <sheetName val="700_123"/>
      <sheetName val="701_223"/>
      <sheetName val="710_123"/>
      <sheetName val="730_123"/>
      <sheetName val="TORTA_EST23"/>
      <sheetName val="Indicadores_Y_Listas23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RUTA 10"/>
      <sheetName val="AFECTACION 10"/>
      <sheetName val="EJECUCION C. 10"/>
      <sheetName val="INF FINANCIERA 10"/>
      <sheetName val="RUTA 11"/>
      <sheetName val="AFECTACION 11"/>
      <sheetName val="EJECUCION C. 11"/>
      <sheetName val="INF FINANCIERA 11"/>
      <sheetName val="MINFRA-MN-IN-15-FR-13"/>
      <sheetName val="TARIFAS_MATERIALES"/>
      <sheetName val="TARIFAS_EQUIPOS_"/>
      <sheetName val="TARIFA_SALARIOS"/>
      <sheetName val="Equipo_Menor"/>
      <sheetName val="ALQUILADO_F-7857-308_"/>
      <sheetName val="Real_Para_tarifas"/>
      <sheetName val="Causa_Posible"/>
      <sheetName val="Base_de_Datos"/>
      <sheetName val="Elementos_Involucrados"/>
      <sheetName val="CRA_MODI"/>
      <sheetName val="PRESUPUESTOS-REV1.xls"/>
      <sheetName val="Skid Lifting Lug"/>
      <sheetName val="PSM Monthly"/>
      <sheetName val="CABLE CONTROL"/>
      <sheetName val="BQMPALOC"/>
      <sheetName val="ACTA No.5"/>
      <sheetName val="Datos_CO"/>
      <sheetName val="CCONC"/>
      <sheetName val="ACTA PROVEEDORES"/>
      <sheetName val="ACTA INICIO"/>
      <sheetName val="ACTA PARCIAL"/>
      <sheetName val="ACTA TERMINACION"/>
      <sheetName val="IV. MANO DE OBRA AIU"/>
      <sheetName val="TARIFAS_MATERIALES1"/>
      <sheetName val="TARIFAS_EQUIPOS_1"/>
      <sheetName val="TARIFA_SALARIOS1"/>
      <sheetName val="MDC-1_COLOCACION_2"/>
      <sheetName val="D-20_COLOCACION_2"/>
      <sheetName val="TRANSPORTE_MEZCLA_ASFALTICA2"/>
      <sheetName val="EXT_microagomerado2"/>
      <sheetName val="Grafico_Avance2"/>
      <sheetName val="MYE_OBRA2"/>
      <sheetName val="TARIFAS_MATERIALES2"/>
      <sheetName val="TARIFAS_EQUIPOS_2"/>
      <sheetName val="TARIFA_SALARIOS2"/>
      <sheetName val="BASE_DE_DATOS_DE_PRECIOS2"/>
      <sheetName val="Tramo_22"/>
      <sheetName val="MDC-1_COLOCACION_3"/>
      <sheetName val="D-20_COLOCACION_3"/>
      <sheetName val="TRANSPORTE_MEZCLA_ASFALTICA3"/>
      <sheetName val="EXT_microagomerado3"/>
      <sheetName val="Grafico_Avance3"/>
      <sheetName val="MYE_OBRA3"/>
      <sheetName val="TARIFAS_MATERIALES3"/>
      <sheetName val="TARIFAS_EQUIPOS_3"/>
      <sheetName val="TARIFA_SALARIOS3"/>
      <sheetName val="BASE_DE_DATOS_DE_PRECIOS3"/>
      <sheetName val="Tramo_23"/>
      <sheetName val="MDC-1_COLOCACION_4"/>
      <sheetName val="D-20_COLOCACION_4"/>
      <sheetName val="TRANSPORTE_MEZCLA_ASFALTICA4"/>
      <sheetName val="EXT_microagomerado4"/>
      <sheetName val="Grafico_Avance4"/>
      <sheetName val="MYE_OBRA4"/>
      <sheetName val="TARIFAS_MATERIALES4"/>
      <sheetName val="TARIFAS_EQUIPOS_4"/>
      <sheetName val="TARIFA_SALARIOS4"/>
      <sheetName val="BASE_DE_DATOS_DE_PRECIOS4"/>
      <sheetName val="Tramo_24"/>
      <sheetName val="MDC-1_COLOCACION_5"/>
      <sheetName val="D-20_COLOCACION_5"/>
      <sheetName val="TRANSPORTE_MEZCLA_ASFALTICA5"/>
      <sheetName val="EXT_microagomerado5"/>
      <sheetName val="Grafico_Avance5"/>
      <sheetName val="MYE_OBRA5"/>
      <sheetName val="TARIFAS_MATERIALES5"/>
      <sheetName val="TARIFAS_EQUIPOS_5"/>
      <sheetName val="TARIFA_SALARIOS5"/>
      <sheetName val="BASE_DE_DATOS_DE_PRECIOS5"/>
      <sheetName val="Tramo_25"/>
      <sheetName val="Resistividad "/>
      <sheetName val="REAJUSTESACTA1PROVI"/>
      <sheetName val="DUB-823"/>
      <sheetName val="GPI 526"/>
      <sheetName val="SKJ452"/>
      <sheetName val="ITA878"/>
      <sheetName val="AEA-944"/>
      <sheetName val="XXJ617"/>
      <sheetName val="SNG_855"/>
      <sheetName val="VEA 374"/>
      <sheetName val="HFB024"/>
      <sheetName val="PAJ825"/>
      <sheetName val="HER"/>
      <sheetName val="MAT"/>
      <sheetName val="PER"/>
      <sheetName val="TRANS"/>
      <sheetName val="Mensilizzato"/>
      <sheetName val="INSUMOS"/>
      <sheetName val="EQUIPOS"/>
      <sheetName val="CUADRI"/>
      <sheetName val="EQUI"/>
      <sheetName val="EMPRESAS"/>
      <sheetName val="RELACION DE PRECIOS"/>
      <sheetName val="ACTA 5"/>
      <sheetName val="MODIF. 2"/>
      <sheetName val="MODIF. 3"/>
      <sheetName val="cant"/>
      <sheetName val="par mar19"/>
      <sheetName val="par"/>
      <sheetName val="Valores_consolidados"/>
      <sheetName val="Tipo_A1"/>
      <sheetName val="Tipo_A2"/>
      <sheetName val="Tipo_A3"/>
      <sheetName val="Tipo_B1"/>
      <sheetName val="Tipo_B2"/>
      <sheetName val="Tipo_B3"/>
      <sheetName val="Tipo_C1"/>
      <sheetName val="Tipo_C2"/>
      <sheetName val="Tipo_C3"/>
      <sheetName val="Tipo_D1"/>
      <sheetName val="Tipo_D2"/>
      <sheetName val="Tipo_D3"/>
      <sheetName val="Patrimonio_neto_personal"/>
      <sheetName val="Paral__1"/>
      <sheetName val="Paral__2"/>
      <sheetName val="Paral__3"/>
      <sheetName val="Paral_4"/>
      <sheetName val="Lista_ICCU"/>
      <sheetName val="PRESUPUESTOS-REV1_xls"/>
      <sheetName val="Avan_Var"/>
      <sheetName val="Avan_UF1"/>
      <sheetName val="Avan_UF2"/>
      <sheetName val="Avan_UF3"/>
      <sheetName val="Avan_UF4_"/>
      <sheetName val="Plan_de_Obras"/>
      <sheetName val="Hoja_2"/>
      <sheetName val="Causa_Posible1"/>
      <sheetName val="Elementos_Involucrados1"/>
      <sheetName val="Base_de_Datos1"/>
      <sheetName val="CRA_MODI1"/>
      <sheetName val="Equipo_Menor1"/>
      <sheetName val="ALQUILADO_F-7857-308_1"/>
      <sheetName val="Real_Para_tarifas1"/>
      <sheetName val="Valores_consolidados1"/>
      <sheetName val="Tipo_A11"/>
      <sheetName val="Tipo_A21"/>
      <sheetName val="Tipo_A31"/>
      <sheetName val="Tipo_B11"/>
      <sheetName val="Tipo_B21"/>
      <sheetName val="Tipo_B31"/>
      <sheetName val="Tipo_C11"/>
      <sheetName val="Tipo_C21"/>
      <sheetName val="Tipo_C31"/>
      <sheetName val="Tipo_D11"/>
      <sheetName val="Tipo_D21"/>
      <sheetName val="Tipo_D31"/>
      <sheetName val="Patrimonio_neto_personal1"/>
      <sheetName val="Paral__11"/>
      <sheetName val="Paral__21"/>
      <sheetName val="Paral__31"/>
      <sheetName val="Paral_41"/>
      <sheetName val="Lista_ICCU1"/>
      <sheetName val="PRESUPUESTOS-REV1_xls1"/>
      <sheetName val="Avan_Var1"/>
      <sheetName val="Avan_UF11"/>
      <sheetName val="Avan_UF21"/>
      <sheetName val="Avan_UF31"/>
      <sheetName val="Avan_UF4_1"/>
      <sheetName val="Plan_de_Obras1"/>
      <sheetName val="Hoja_21"/>
      <sheetName val="Causa_Posible2"/>
      <sheetName val="Elementos_Involucrados2"/>
      <sheetName val="Base_de_Datos2"/>
      <sheetName val="CRA_MODI2"/>
      <sheetName val="Equipo_Menor2"/>
      <sheetName val="ALQUILADO_F-7857-308_2"/>
      <sheetName val="Real_Para_tarifas2"/>
      <sheetName val="Valores_consolidados2"/>
      <sheetName val="Tipo_A12"/>
      <sheetName val="Tipo_A22"/>
      <sheetName val="Tipo_A32"/>
      <sheetName val="Tipo_B12"/>
      <sheetName val="Tipo_B22"/>
      <sheetName val="Tipo_B32"/>
      <sheetName val="Tipo_C12"/>
      <sheetName val="Tipo_C22"/>
      <sheetName val="Tipo_C32"/>
      <sheetName val="Tipo_D12"/>
      <sheetName val="Tipo_D22"/>
      <sheetName val="Tipo_D32"/>
      <sheetName val="Patrimonio_neto_personal2"/>
      <sheetName val="Paral__12"/>
      <sheetName val="Paral__22"/>
      <sheetName val="Paral__32"/>
      <sheetName val="Paral_42"/>
      <sheetName val="Lista_ICCU2"/>
      <sheetName val="PRESUPUESTOS-REV1_xls2"/>
      <sheetName val="Avan_Var2"/>
      <sheetName val="Avan_UF12"/>
      <sheetName val="Avan_UF22"/>
      <sheetName val="Avan_UF32"/>
      <sheetName val="Avan_UF4_2"/>
      <sheetName val="Plan_de_Obras2"/>
      <sheetName val="Hoja_22"/>
      <sheetName val="MDC-1_COLOCACION_6"/>
      <sheetName val="D-20_COLOCACION_6"/>
      <sheetName val="TRANSPORTE_MEZCLA_ASFALTICA6"/>
      <sheetName val="EXT_microagomerado6"/>
      <sheetName val="Causa_Posible4"/>
      <sheetName val="Elementos_Involucrados4"/>
      <sheetName val="Tramo_26"/>
      <sheetName val="Base_de_Datos4"/>
      <sheetName val="CRA_MODI4"/>
      <sheetName val="MYE_OBRA6"/>
      <sheetName val="Grafico_Avance6"/>
      <sheetName val="Equipo_Menor4"/>
      <sheetName val="ALQUILADO_F-7857-308_4"/>
      <sheetName val="Real_Para_tarifas4"/>
      <sheetName val="BASE_DE_DATOS_DE_PRECIOS6"/>
      <sheetName val="Valores_consolidados4"/>
      <sheetName val="Tipo_A14"/>
      <sheetName val="Tipo_A24"/>
      <sheetName val="Tipo_A34"/>
      <sheetName val="Tipo_B14"/>
      <sheetName val="Tipo_B24"/>
      <sheetName val="Tipo_B34"/>
      <sheetName val="Tipo_C14"/>
      <sheetName val="Tipo_C24"/>
      <sheetName val="Tipo_C34"/>
      <sheetName val="Tipo_D14"/>
      <sheetName val="Tipo_D24"/>
      <sheetName val="Tipo_D34"/>
      <sheetName val="Patrimonio_neto_personal4"/>
      <sheetName val="Paral__14"/>
      <sheetName val="Paral__24"/>
      <sheetName val="Paral__34"/>
      <sheetName val="Paral_44"/>
      <sheetName val="Lista_ICCU4"/>
      <sheetName val="PRESUPUESTOS-REV1_xls4"/>
      <sheetName val="Avan_Var4"/>
      <sheetName val="Avan_UF14"/>
      <sheetName val="Avan_UF24"/>
      <sheetName val="Avan_UF34"/>
      <sheetName val="Avan_UF4_4"/>
      <sheetName val="Plan_de_Obras4"/>
      <sheetName val="Hoja_24"/>
      <sheetName val="Causa_Posible3"/>
      <sheetName val="Elementos_Involucrados3"/>
      <sheetName val="Base_de_Datos3"/>
      <sheetName val="CRA_MODI3"/>
      <sheetName val="Equipo_Menor3"/>
      <sheetName val="ALQUILADO_F-7857-308_3"/>
      <sheetName val="Real_Para_tarifas3"/>
      <sheetName val="Valores_consolidados3"/>
      <sheetName val="Tipo_A13"/>
      <sheetName val="Tipo_A23"/>
      <sheetName val="Tipo_A33"/>
      <sheetName val="Tipo_B13"/>
      <sheetName val="Tipo_B23"/>
      <sheetName val="Tipo_B33"/>
      <sheetName val="Tipo_C13"/>
      <sheetName val="Tipo_C23"/>
      <sheetName val="Tipo_C33"/>
      <sheetName val="Tipo_D13"/>
      <sheetName val="Tipo_D23"/>
      <sheetName val="Tipo_D33"/>
      <sheetName val="Patrimonio_neto_personal3"/>
      <sheetName val="Paral__13"/>
      <sheetName val="Paral__23"/>
      <sheetName val="Paral__33"/>
      <sheetName val="Paral_43"/>
      <sheetName val="Lista_ICCU3"/>
      <sheetName val="PRESUPUESTOS-REV1_xls3"/>
      <sheetName val="Avan_Var3"/>
      <sheetName val="Avan_UF13"/>
      <sheetName val="Avan_UF23"/>
      <sheetName val="Avan_UF33"/>
      <sheetName val="Avan_UF4_3"/>
      <sheetName val="Plan_de_Obras3"/>
      <sheetName val="Hoja_23"/>
      <sheetName val="MDC-1_COLOCACION_7"/>
      <sheetName val="D-20_COLOCACION_7"/>
      <sheetName val="TRANSPORTE_MEZCLA_ASFALTICA7"/>
      <sheetName val="EXT_microagomerado7"/>
      <sheetName val="Causa_Posible5"/>
      <sheetName val="Elementos_Involucrados5"/>
      <sheetName val="Tramo_27"/>
      <sheetName val="Base_de_Datos5"/>
      <sheetName val="CRA_MODI5"/>
      <sheetName val="MYE_OBRA7"/>
      <sheetName val="Grafico_Avance7"/>
      <sheetName val="Equipo_Menor5"/>
      <sheetName val="ALQUILADO_F-7857-308_5"/>
      <sheetName val="Real_Para_tarifas5"/>
      <sheetName val="BASE_DE_DATOS_DE_PRECIOS7"/>
      <sheetName val="Valores_consolidados5"/>
      <sheetName val="Tipo_A15"/>
      <sheetName val="Tipo_A25"/>
      <sheetName val="Tipo_A35"/>
      <sheetName val="Tipo_B15"/>
      <sheetName val="Tipo_B25"/>
      <sheetName val="Tipo_B35"/>
      <sheetName val="Tipo_C15"/>
      <sheetName val="Tipo_C25"/>
      <sheetName val="Tipo_C35"/>
      <sheetName val="Tipo_D15"/>
      <sheetName val="Tipo_D25"/>
      <sheetName val="Tipo_D35"/>
      <sheetName val="Patrimonio_neto_personal5"/>
      <sheetName val="Paral__15"/>
      <sheetName val="Paral__25"/>
      <sheetName val="Paral__35"/>
      <sheetName val="Paral_45"/>
      <sheetName val="Lista_ICCU5"/>
      <sheetName val="PRESUPUESTOS-REV1_xls5"/>
      <sheetName val="Avan_Var5"/>
      <sheetName val="Avan_UF15"/>
      <sheetName val="Avan_UF25"/>
      <sheetName val="Avan_UF35"/>
      <sheetName val="Avan_UF4_5"/>
      <sheetName val="Plan_de_Obras5"/>
      <sheetName val="Hoja_25"/>
      <sheetName val="AVANCE SEMANAL"/>
      <sheetName val="CLIMA mes"/>
      <sheetName val="REG FOTO"/>
      <sheetName val="SISOMA"/>
      <sheetName val="LETRAS"/>
      <sheetName val="CONTROL ADM"/>
      <sheetName val="RECIBO PARCIAL"/>
      <sheetName val="Memoria de cantidades"/>
      <sheetName val="CARTILLA ACEROS"/>
      <sheetName val="PERSONAL"/>
      <sheetName val="BALANCE DE OBRA "/>
      <sheetName val="MAYORES Y MENORES"/>
      <sheetName val="ACTA LIQUIDACION"/>
      <sheetName val="CANT OBRA"/>
      <sheetName val="strsumm0"/>
      <sheetName val="AIU"/>
    </sheetNames>
    <sheetDataSet>
      <sheetData sheetId="0">
        <row r="2">
          <cell r="A2">
            <v>0</v>
          </cell>
        </row>
      </sheetData>
      <sheetData sheetId="1">
        <row r="2">
          <cell r="A2">
            <v>0</v>
          </cell>
        </row>
      </sheetData>
      <sheetData sheetId="2">
        <row r="2">
          <cell r="A2">
            <v>0</v>
          </cell>
        </row>
        <row r="5">
          <cell r="A5" t="str">
            <v>S4</v>
          </cell>
          <cell r="B5" t="str">
            <v>T1</v>
          </cell>
          <cell r="C5" t="str">
            <v>T2</v>
          </cell>
          <cell r="D5" t="str">
            <v>T3</v>
          </cell>
          <cell r="F5">
            <v>20</v>
          </cell>
          <cell r="G5" t="str">
            <v>T1</v>
          </cell>
          <cell r="H5" t="str">
            <v>T2</v>
          </cell>
          <cell r="I5" t="str">
            <v>T3</v>
          </cell>
          <cell r="L5" t="str">
            <v>T1</v>
          </cell>
          <cell r="M5" t="str">
            <v>T2</v>
          </cell>
          <cell r="N5" t="str">
            <v>T3</v>
          </cell>
        </row>
        <row r="6">
          <cell r="A6" t="str">
            <v>S1</v>
          </cell>
          <cell r="B6">
            <v>20</v>
          </cell>
          <cell r="C6">
            <v>20</v>
          </cell>
          <cell r="D6">
            <v>20</v>
          </cell>
          <cell r="F6" t="str">
            <v>S1</v>
          </cell>
          <cell r="G6">
            <v>20</v>
          </cell>
          <cell r="H6">
            <v>20</v>
          </cell>
          <cell r="I6">
            <v>25</v>
          </cell>
          <cell r="K6" t="str">
            <v>S1</v>
          </cell>
          <cell r="L6">
            <v>25</v>
          </cell>
          <cell r="M6">
            <v>30</v>
          </cell>
          <cell r="N6">
            <v>35</v>
          </cell>
        </row>
        <row r="7">
          <cell r="A7" t="str">
            <v>S2</v>
          </cell>
          <cell r="B7">
            <v>15</v>
          </cell>
          <cell r="C7">
            <v>20</v>
          </cell>
          <cell r="D7">
            <v>20</v>
          </cell>
          <cell r="F7" t="str">
            <v>S2</v>
          </cell>
          <cell r="G7">
            <v>20</v>
          </cell>
          <cell r="H7">
            <v>20</v>
          </cell>
          <cell r="I7">
            <v>25</v>
          </cell>
          <cell r="K7" t="str">
            <v>S2</v>
          </cell>
          <cell r="L7">
            <v>20</v>
          </cell>
          <cell r="M7">
            <v>25</v>
          </cell>
          <cell r="N7">
            <v>25</v>
          </cell>
        </row>
        <row r="8">
          <cell r="A8" t="str">
            <v>S4</v>
          </cell>
          <cell r="B8">
            <v>15</v>
          </cell>
          <cell r="C8">
            <v>15</v>
          </cell>
          <cell r="D8">
            <v>15</v>
          </cell>
          <cell r="F8" t="str">
            <v>S4</v>
          </cell>
          <cell r="G8">
            <v>15</v>
          </cell>
          <cell r="H8">
            <v>20</v>
          </cell>
          <cell r="I8">
            <v>20</v>
          </cell>
          <cell r="K8" t="str">
            <v>S4</v>
          </cell>
          <cell r="L8">
            <v>15</v>
          </cell>
          <cell r="M8">
            <v>15</v>
          </cell>
          <cell r="N8">
            <v>20</v>
          </cell>
        </row>
        <row r="12">
          <cell r="B12" t="str">
            <v>T1</v>
          </cell>
          <cell r="C12" t="str">
            <v>T2</v>
          </cell>
          <cell r="D12" t="str">
            <v>T3</v>
          </cell>
          <cell r="G12" t="str">
            <v>T1</v>
          </cell>
          <cell r="H12" t="str">
            <v>T2</v>
          </cell>
          <cell r="I12" t="str">
            <v>T3</v>
          </cell>
          <cell r="L12" t="str">
            <v>T1</v>
          </cell>
          <cell r="M12" t="str">
            <v>T2</v>
          </cell>
          <cell r="N12" t="str">
            <v>T3</v>
          </cell>
        </row>
        <row r="13">
          <cell r="A13" t="str">
            <v>S1</v>
          </cell>
          <cell r="B13">
            <v>25</v>
          </cell>
          <cell r="C13">
            <v>35</v>
          </cell>
          <cell r="D13">
            <v>35</v>
          </cell>
          <cell r="F13" t="str">
            <v>S1</v>
          </cell>
          <cell r="G13">
            <v>35</v>
          </cell>
          <cell r="H13">
            <v>45</v>
          </cell>
          <cell r="I13">
            <v>45</v>
          </cell>
          <cell r="K13" t="str">
            <v>S1</v>
          </cell>
          <cell r="L13">
            <v>40</v>
          </cell>
          <cell r="M13">
            <v>40</v>
          </cell>
          <cell r="N13">
            <v>45</v>
          </cell>
        </row>
        <row r="14">
          <cell r="A14" t="str">
            <v>S2</v>
          </cell>
          <cell r="B14">
            <v>20</v>
          </cell>
          <cell r="C14">
            <v>20</v>
          </cell>
          <cell r="D14">
            <v>20</v>
          </cell>
          <cell r="F14" t="str">
            <v>S2</v>
          </cell>
          <cell r="G14">
            <v>35</v>
          </cell>
          <cell r="H14">
            <v>35</v>
          </cell>
          <cell r="I14">
            <v>35</v>
          </cell>
          <cell r="K14" t="str">
            <v>S2</v>
          </cell>
          <cell r="L14">
            <v>30</v>
          </cell>
          <cell r="M14">
            <v>30</v>
          </cell>
          <cell r="N14">
            <v>40</v>
          </cell>
        </row>
        <row r="15">
          <cell r="A15" t="str">
            <v>S4</v>
          </cell>
          <cell r="B15">
            <v>20</v>
          </cell>
          <cell r="C15">
            <v>20</v>
          </cell>
          <cell r="D15">
            <v>15</v>
          </cell>
          <cell r="F15" t="str">
            <v>S4</v>
          </cell>
          <cell r="G15">
            <v>30</v>
          </cell>
          <cell r="H15">
            <v>20</v>
          </cell>
          <cell r="I15">
            <v>20</v>
          </cell>
          <cell r="K15" t="str">
            <v>S4</v>
          </cell>
          <cell r="L15">
            <v>25</v>
          </cell>
          <cell r="M15">
            <v>30</v>
          </cell>
          <cell r="N15">
            <v>35</v>
          </cell>
        </row>
        <row r="19">
          <cell r="B19" t="str">
            <v>T1</v>
          </cell>
          <cell r="C19" t="str">
            <v>T2</v>
          </cell>
          <cell r="D19" t="str">
            <v>T3</v>
          </cell>
          <cell r="G19" t="str">
            <v>T1</v>
          </cell>
          <cell r="H19" t="str">
            <v>T2</v>
          </cell>
          <cell r="I19" t="str">
            <v>T3</v>
          </cell>
          <cell r="L19" t="str">
            <v>T1</v>
          </cell>
          <cell r="M19" t="str">
            <v>T2</v>
          </cell>
          <cell r="N19" t="str">
            <v>T3</v>
          </cell>
        </row>
        <row r="20">
          <cell r="A20" t="str">
            <v>S1</v>
          </cell>
          <cell r="B20">
            <v>10</v>
          </cell>
          <cell r="C20">
            <v>10</v>
          </cell>
          <cell r="D20">
            <v>12</v>
          </cell>
          <cell r="F20" t="str">
            <v>S1</v>
          </cell>
          <cell r="G20">
            <v>10</v>
          </cell>
          <cell r="H20">
            <v>10</v>
          </cell>
          <cell r="I20">
            <v>12</v>
          </cell>
          <cell r="K20" t="str">
            <v>S1</v>
          </cell>
          <cell r="L20">
            <v>10</v>
          </cell>
          <cell r="M20">
            <v>10</v>
          </cell>
          <cell r="N20">
            <v>10</v>
          </cell>
        </row>
        <row r="21">
          <cell r="A21" t="str">
            <v>S2</v>
          </cell>
          <cell r="B21">
            <v>10</v>
          </cell>
          <cell r="C21">
            <v>10</v>
          </cell>
          <cell r="D21">
            <v>12</v>
          </cell>
          <cell r="F21" t="str">
            <v>S2</v>
          </cell>
          <cell r="G21">
            <v>7.5</v>
          </cell>
          <cell r="H21">
            <v>7.5</v>
          </cell>
          <cell r="I21">
            <v>12</v>
          </cell>
          <cell r="K21" t="str">
            <v>S2</v>
          </cell>
          <cell r="L21">
            <v>10</v>
          </cell>
          <cell r="M21">
            <v>10</v>
          </cell>
          <cell r="N21">
            <v>10</v>
          </cell>
        </row>
        <row r="22">
          <cell r="A22" t="str">
            <v>S4</v>
          </cell>
          <cell r="B22">
            <v>5</v>
          </cell>
          <cell r="C22">
            <v>7.5</v>
          </cell>
          <cell r="D22">
            <v>10</v>
          </cell>
          <cell r="F22" t="str">
            <v>S4</v>
          </cell>
          <cell r="G22">
            <v>5</v>
          </cell>
          <cell r="H22">
            <v>7.5</v>
          </cell>
          <cell r="I22">
            <v>10</v>
          </cell>
          <cell r="K22" t="str">
            <v>S4</v>
          </cell>
          <cell r="L22">
            <v>7.5</v>
          </cell>
          <cell r="M22">
            <v>7.5</v>
          </cell>
          <cell r="N22">
            <v>7.5</v>
          </cell>
        </row>
        <row r="25">
          <cell r="B25" t="str">
            <v>T1</v>
          </cell>
          <cell r="C25" t="str">
            <v>T2</v>
          </cell>
          <cell r="D25" t="str">
            <v>T3</v>
          </cell>
          <cell r="G25" t="str">
            <v>T1</v>
          </cell>
          <cell r="H25" t="str">
            <v>T2</v>
          </cell>
          <cell r="I25" t="str">
            <v>T3</v>
          </cell>
          <cell r="L25" t="str">
            <v>T1</v>
          </cell>
          <cell r="M25" t="str">
            <v>T2</v>
          </cell>
          <cell r="N25" t="str">
            <v>T3</v>
          </cell>
        </row>
        <row r="26">
          <cell r="A26" t="str">
            <v>S0</v>
          </cell>
          <cell r="B26">
            <v>25</v>
          </cell>
          <cell r="C26">
            <v>25</v>
          </cell>
          <cell r="D26">
            <v>25</v>
          </cell>
          <cell r="F26" t="str">
            <v>S0</v>
          </cell>
          <cell r="G26">
            <v>25</v>
          </cell>
          <cell r="H26">
            <v>25</v>
          </cell>
          <cell r="I26">
            <v>25</v>
          </cell>
          <cell r="K26" t="str">
            <v>S0</v>
          </cell>
          <cell r="L26">
            <v>25</v>
          </cell>
          <cell r="M26">
            <v>25</v>
          </cell>
          <cell r="N26">
            <v>25</v>
          </cell>
        </row>
      </sheetData>
      <sheetData sheetId="3">
        <row r="2">
          <cell r="A2">
            <v>0</v>
          </cell>
          <cell r="B2">
            <v>100</v>
          </cell>
          <cell r="C2">
            <v>200</v>
          </cell>
          <cell r="D2">
            <v>500</v>
          </cell>
          <cell r="E2">
            <v>1000</v>
          </cell>
          <cell r="F2">
            <v>2500</v>
          </cell>
        </row>
        <row r="3">
          <cell r="A3" t="str">
            <v>S1</v>
          </cell>
          <cell r="B3">
            <v>12</v>
          </cell>
          <cell r="C3">
            <v>10</v>
          </cell>
          <cell r="D3">
            <v>10</v>
          </cell>
          <cell r="E3">
            <v>20</v>
          </cell>
          <cell r="F3">
            <v>25</v>
          </cell>
        </row>
        <row r="4">
          <cell r="A4" t="str">
            <v>S2</v>
          </cell>
          <cell r="B4">
            <v>12</v>
          </cell>
          <cell r="C4">
            <v>10</v>
          </cell>
          <cell r="D4">
            <v>10</v>
          </cell>
          <cell r="E4">
            <v>15</v>
          </cell>
          <cell r="F4">
            <v>20</v>
          </cell>
        </row>
        <row r="5">
          <cell r="A5" t="str">
            <v>S4</v>
          </cell>
          <cell r="B5">
            <v>12</v>
          </cell>
          <cell r="C5">
            <v>10</v>
          </cell>
          <cell r="D5">
            <v>15</v>
          </cell>
          <cell r="E5">
            <v>15</v>
          </cell>
          <cell r="F5">
            <v>20</v>
          </cell>
        </row>
        <row r="8">
          <cell r="A8" t="str">
            <v>S4</v>
          </cell>
          <cell r="B8">
            <v>100</v>
          </cell>
          <cell r="C8">
            <v>200</v>
          </cell>
          <cell r="D8">
            <v>500</v>
          </cell>
          <cell r="E8">
            <v>1000</v>
          </cell>
          <cell r="F8">
            <v>2500</v>
          </cell>
        </row>
        <row r="9">
          <cell r="A9" t="str">
            <v>S1</v>
          </cell>
          <cell r="B9">
            <v>24</v>
          </cell>
          <cell r="C9">
            <v>26</v>
          </cell>
          <cell r="D9">
            <v>31</v>
          </cell>
          <cell r="E9">
            <v>26</v>
          </cell>
          <cell r="F9">
            <v>31</v>
          </cell>
        </row>
        <row r="10">
          <cell r="A10" t="str">
            <v>S2</v>
          </cell>
          <cell r="B10">
            <v>12</v>
          </cell>
          <cell r="C10">
            <v>14</v>
          </cell>
          <cell r="D10">
            <v>20</v>
          </cell>
          <cell r="E10">
            <v>18</v>
          </cell>
          <cell r="F10">
            <v>33</v>
          </cell>
        </row>
        <row r="11">
          <cell r="A11" t="str">
            <v>S4</v>
          </cell>
          <cell r="B11">
            <v>5</v>
          </cell>
          <cell r="C11">
            <v>11</v>
          </cell>
          <cell r="D11">
            <v>11</v>
          </cell>
          <cell r="E11">
            <v>18</v>
          </cell>
          <cell r="F11">
            <v>33</v>
          </cell>
        </row>
        <row r="14">
          <cell r="A14" t="str">
            <v>S2</v>
          </cell>
          <cell r="B14">
            <v>100</v>
          </cell>
          <cell r="C14">
            <v>200</v>
          </cell>
          <cell r="D14">
            <v>500</v>
          </cell>
          <cell r="E14">
            <v>1000</v>
          </cell>
          <cell r="F14">
            <v>2500</v>
          </cell>
        </row>
        <row r="15">
          <cell r="A15" t="str">
            <v>S1</v>
          </cell>
          <cell r="B15">
            <v>9</v>
          </cell>
          <cell r="C15">
            <v>11</v>
          </cell>
          <cell r="D15">
            <v>12</v>
          </cell>
          <cell r="E15">
            <v>12</v>
          </cell>
          <cell r="F15">
            <v>12</v>
          </cell>
        </row>
        <row r="16">
          <cell r="A16" t="str">
            <v>S2</v>
          </cell>
          <cell r="B16">
            <v>9</v>
          </cell>
          <cell r="C16">
            <v>11</v>
          </cell>
          <cell r="D16">
            <v>12</v>
          </cell>
          <cell r="E16">
            <v>12</v>
          </cell>
          <cell r="F16">
            <v>12</v>
          </cell>
        </row>
        <row r="17">
          <cell r="A17" t="str">
            <v>S4</v>
          </cell>
          <cell r="B17">
            <v>9</v>
          </cell>
          <cell r="C17">
            <v>7</v>
          </cell>
          <cell r="D17">
            <v>12</v>
          </cell>
          <cell r="E17">
            <v>12</v>
          </cell>
          <cell r="F17">
            <v>12</v>
          </cell>
        </row>
      </sheetData>
      <sheetData sheetId="4">
        <row r="2">
          <cell r="A2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2">
          <cell r="A2">
            <v>0</v>
          </cell>
        </row>
      </sheetData>
      <sheetData sheetId="54">
        <row r="2">
          <cell r="A2">
            <v>0</v>
          </cell>
        </row>
      </sheetData>
      <sheetData sheetId="55">
        <row r="2">
          <cell r="A2">
            <v>0</v>
          </cell>
        </row>
      </sheetData>
      <sheetData sheetId="56">
        <row r="2">
          <cell r="A2">
            <v>0</v>
          </cell>
        </row>
      </sheetData>
      <sheetData sheetId="57">
        <row r="2">
          <cell r="A2">
            <v>0</v>
          </cell>
        </row>
      </sheetData>
      <sheetData sheetId="58">
        <row r="2">
          <cell r="A2">
            <v>0</v>
          </cell>
        </row>
      </sheetData>
      <sheetData sheetId="59">
        <row r="2">
          <cell r="A2">
            <v>0</v>
          </cell>
        </row>
      </sheetData>
      <sheetData sheetId="60"/>
      <sheetData sheetId="61" refreshError="1"/>
      <sheetData sheetId="62">
        <row r="2">
          <cell r="A2">
            <v>0</v>
          </cell>
        </row>
      </sheetData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>
        <row r="2">
          <cell r="A2">
            <v>0</v>
          </cell>
        </row>
      </sheetData>
      <sheetData sheetId="108">
        <row r="2">
          <cell r="A2">
            <v>0</v>
          </cell>
        </row>
      </sheetData>
      <sheetData sheetId="109">
        <row r="2">
          <cell r="A2">
            <v>0</v>
          </cell>
        </row>
      </sheetData>
      <sheetData sheetId="110">
        <row r="2">
          <cell r="A2">
            <v>0</v>
          </cell>
        </row>
      </sheetData>
      <sheetData sheetId="111">
        <row r="2">
          <cell r="A2">
            <v>0</v>
          </cell>
        </row>
      </sheetData>
      <sheetData sheetId="112">
        <row r="2">
          <cell r="A2">
            <v>0</v>
          </cell>
        </row>
      </sheetData>
      <sheetData sheetId="113">
        <row r="2">
          <cell r="A2">
            <v>0</v>
          </cell>
        </row>
      </sheetData>
      <sheetData sheetId="114">
        <row r="2">
          <cell r="A2">
            <v>0</v>
          </cell>
        </row>
      </sheetData>
      <sheetData sheetId="115">
        <row r="2">
          <cell r="A2">
            <v>0</v>
          </cell>
        </row>
      </sheetData>
      <sheetData sheetId="116">
        <row r="2">
          <cell r="A2">
            <v>0</v>
          </cell>
        </row>
      </sheetData>
      <sheetData sheetId="117">
        <row r="2">
          <cell r="A2">
            <v>0</v>
          </cell>
        </row>
      </sheetData>
      <sheetData sheetId="118">
        <row r="2">
          <cell r="A2">
            <v>0</v>
          </cell>
        </row>
      </sheetData>
      <sheetData sheetId="119">
        <row r="2">
          <cell r="A2">
            <v>0</v>
          </cell>
        </row>
      </sheetData>
      <sheetData sheetId="120">
        <row r="2">
          <cell r="A2">
            <v>0</v>
          </cell>
        </row>
      </sheetData>
      <sheetData sheetId="121">
        <row r="2">
          <cell r="A2">
            <v>0</v>
          </cell>
        </row>
      </sheetData>
      <sheetData sheetId="122">
        <row r="2">
          <cell r="A2">
            <v>0</v>
          </cell>
        </row>
      </sheetData>
      <sheetData sheetId="123">
        <row r="2">
          <cell r="A2">
            <v>0</v>
          </cell>
        </row>
      </sheetData>
      <sheetData sheetId="124">
        <row r="2">
          <cell r="A2">
            <v>0</v>
          </cell>
        </row>
      </sheetData>
      <sheetData sheetId="125">
        <row r="2">
          <cell r="A2">
            <v>0</v>
          </cell>
        </row>
      </sheetData>
      <sheetData sheetId="126">
        <row r="2">
          <cell r="A2">
            <v>0</v>
          </cell>
        </row>
      </sheetData>
      <sheetData sheetId="127">
        <row r="2">
          <cell r="A2">
            <v>0</v>
          </cell>
        </row>
      </sheetData>
      <sheetData sheetId="128">
        <row r="2">
          <cell r="A2">
            <v>0</v>
          </cell>
        </row>
      </sheetData>
      <sheetData sheetId="129">
        <row r="2">
          <cell r="A2">
            <v>0</v>
          </cell>
        </row>
      </sheetData>
      <sheetData sheetId="130">
        <row r="2">
          <cell r="A2">
            <v>0</v>
          </cell>
        </row>
      </sheetData>
      <sheetData sheetId="131">
        <row r="2">
          <cell r="A2">
            <v>0</v>
          </cell>
        </row>
      </sheetData>
      <sheetData sheetId="132">
        <row r="2">
          <cell r="A2">
            <v>0</v>
          </cell>
        </row>
      </sheetData>
      <sheetData sheetId="133">
        <row r="2">
          <cell r="A2">
            <v>0</v>
          </cell>
        </row>
      </sheetData>
      <sheetData sheetId="134">
        <row r="2">
          <cell r="A2">
            <v>0</v>
          </cell>
        </row>
      </sheetData>
      <sheetData sheetId="135">
        <row r="2">
          <cell r="A2">
            <v>0</v>
          </cell>
        </row>
      </sheetData>
      <sheetData sheetId="136">
        <row r="2">
          <cell r="A2">
            <v>0</v>
          </cell>
        </row>
      </sheetData>
      <sheetData sheetId="137">
        <row r="2">
          <cell r="A2">
            <v>0</v>
          </cell>
        </row>
      </sheetData>
      <sheetData sheetId="138">
        <row r="2">
          <cell r="A2">
            <v>0</v>
          </cell>
        </row>
      </sheetData>
      <sheetData sheetId="139">
        <row r="2">
          <cell r="A2">
            <v>0</v>
          </cell>
        </row>
      </sheetData>
      <sheetData sheetId="140">
        <row r="2">
          <cell r="A2">
            <v>0</v>
          </cell>
        </row>
      </sheetData>
      <sheetData sheetId="141">
        <row r="2">
          <cell r="A2">
            <v>0</v>
          </cell>
        </row>
      </sheetData>
      <sheetData sheetId="142">
        <row r="2">
          <cell r="A2">
            <v>0</v>
          </cell>
        </row>
      </sheetData>
      <sheetData sheetId="143">
        <row r="2">
          <cell r="A2">
            <v>0</v>
          </cell>
        </row>
      </sheetData>
      <sheetData sheetId="144">
        <row r="2">
          <cell r="A2">
            <v>0</v>
          </cell>
        </row>
      </sheetData>
      <sheetData sheetId="145">
        <row r="2">
          <cell r="A2">
            <v>0</v>
          </cell>
        </row>
      </sheetData>
      <sheetData sheetId="146">
        <row r="2">
          <cell r="A2">
            <v>0</v>
          </cell>
        </row>
      </sheetData>
      <sheetData sheetId="147">
        <row r="2">
          <cell r="A2">
            <v>0</v>
          </cell>
        </row>
      </sheetData>
      <sheetData sheetId="148">
        <row r="2">
          <cell r="A2">
            <v>0</v>
          </cell>
        </row>
      </sheetData>
      <sheetData sheetId="149">
        <row r="2">
          <cell r="A2">
            <v>0</v>
          </cell>
        </row>
      </sheetData>
      <sheetData sheetId="150">
        <row r="2">
          <cell r="A2">
            <v>0</v>
          </cell>
        </row>
      </sheetData>
      <sheetData sheetId="151">
        <row r="2">
          <cell r="A2">
            <v>0</v>
          </cell>
        </row>
      </sheetData>
      <sheetData sheetId="152">
        <row r="2">
          <cell r="A2">
            <v>0</v>
          </cell>
        </row>
      </sheetData>
      <sheetData sheetId="153">
        <row r="2">
          <cell r="A2">
            <v>0</v>
          </cell>
        </row>
      </sheetData>
      <sheetData sheetId="154">
        <row r="2">
          <cell r="A2">
            <v>0</v>
          </cell>
        </row>
      </sheetData>
      <sheetData sheetId="155">
        <row r="2">
          <cell r="A2">
            <v>0</v>
          </cell>
        </row>
      </sheetData>
      <sheetData sheetId="156">
        <row r="2">
          <cell r="A2">
            <v>0</v>
          </cell>
        </row>
      </sheetData>
      <sheetData sheetId="157">
        <row r="2">
          <cell r="A2">
            <v>0</v>
          </cell>
        </row>
      </sheetData>
      <sheetData sheetId="158">
        <row r="2">
          <cell r="A2">
            <v>0</v>
          </cell>
        </row>
      </sheetData>
      <sheetData sheetId="159">
        <row r="2">
          <cell r="A2">
            <v>0</v>
          </cell>
        </row>
      </sheetData>
      <sheetData sheetId="160">
        <row r="2">
          <cell r="A2">
            <v>0</v>
          </cell>
        </row>
      </sheetData>
      <sheetData sheetId="161">
        <row r="2">
          <cell r="A2">
            <v>0</v>
          </cell>
        </row>
      </sheetData>
      <sheetData sheetId="162">
        <row r="2">
          <cell r="A2">
            <v>0</v>
          </cell>
        </row>
      </sheetData>
      <sheetData sheetId="163">
        <row r="2">
          <cell r="A2">
            <v>0</v>
          </cell>
        </row>
      </sheetData>
      <sheetData sheetId="164">
        <row r="2">
          <cell r="A2">
            <v>0</v>
          </cell>
        </row>
      </sheetData>
      <sheetData sheetId="165">
        <row r="2">
          <cell r="A2">
            <v>0</v>
          </cell>
        </row>
      </sheetData>
      <sheetData sheetId="166">
        <row r="2">
          <cell r="A2">
            <v>0</v>
          </cell>
        </row>
      </sheetData>
      <sheetData sheetId="167">
        <row r="2">
          <cell r="A2">
            <v>0</v>
          </cell>
        </row>
      </sheetData>
      <sheetData sheetId="168">
        <row r="2">
          <cell r="A2">
            <v>0</v>
          </cell>
        </row>
      </sheetData>
      <sheetData sheetId="169">
        <row r="2">
          <cell r="A2">
            <v>0</v>
          </cell>
        </row>
      </sheetData>
      <sheetData sheetId="170">
        <row r="2">
          <cell r="A2">
            <v>0</v>
          </cell>
        </row>
      </sheetData>
      <sheetData sheetId="171">
        <row r="2">
          <cell r="A2">
            <v>0</v>
          </cell>
        </row>
      </sheetData>
      <sheetData sheetId="172">
        <row r="2">
          <cell r="A2">
            <v>0</v>
          </cell>
        </row>
      </sheetData>
      <sheetData sheetId="173">
        <row r="2">
          <cell r="A2">
            <v>0</v>
          </cell>
        </row>
      </sheetData>
      <sheetData sheetId="174">
        <row r="2">
          <cell r="A2">
            <v>0</v>
          </cell>
        </row>
      </sheetData>
      <sheetData sheetId="175">
        <row r="2">
          <cell r="A2">
            <v>0</v>
          </cell>
        </row>
      </sheetData>
      <sheetData sheetId="176">
        <row r="2">
          <cell r="A2">
            <v>0</v>
          </cell>
        </row>
      </sheetData>
      <sheetData sheetId="177">
        <row r="2">
          <cell r="A2">
            <v>0</v>
          </cell>
        </row>
      </sheetData>
      <sheetData sheetId="178">
        <row r="2">
          <cell r="A2">
            <v>0</v>
          </cell>
        </row>
      </sheetData>
      <sheetData sheetId="179">
        <row r="2">
          <cell r="A2">
            <v>0</v>
          </cell>
        </row>
      </sheetData>
      <sheetData sheetId="180">
        <row r="2">
          <cell r="A2">
            <v>0</v>
          </cell>
        </row>
      </sheetData>
      <sheetData sheetId="181">
        <row r="2">
          <cell r="A2">
            <v>0</v>
          </cell>
        </row>
      </sheetData>
      <sheetData sheetId="182">
        <row r="2">
          <cell r="A2">
            <v>0</v>
          </cell>
        </row>
      </sheetData>
      <sheetData sheetId="183">
        <row r="2">
          <cell r="A2">
            <v>0</v>
          </cell>
        </row>
      </sheetData>
      <sheetData sheetId="184">
        <row r="2">
          <cell r="A2">
            <v>0</v>
          </cell>
        </row>
      </sheetData>
      <sheetData sheetId="185">
        <row r="2">
          <cell r="A2">
            <v>0</v>
          </cell>
        </row>
      </sheetData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>
        <row r="2">
          <cell r="A2">
            <v>0</v>
          </cell>
        </row>
      </sheetData>
      <sheetData sheetId="194">
        <row r="2">
          <cell r="A2">
            <v>0</v>
          </cell>
        </row>
      </sheetData>
      <sheetData sheetId="195">
        <row r="2">
          <cell r="A2">
            <v>0</v>
          </cell>
        </row>
      </sheetData>
      <sheetData sheetId="196">
        <row r="2">
          <cell r="A2">
            <v>0</v>
          </cell>
        </row>
      </sheetData>
      <sheetData sheetId="197">
        <row r="2">
          <cell r="A2">
            <v>0</v>
          </cell>
        </row>
      </sheetData>
      <sheetData sheetId="198">
        <row r="2">
          <cell r="A2">
            <v>0</v>
          </cell>
        </row>
      </sheetData>
      <sheetData sheetId="199">
        <row r="2">
          <cell r="A2">
            <v>0</v>
          </cell>
        </row>
      </sheetData>
      <sheetData sheetId="200">
        <row r="2">
          <cell r="A2">
            <v>0</v>
          </cell>
        </row>
      </sheetData>
      <sheetData sheetId="201">
        <row r="2">
          <cell r="A2">
            <v>0</v>
          </cell>
        </row>
      </sheetData>
      <sheetData sheetId="202">
        <row r="2">
          <cell r="A2">
            <v>0</v>
          </cell>
        </row>
      </sheetData>
      <sheetData sheetId="203">
        <row r="2">
          <cell r="A2">
            <v>0</v>
          </cell>
        </row>
      </sheetData>
      <sheetData sheetId="204">
        <row r="2">
          <cell r="A2">
            <v>0</v>
          </cell>
        </row>
      </sheetData>
      <sheetData sheetId="205">
        <row r="2">
          <cell r="A2">
            <v>0</v>
          </cell>
        </row>
      </sheetData>
      <sheetData sheetId="206">
        <row r="2">
          <cell r="A2">
            <v>0</v>
          </cell>
        </row>
      </sheetData>
      <sheetData sheetId="207">
        <row r="2">
          <cell r="A2">
            <v>0</v>
          </cell>
        </row>
      </sheetData>
      <sheetData sheetId="208">
        <row r="2">
          <cell r="A2">
            <v>0</v>
          </cell>
        </row>
      </sheetData>
      <sheetData sheetId="209">
        <row r="2">
          <cell r="A2">
            <v>0</v>
          </cell>
        </row>
      </sheetData>
      <sheetData sheetId="210" refreshError="1"/>
      <sheetData sheetId="211" refreshError="1"/>
      <sheetData sheetId="212">
        <row r="2">
          <cell r="A2">
            <v>0</v>
          </cell>
        </row>
      </sheetData>
      <sheetData sheetId="213">
        <row r="2">
          <cell r="A2">
            <v>0</v>
          </cell>
        </row>
      </sheetData>
      <sheetData sheetId="214">
        <row r="2">
          <cell r="A2">
            <v>0</v>
          </cell>
        </row>
      </sheetData>
      <sheetData sheetId="215">
        <row r="2">
          <cell r="A2">
            <v>0</v>
          </cell>
        </row>
      </sheetData>
      <sheetData sheetId="216" refreshError="1"/>
      <sheetData sheetId="217" refreshError="1"/>
      <sheetData sheetId="218"/>
      <sheetData sheetId="219">
        <row r="2">
          <cell r="A2">
            <v>0</v>
          </cell>
        </row>
      </sheetData>
      <sheetData sheetId="220">
        <row r="2">
          <cell r="A2">
            <v>0</v>
          </cell>
        </row>
      </sheetData>
      <sheetData sheetId="221">
        <row r="2">
          <cell r="A2">
            <v>0</v>
          </cell>
        </row>
      </sheetData>
      <sheetData sheetId="222">
        <row r="2">
          <cell r="A2">
            <v>0</v>
          </cell>
        </row>
      </sheetData>
      <sheetData sheetId="223">
        <row r="2">
          <cell r="A2">
            <v>0</v>
          </cell>
        </row>
      </sheetData>
      <sheetData sheetId="224">
        <row r="2">
          <cell r="A2">
            <v>0</v>
          </cell>
        </row>
      </sheetData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>
        <row r="2">
          <cell r="A2">
            <v>0</v>
          </cell>
        </row>
      </sheetData>
      <sheetData sheetId="237">
        <row r="2">
          <cell r="A2">
            <v>0</v>
          </cell>
        </row>
      </sheetData>
      <sheetData sheetId="238">
        <row r="2">
          <cell r="A2">
            <v>0</v>
          </cell>
        </row>
      </sheetData>
      <sheetData sheetId="239">
        <row r="2">
          <cell r="A2">
            <v>0</v>
          </cell>
        </row>
      </sheetData>
      <sheetData sheetId="240">
        <row r="2">
          <cell r="A2">
            <v>0</v>
          </cell>
        </row>
      </sheetData>
      <sheetData sheetId="241">
        <row r="2">
          <cell r="A2">
            <v>0</v>
          </cell>
        </row>
      </sheetData>
      <sheetData sheetId="242">
        <row r="2">
          <cell r="A2">
            <v>0</v>
          </cell>
        </row>
      </sheetData>
      <sheetData sheetId="243">
        <row r="2">
          <cell r="A2">
            <v>0</v>
          </cell>
        </row>
      </sheetData>
      <sheetData sheetId="244">
        <row r="2">
          <cell r="A2">
            <v>0</v>
          </cell>
        </row>
      </sheetData>
      <sheetData sheetId="245">
        <row r="2">
          <cell r="A2">
            <v>0</v>
          </cell>
        </row>
      </sheetData>
      <sheetData sheetId="246">
        <row r="2">
          <cell r="A2">
            <v>0</v>
          </cell>
        </row>
      </sheetData>
      <sheetData sheetId="247">
        <row r="2">
          <cell r="A2">
            <v>0</v>
          </cell>
        </row>
      </sheetData>
      <sheetData sheetId="248">
        <row r="2">
          <cell r="A2">
            <v>0</v>
          </cell>
        </row>
      </sheetData>
      <sheetData sheetId="249">
        <row r="2">
          <cell r="A2">
            <v>0</v>
          </cell>
        </row>
      </sheetData>
      <sheetData sheetId="250">
        <row r="2">
          <cell r="A2">
            <v>0</v>
          </cell>
        </row>
      </sheetData>
      <sheetData sheetId="251">
        <row r="2">
          <cell r="A2">
            <v>0</v>
          </cell>
        </row>
      </sheetData>
      <sheetData sheetId="252">
        <row r="2">
          <cell r="A2">
            <v>0</v>
          </cell>
        </row>
      </sheetData>
      <sheetData sheetId="253">
        <row r="2">
          <cell r="A2">
            <v>0</v>
          </cell>
        </row>
      </sheetData>
      <sheetData sheetId="254">
        <row r="2">
          <cell r="A2">
            <v>0</v>
          </cell>
        </row>
      </sheetData>
      <sheetData sheetId="255">
        <row r="2">
          <cell r="A2">
            <v>0</v>
          </cell>
        </row>
      </sheetData>
      <sheetData sheetId="256">
        <row r="2">
          <cell r="A2">
            <v>0</v>
          </cell>
        </row>
      </sheetData>
      <sheetData sheetId="257">
        <row r="2">
          <cell r="A2">
            <v>0</v>
          </cell>
        </row>
      </sheetData>
      <sheetData sheetId="258">
        <row r="2">
          <cell r="A2">
            <v>0</v>
          </cell>
        </row>
      </sheetData>
      <sheetData sheetId="259">
        <row r="2">
          <cell r="A2">
            <v>0</v>
          </cell>
        </row>
      </sheetData>
      <sheetData sheetId="260">
        <row r="2">
          <cell r="A2">
            <v>0</v>
          </cell>
        </row>
      </sheetData>
      <sheetData sheetId="261">
        <row r="2">
          <cell r="A2">
            <v>0</v>
          </cell>
        </row>
      </sheetData>
      <sheetData sheetId="262">
        <row r="2">
          <cell r="A2">
            <v>0</v>
          </cell>
        </row>
      </sheetData>
      <sheetData sheetId="263">
        <row r="2">
          <cell r="A2">
            <v>0</v>
          </cell>
        </row>
      </sheetData>
      <sheetData sheetId="264">
        <row r="2">
          <cell r="A2">
            <v>0</v>
          </cell>
        </row>
      </sheetData>
      <sheetData sheetId="265">
        <row r="2">
          <cell r="A2">
            <v>0</v>
          </cell>
        </row>
      </sheetData>
      <sheetData sheetId="266">
        <row r="2">
          <cell r="A2">
            <v>0</v>
          </cell>
        </row>
      </sheetData>
      <sheetData sheetId="267">
        <row r="2">
          <cell r="A2">
            <v>0</v>
          </cell>
        </row>
      </sheetData>
      <sheetData sheetId="268">
        <row r="2">
          <cell r="A2">
            <v>0</v>
          </cell>
        </row>
      </sheetData>
      <sheetData sheetId="269">
        <row r="2">
          <cell r="A2">
            <v>0</v>
          </cell>
        </row>
      </sheetData>
      <sheetData sheetId="270">
        <row r="2">
          <cell r="A2">
            <v>0</v>
          </cell>
        </row>
      </sheetData>
      <sheetData sheetId="271">
        <row r="2">
          <cell r="A2">
            <v>0</v>
          </cell>
        </row>
      </sheetData>
      <sheetData sheetId="272">
        <row r="2">
          <cell r="A2">
            <v>0</v>
          </cell>
        </row>
      </sheetData>
      <sheetData sheetId="273">
        <row r="2">
          <cell r="A2">
            <v>0</v>
          </cell>
        </row>
      </sheetData>
      <sheetData sheetId="274">
        <row r="2">
          <cell r="A2">
            <v>0</v>
          </cell>
        </row>
      </sheetData>
      <sheetData sheetId="275">
        <row r="2">
          <cell r="A2">
            <v>0</v>
          </cell>
        </row>
      </sheetData>
      <sheetData sheetId="276">
        <row r="2">
          <cell r="A2">
            <v>0</v>
          </cell>
        </row>
      </sheetData>
      <sheetData sheetId="277" refreshError="1"/>
      <sheetData sheetId="278" refreshError="1"/>
      <sheetData sheetId="279">
        <row r="2">
          <cell r="A2">
            <v>0</v>
          </cell>
        </row>
      </sheetData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>
        <row r="2">
          <cell r="A2">
            <v>0</v>
          </cell>
        </row>
      </sheetData>
      <sheetData sheetId="375">
        <row r="2">
          <cell r="A2">
            <v>0</v>
          </cell>
        </row>
      </sheetData>
      <sheetData sheetId="376">
        <row r="2">
          <cell r="A2">
            <v>0</v>
          </cell>
        </row>
      </sheetData>
      <sheetData sheetId="377">
        <row r="2">
          <cell r="A2">
            <v>0</v>
          </cell>
        </row>
      </sheetData>
      <sheetData sheetId="378">
        <row r="2">
          <cell r="A2">
            <v>0</v>
          </cell>
        </row>
      </sheetData>
      <sheetData sheetId="379">
        <row r="2">
          <cell r="A2">
            <v>0</v>
          </cell>
        </row>
      </sheetData>
      <sheetData sheetId="380">
        <row r="2">
          <cell r="A2">
            <v>0</v>
          </cell>
        </row>
      </sheetData>
      <sheetData sheetId="381">
        <row r="2">
          <cell r="A2">
            <v>0</v>
          </cell>
        </row>
      </sheetData>
      <sheetData sheetId="382">
        <row r="2">
          <cell r="A2">
            <v>0</v>
          </cell>
        </row>
      </sheetData>
      <sheetData sheetId="383">
        <row r="2">
          <cell r="A2">
            <v>0</v>
          </cell>
        </row>
      </sheetData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>
        <row r="2">
          <cell r="A2">
            <v>0</v>
          </cell>
        </row>
      </sheetData>
      <sheetData sheetId="392">
        <row r="2">
          <cell r="A2">
            <v>0</v>
          </cell>
        </row>
      </sheetData>
      <sheetData sheetId="393">
        <row r="2">
          <cell r="A2">
            <v>0</v>
          </cell>
        </row>
      </sheetData>
      <sheetData sheetId="394">
        <row r="2">
          <cell r="A2">
            <v>0</v>
          </cell>
        </row>
      </sheetData>
      <sheetData sheetId="395">
        <row r="2">
          <cell r="A2">
            <v>0</v>
          </cell>
        </row>
      </sheetData>
      <sheetData sheetId="396">
        <row r="2">
          <cell r="A2">
            <v>0</v>
          </cell>
        </row>
      </sheetData>
      <sheetData sheetId="397">
        <row r="2">
          <cell r="A2">
            <v>0</v>
          </cell>
        </row>
      </sheetData>
      <sheetData sheetId="398">
        <row r="2">
          <cell r="A2">
            <v>0</v>
          </cell>
        </row>
      </sheetData>
      <sheetData sheetId="399">
        <row r="2">
          <cell r="A2">
            <v>0</v>
          </cell>
        </row>
      </sheetData>
      <sheetData sheetId="400">
        <row r="2">
          <cell r="A2">
            <v>0</v>
          </cell>
        </row>
      </sheetData>
      <sheetData sheetId="401">
        <row r="2">
          <cell r="A2">
            <v>0</v>
          </cell>
        </row>
      </sheetData>
      <sheetData sheetId="402">
        <row r="2">
          <cell r="A2">
            <v>0</v>
          </cell>
        </row>
      </sheetData>
      <sheetData sheetId="403">
        <row r="2">
          <cell r="A2">
            <v>0</v>
          </cell>
        </row>
      </sheetData>
      <sheetData sheetId="404">
        <row r="2">
          <cell r="A2">
            <v>0</v>
          </cell>
        </row>
      </sheetData>
      <sheetData sheetId="405">
        <row r="2">
          <cell r="A2">
            <v>0</v>
          </cell>
        </row>
      </sheetData>
      <sheetData sheetId="406">
        <row r="2">
          <cell r="A2">
            <v>0</v>
          </cell>
        </row>
      </sheetData>
      <sheetData sheetId="407">
        <row r="2">
          <cell r="A2">
            <v>0</v>
          </cell>
        </row>
      </sheetData>
      <sheetData sheetId="408">
        <row r="2">
          <cell r="A2">
            <v>0</v>
          </cell>
        </row>
      </sheetData>
      <sheetData sheetId="409">
        <row r="2">
          <cell r="A2">
            <v>0</v>
          </cell>
        </row>
      </sheetData>
      <sheetData sheetId="410">
        <row r="2">
          <cell r="A2">
            <v>0</v>
          </cell>
        </row>
      </sheetData>
      <sheetData sheetId="411">
        <row r="2">
          <cell r="A2">
            <v>0</v>
          </cell>
        </row>
      </sheetData>
      <sheetData sheetId="412">
        <row r="2">
          <cell r="A2">
            <v>0</v>
          </cell>
        </row>
      </sheetData>
      <sheetData sheetId="413">
        <row r="2">
          <cell r="A2">
            <v>0</v>
          </cell>
        </row>
      </sheetData>
      <sheetData sheetId="414">
        <row r="2">
          <cell r="A2">
            <v>0</v>
          </cell>
        </row>
      </sheetData>
      <sheetData sheetId="415">
        <row r="2">
          <cell r="A2">
            <v>0</v>
          </cell>
        </row>
      </sheetData>
      <sheetData sheetId="416" refreshError="1"/>
      <sheetData sheetId="417">
        <row r="2">
          <cell r="A2">
            <v>0</v>
          </cell>
        </row>
      </sheetData>
      <sheetData sheetId="418">
        <row r="2">
          <cell r="A2">
            <v>0</v>
          </cell>
        </row>
      </sheetData>
      <sheetData sheetId="419">
        <row r="2">
          <cell r="A2">
            <v>0</v>
          </cell>
        </row>
      </sheetData>
      <sheetData sheetId="420">
        <row r="2">
          <cell r="A2">
            <v>0</v>
          </cell>
        </row>
      </sheetData>
      <sheetData sheetId="421">
        <row r="2">
          <cell r="A2">
            <v>0</v>
          </cell>
        </row>
      </sheetData>
      <sheetData sheetId="422">
        <row r="2">
          <cell r="A2">
            <v>0</v>
          </cell>
        </row>
      </sheetData>
      <sheetData sheetId="423">
        <row r="2">
          <cell r="A2">
            <v>0</v>
          </cell>
        </row>
      </sheetData>
      <sheetData sheetId="424">
        <row r="2">
          <cell r="A2">
            <v>0</v>
          </cell>
        </row>
      </sheetData>
      <sheetData sheetId="425">
        <row r="2">
          <cell r="A2">
            <v>0</v>
          </cell>
        </row>
      </sheetData>
      <sheetData sheetId="426">
        <row r="2">
          <cell r="A2">
            <v>0</v>
          </cell>
        </row>
      </sheetData>
      <sheetData sheetId="427">
        <row r="2">
          <cell r="A2">
            <v>0</v>
          </cell>
        </row>
      </sheetData>
      <sheetData sheetId="428">
        <row r="2">
          <cell r="A2">
            <v>0</v>
          </cell>
        </row>
      </sheetData>
      <sheetData sheetId="429">
        <row r="2">
          <cell r="A2">
            <v>0</v>
          </cell>
        </row>
      </sheetData>
      <sheetData sheetId="430">
        <row r="2">
          <cell r="A2">
            <v>0</v>
          </cell>
        </row>
      </sheetData>
      <sheetData sheetId="431">
        <row r="2">
          <cell r="A2">
            <v>0</v>
          </cell>
        </row>
      </sheetData>
      <sheetData sheetId="432">
        <row r="2">
          <cell r="A2">
            <v>0</v>
          </cell>
        </row>
      </sheetData>
      <sheetData sheetId="433">
        <row r="2">
          <cell r="A2">
            <v>0</v>
          </cell>
        </row>
      </sheetData>
      <sheetData sheetId="434">
        <row r="2">
          <cell r="A2">
            <v>0</v>
          </cell>
        </row>
      </sheetData>
      <sheetData sheetId="435">
        <row r="2">
          <cell r="A2">
            <v>0</v>
          </cell>
        </row>
      </sheetData>
      <sheetData sheetId="436">
        <row r="2">
          <cell r="A2">
            <v>0</v>
          </cell>
        </row>
      </sheetData>
      <sheetData sheetId="437">
        <row r="2">
          <cell r="A2">
            <v>0</v>
          </cell>
        </row>
      </sheetData>
      <sheetData sheetId="438">
        <row r="2">
          <cell r="A2">
            <v>0</v>
          </cell>
        </row>
      </sheetData>
      <sheetData sheetId="439">
        <row r="2">
          <cell r="A2">
            <v>0</v>
          </cell>
        </row>
      </sheetData>
      <sheetData sheetId="440">
        <row r="2">
          <cell r="A2">
            <v>0</v>
          </cell>
        </row>
      </sheetData>
      <sheetData sheetId="441">
        <row r="2">
          <cell r="A2">
            <v>0</v>
          </cell>
        </row>
      </sheetData>
      <sheetData sheetId="442">
        <row r="2">
          <cell r="A2">
            <v>0</v>
          </cell>
        </row>
      </sheetData>
      <sheetData sheetId="443">
        <row r="2">
          <cell r="A2">
            <v>0</v>
          </cell>
        </row>
      </sheetData>
      <sheetData sheetId="444">
        <row r="2">
          <cell r="A2">
            <v>0</v>
          </cell>
        </row>
      </sheetData>
      <sheetData sheetId="445">
        <row r="2">
          <cell r="A2">
            <v>0</v>
          </cell>
        </row>
      </sheetData>
      <sheetData sheetId="446">
        <row r="2">
          <cell r="A2">
            <v>0</v>
          </cell>
        </row>
      </sheetData>
      <sheetData sheetId="447">
        <row r="2">
          <cell r="A2">
            <v>0</v>
          </cell>
        </row>
      </sheetData>
      <sheetData sheetId="448">
        <row r="2">
          <cell r="A2">
            <v>0</v>
          </cell>
        </row>
      </sheetData>
      <sheetData sheetId="449">
        <row r="2">
          <cell r="A2">
            <v>0</v>
          </cell>
        </row>
      </sheetData>
      <sheetData sheetId="450">
        <row r="2">
          <cell r="A2">
            <v>0</v>
          </cell>
        </row>
      </sheetData>
      <sheetData sheetId="451">
        <row r="2">
          <cell r="A2">
            <v>0</v>
          </cell>
        </row>
      </sheetData>
      <sheetData sheetId="452">
        <row r="2">
          <cell r="A2">
            <v>0</v>
          </cell>
        </row>
      </sheetData>
      <sheetData sheetId="453">
        <row r="2">
          <cell r="A2">
            <v>0</v>
          </cell>
        </row>
      </sheetData>
      <sheetData sheetId="454">
        <row r="2">
          <cell r="A2">
            <v>0</v>
          </cell>
        </row>
      </sheetData>
      <sheetData sheetId="455">
        <row r="2">
          <cell r="A2">
            <v>0</v>
          </cell>
        </row>
      </sheetData>
      <sheetData sheetId="456">
        <row r="2">
          <cell r="A2">
            <v>0</v>
          </cell>
        </row>
      </sheetData>
      <sheetData sheetId="457">
        <row r="2">
          <cell r="A2">
            <v>0</v>
          </cell>
        </row>
      </sheetData>
      <sheetData sheetId="458">
        <row r="2">
          <cell r="A2">
            <v>0</v>
          </cell>
        </row>
      </sheetData>
      <sheetData sheetId="459">
        <row r="2">
          <cell r="A2">
            <v>0</v>
          </cell>
        </row>
      </sheetData>
      <sheetData sheetId="460">
        <row r="2">
          <cell r="A2">
            <v>0</v>
          </cell>
        </row>
      </sheetData>
      <sheetData sheetId="461">
        <row r="2">
          <cell r="A2">
            <v>0</v>
          </cell>
        </row>
      </sheetData>
      <sheetData sheetId="462">
        <row r="2">
          <cell r="A2">
            <v>0</v>
          </cell>
        </row>
      </sheetData>
      <sheetData sheetId="463">
        <row r="2">
          <cell r="A2">
            <v>0</v>
          </cell>
        </row>
      </sheetData>
      <sheetData sheetId="464">
        <row r="2">
          <cell r="A2">
            <v>0</v>
          </cell>
        </row>
      </sheetData>
      <sheetData sheetId="465">
        <row r="2">
          <cell r="A2">
            <v>0</v>
          </cell>
        </row>
      </sheetData>
      <sheetData sheetId="466">
        <row r="2">
          <cell r="A2">
            <v>0</v>
          </cell>
        </row>
      </sheetData>
      <sheetData sheetId="467">
        <row r="2">
          <cell r="A2">
            <v>0</v>
          </cell>
        </row>
      </sheetData>
      <sheetData sheetId="468">
        <row r="2">
          <cell r="A2">
            <v>0</v>
          </cell>
        </row>
      </sheetData>
      <sheetData sheetId="469">
        <row r="2">
          <cell r="A2">
            <v>0</v>
          </cell>
        </row>
      </sheetData>
      <sheetData sheetId="470">
        <row r="2">
          <cell r="A2">
            <v>0</v>
          </cell>
        </row>
      </sheetData>
      <sheetData sheetId="471">
        <row r="2">
          <cell r="A2">
            <v>0</v>
          </cell>
        </row>
      </sheetData>
      <sheetData sheetId="472">
        <row r="2">
          <cell r="A2">
            <v>0</v>
          </cell>
        </row>
      </sheetData>
      <sheetData sheetId="473">
        <row r="2">
          <cell r="A2">
            <v>0</v>
          </cell>
        </row>
      </sheetData>
      <sheetData sheetId="474">
        <row r="2">
          <cell r="A2">
            <v>0</v>
          </cell>
        </row>
      </sheetData>
      <sheetData sheetId="475">
        <row r="2">
          <cell r="A2">
            <v>0</v>
          </cell>
        </row>
      </sheetData>
      <sheetData sheetId="476">
        <row r="2">
          <cell r="A2">
            <v>0</v>
          </cell>
        </row>
      </sheetData>
      <sheetData sheetId="477">
        <row r="2">
          <cell r="A2">
            <v>0</v>
          </cell>
        </row>
      </sheetData>
      <sheetData sheetId="478">
        <row r="2">
          <cell r="A2">
            <v>0</v>
          </cell>
        </row>
      </sheetData>
      <sheetData sheetId="479">
        <row r="2">
          <cell r="A2">
            <v>0</v>
          </cell>
        </row>
      </sheetData>
      <sheetData sheetId="480">
        <row r="2">
          <cell r="A2">
            <v>0</v>
          </cell>
        </row>
      </sheetData>
      <sheetData sheetId="481">
        <row r="2">
          <cell r="A2">
            <v>0</v>
          </cell>
        </row>
      </sheetData>
      <sheetData sheetId="482">
        <row r="2">
          <cell r="A2">
            <v>0</v>
          </cell>
        </row>
      </sheetData>
      <sheetData sheetId="483">
        <row r="2">
          <cell r="A2">
            <v>0</v>
          </cell>
        </row>
      </sheetData>
      <sheetData sheetId="484">
        <row r="2">
          <cell r="A2">
            <v>0</v>
          </cell>
        </row>
      </sheetData>
      <sheetData sheetId="485">
        <row r="2">
          <cell r="A2">
            <v>0</v>
          </cell>
        </row>
      </sheetData>
      <sheetData sheetId="486">
        <row r="2">
          <cell r="A2">
            <v>0</v>
          </cell>
        </row>
      </sheetData>
      <sheetData sheetId="487">
        <row r="2">
          <cell r="A2">
            <v>0</v>
          </cell>
        </row>
      </sheetData>
      <sheetData sheetId="488">
        <row r="2">
          <cell r="A2">
            <v>0</v>
          </cell>
        </row>
      </sheetData>
      <sheetData sheetId="489">
        <row r="2">
          <cell r="A2">
            <v>0</v>
          </cell>
        </row>
      </sheetData>
      <sheetData sheetId="490">
        <row r="2">
          <cell r="A2">
            <v>0</v>
          </cell>
        </row>
      </sheetData>
      <sheetData sheetId="491">
        <row r="2">
          <cell r="A2">
            <v>0</v>
          </cell>
        </row>
      </sheetData>
      <sheetData sheetId="492">
        <row r="2">
          <cell r="A2">
            <v>0</v>
          </cell>
        </row>
      </sheetData>
      <sheetData sheetId="493">
        <row r="2">
          <cell r="A2">
            <v>0</v>
          </cell>
        </row>
      </sheetData>
      <sheetData sheetId="494">
        <row r="2">
          <cell r="A2">
            <v>0</v>
          </cell>
        </row>
      </sheetData>
      <sheetData sheetId="495">
        <row r="2">
          <cell r="A2">
            <v>0</v>
          </cell>
        </row>
      </sheetData>
      <sheetData sheetId="496">
        <row r="2">
          <cell r="A2">
            <v>0</v>
          </cell>
        </row>
      </sheetData>
      <sheetData sheetId="497">
        <row r="2">
          <cell r="A2">
            <v>0</v>
          </cell>
        </row>
      </sheetData>
      <sheetData sheetId="498">
        <row r="2">
          <cell r="A2">
            <v>0</v>
          </cell>
        </row>
      </sheetData>
      <sheetData sheetId="499">
        <row r="2">
          <cell r="A2">
            <v>0</v>
          </cell>
        </row>
      </sheetData>
      <sheetData sheetId="500">
        <row r="2">
          <cell r="A2">
            <v>0</v>
          </cell>
        </row>
      </sheetData>
      <sheetData sheetId="501">
        <row r="2">
          <cell r="A2">
            <v>0</v>
          </cell>
        </row>
      </sheetData>
      <sheetData sheetId="502">
        <row r="2">
          <cell r="A2">
            <v>0</v>
          </cell>
        </row>
      </sheetData>
      <sheetData sheetId="503">
        <row r="2">
          <cell r="A2">
            <v>0</v>
          </cell>
        </row>
      </sheetData>
      <sheetData sheetId="504">
        <row r="2">
          <cell r="A2">
            <v>0</v>
          </cell>
        </row>
      </sheetData>
      <sheetData sheetId="505">
        <row r="2">
          <cell r="A2">
            <v>0</v>
          </cell>
        </row>
      </sheetData>
      <sheetData sheetId="506">
        <row r="2">
          <cell r="A2">
            <v>0</v>
          </cell>
        </row>
      </sheetData>
      <sheetData sheetId="507">
        <row r="2">
          <cell r="A2">
            <v>0</v>
          </cell>
        </row>
      </sheetData>
      <sheetData sheetId="508">
        <row r="2">
          <cell r="A2">
            <v>0</v>
          </cell>
        </row>
      </sheetData>
      <sheetData sheetId="509">
        <row r="2">
          <cell r="A2">
            <v>0</v>
          </cell>
        </row>
      </sheetData>
      <sheetData sheetId="510">
        <row r="2">
          <cell r="A2">
            <v>0</v>
          </cell>
        </row>
      </sheetData>
      <sheetData sheetId="511">
        <row r="2">
          <cell r="A2">
            <v>0</v>
          </cell>
        </row>
      </sheetData>
      <sheetData sheetId="512">
        <row r="2">
          <cell r="A2">
            <v>0</v>
          </cell>
        </row>
      </sheetData>
      <sheetData sheetId="513">
        <row r="2">
          <cell r="A2">
            <v>0</v>
          </cell>
        </row>
      </sheetData>
      <sheetData sheetId="514">
        <row r="2">
          <cell r="A2">
            <v>0</v>
          </cell>
        </row>
      </sheetData>
      <sheetData sheetId="515">
        <row r="2">
          <cell r="A2">
            <v>0</v>
          </cell>
        </row>
      </sheetData>
      <sheetData sheetId="516">
        <row r="2">
          <cell r="A2">
            <v>0</v>
          </cell>
        </row>
      </sheetData>
      <sheetData sheetId="517">
        <row r="2">
          <cell r="A2">
            <v>0</v>
          </cell>
        </row>
      </sheetData>
      <sheetData sheetId="518">
        <row r="2">
          <cell r="A2">
            <v>0</v>
          </cell>
        </row>
      </sheetData>
      <sheetData sheetId="519">
        <row r="2">
          <cell r="A2">
            <v>0</v>
          </cell>
        </row>
      </sheetData>
      <sheetData sheetId="520">
        <row r="2">
          <cell r="A2">
            <v>0</v>
          </cell>
        </row>
      </sheetData>
      <sheetData sheetId="521">
        <row r="2">
          <cell r="A2">
            <v>0</v>
          </cell>
        </row>
      </sheetData>
      <sheetData sheetId="522">
        <row r="2">
          <cell r="A2">
            <v>0</v>
          </cell>
        </row>
      </sheetData>
      <sheetData sheetId="523">
        <row r="2">
          <cell r="A2">
            <v>0</v>
          </cell>
        </row>
      </sheetData>
      <sheetData sheetId="524">
        <row r="2">
          <cell r="A2">
            <v>0</v>
          </cell>
        </row>
      </sheetData>
      <sheetData sheetId="525">
        <row r="2">
          <cell r="A2">
            <v>0</v>
          </cell>
        </row>
      </sheetData>
      <sheetData sheetId="526">
        <row r="2">
          <cell r="A2">
            <v>0</v>
          </cell>
        </row>
      </sheetData>
      <sheetData sheetId="527">
        <row r="2">
          <cell r="A2">
            <v>0</v>
          </cell>
        </row>
      </sheetData>
      <sheetData sheetId="528">
        <row r="2">
          <cell r="A2">
            <v>0</v>
          </cell>
        </row>
      </sheetData>
      <sheetData sheetId="529">
        <row r="2">
          <cell r="A2">
            <v>0</v>
          </cell>
        </row>
      </sheetData>
      <sheetData sheetId="530">
        <row r="2">
          <cell r="A2">
            <v>0</v>
          </cell>
        </row>
      </sheetData>
      <sheetData sheetId="531">
        <row r="2">
          <cell r="A2">
            <v>0</v>
          </cell>
        </row>
      </sheetData>
      <sheetData sheetId="532">
        <row r="2">
          <cell r="A2">
            <v>0</v>
          </cell>
        </row>
      </sheetData>
      <sheetData sheetId="533">
        <row r="2">
          <cell r="A2">
            <v>0</v>
          </cell>
        </row>
      </sheetData>
      <sheetData sheetId="534">
        <row r="2">
          <cell r="A2">
            <v>0</v>
          </cell>
        </row>
      </sheetData>
      <sheetData sheetId="535">
        <row r="2">
          <cell r="A2">
            <v>0</v>
          </cell>
        </row>
      </sheetData>
      <sheetData sheetId="536">
        <row r="2">
          <cell r="A2">
            <v>0</v>
          </cell>
        </row>
      </sheetData>
      <sheetData sheetId="537">
        <row r="2">
          <cell r="A2">
            <v>0</v>
          </cell>
        </row>
      </sheetData>
      <sheetData sheetId="538">
        <row r="2">
          <cell r="A2">
            <v>0</v>
          </cell>
        </row>
      </sheetData>
      <sheetData sheetId="539">
        <row r="2">
          <cell r="A2">
            <v>0</v>
          </cell>
        </row>
      </sheetData>
      <sheetData sheetId="540">
        <row r="2">
          <cell r="A2">
            <v>0</v>
          </cell>
        </row>
      </sheetData>
      <sheetData sheetId="541">
        <row r="2">
          <cell r="A2">
            <v>0</v>
          </cell>
        </row>
      </sheetData>
      <sheetData sheetId="542">
        <row r="2">
          <cell r="A2">
            <v>0</v>
          </cell>
        </row>
      </sheetData>
      <sheetData sheetId="543">
        <row r="2">
          <cell r="A2">
            <v>0</v>
          </cell>
        </row>
      </sheetData>
      <sheetData sheetId="544">
        <row r="2">
          <cell r="A2">
            <v>0</v>
          </cell>
        </row>
      </sheetData>
      <sheetData sheetId="545">
        <row r="2">
          <cell r="A2">
            <v>0</v>
          </cell>
        </row>
      </sheetData>
      <sheetData sheetId="546">
        <row r="2">
          <cell r="A2">
            <v>0</v>
          </cell>
        </row>
      </sheetData>
      <sheetData sheetId="547">
        <row r="2">
          <cell r="A2">
            <v>0</v>
          </cell>
        </row>
      </sheetData>
      <sheetData sheetId="548">
        <row r="2">
          <cell r="A2">
            <v>0</v>
          </cell>
        </row>
      </sheetData>
      <sheetData sheetId="549">
        <row r="2">
          <cell r="A2">
            <v>0</v>
          </cell>
        </row>
      </sheetData>
      <sheetData sheetId="550">
        <row r="2">
          <cell r="A2">
            <v>0</v>
          </cell>
        </row>
      </sheetData>
      <sheetData sheetId="551">
        <row r="2">
          <cell r="A2">
            <v>0</v>
          </cell>
        </row>
      </sheetData>
      <sheetData sheetId="552">
        <row r="2">
          <cell r="A2">
            <v>0</v>
          </cell>
        </row>
      </sheetData>
      <sheetData sheetId="553">
        <row r="2">
          <cell r="A2">
            <v>0</v>
          </cell>
        </row>
      </sheetData>
      <sheetData sheetId="554">
        <row r="2">
          <cell r="A2">
            <v>0</v>
          </cell>
        </row>
      </sheetData>
      <sheetData sheetId="555">
        <row r="2">
          <cell r="A2">
            <v>0</v>
          </cell>
        </row>
      </sheetData>
      <sheetData sheetId="556">
        <row r="2">
          <cell r="A2">
            <v>0</v>
          </cell>
        </row>
      </sheetData>
      <sheetData sheetId="557">
        <row r="2">
          <cell r="A2">
            <v>0</v>
          </cell>
        </row>
      </sheetData>
      <sheetData sheetId="558">
        <row r="2">
          <cell r="A2">
            <v>0</v>
          </cell>
        </row>
      </sheetData>
      <sheetData sheetId="559">
        <row r="2">
          <cell r="A2">
            <v>0</v>
          </cell>
        </row>
      </sheetData>
      <sheetData sheetId="560">
        <row r="2">
          <cell r="A2">
            <v>0</v>
          </cell>
        </row>
      </sheetData>
      <sheetData sheetId="561">
        <row r="2">
          <cell r="A2">
            <v>0</v>
          </cell>
        </row>
      </sheetData>
      <sheetData sheetId="562">
        <row r="2">
          <cell r="A2">
            <v>0</v>
          </cell>
        </row>
      </sheetData>
      <sheetData sheetId="563">
        <row r="2">
          <cell r="A2">
            <v>0</v>
          </cell>
        </row>
      </sheetData>
      <sheetData sheetId="564">
        <row r="2">
          <cell r="A2">
            <v>0</v>
          </cell>
        </row>
      </sheetData>
      <sheetData sheetId="565">
        <row r="2">
          <cell r="A2">
            <v>0</v>
          </cell>
        </row>
      </sheetData>
      <sheetData sheetId="566">
        <row r="2">
          <cell r="A2">
            <v>0</v>
          </cell>
        </row>
      </sheetData>
      <sheetData sheetId="567">
        <row r="2">
          <cell r="A2">
            <v>0</v>
          </cell>
        </row>
      </sheetData>
      <sheetData sheetId="568">
        <row r="2">
          <cell r="A2">
            <v>0</v>
          </cell>
        </row>
      </sheetData>
      <sheetData sheetId="569">
        <row r="2">
          <cell r="A2">
            <v>0</v>
          </cell>
        </row>
      </sheetData>
      <sheetData sheetId="570">
        <row r="2">
          <cell r="A2">
            <v>0</v>
          </cell>
        </row>
      </sheetData>
      <sheetData sheetId="571">
        <row r="2">
          <cell r="A2">
            <v>0</v>
          </cell>
        </row>
      </sheetData>
      <sheetData sheetId="572">
        <row r="2">
          <cell r="A2">
            <v>0</v>
          </cell>
        </row>
      </sheetData>
      <sheetData sheetId="573">
        <row r="2">
          <cell r="A2">
            <v>0</v>
          </cell>
        </row>
      </sheetData>
      <sheetData sheetId="574">
        <row r="2">
          <cell r="A2">
            <v>0</v>
          </cell>
        </row>
      </sheetData>
      <sheetData sheetId="575">
        <row r="2">
          <cell r="A2">
            <v>0</v>
          </cell>
        </row>
      </sheetData>
      <sheetData sheetId="576">
        <row r="2">
          <cell r="A2">
            <v>0</v>
          </cell>
        </row>
      </sheetData>
      <sheetData sheetId="577">
        <row r="2">
          <cell r="A2">
            <v>0</v>
          </cell>
        </row>
      </sheetData>
      <sheetData sheetId="578"/>
      <sheetData sheetId="579"/>
      <sheetData sheetId="580">
        <row r="2">
          <cell r="A2">
            <v>0</v>
          </cell>
        </row>
      </sheetData>
      <sheetData sheetId="581"/>
      <sheetData sheetId="582">
        <row r="2">
          <cell r="A2">
            <v>0</v>
          </cell>
        </row>
      </sheetData>
      <sheetData sheetId="583">
        <row r="2">
          <cell r="A2">
            <v>0</v>
          </cell>
        </row>
      </sheetData>
      <sheetData sheetId="584">
        <row r="2">
          <cell r="A2">
            <v>0</v>
          </cell>
        </row>
      </sheetData>
      <sheetData sheetId="585">
        <row r="2">
          <cell r="A2">
            <v>0</v>
          </cell>
        </row>
      </sheetData>
      <sheetData sheetId="586">
        <row r="2">
          <cell r="A2">
            <v>0</v>
          </cell>
        </row>
      </sheetData>
      <sheetData sheetId="587">
        <row r="2">
          <cell r="A2">
            <v>0</v>
          </cell>
        </row>
      </sheetData>
      <sheetData sheetId="588">
        <row r="2">
          <cell r="A2">
            <v>0</v>
          </cell>
        </row>
      </sheetData>
      <sheetData sheetId="589">
        <row r="2">
          <cell r="A2">
            <v>0</v>
          </cell>
        </row>
      </sheetData>
      <sheetData sheetId="590">
        <row r="2">
          <cell r="A2">
            <v>0</v>
          </cell>
        </row>
      </sheetData>
      <sheetData sheetId="591">
        <row r="2">
          <cell r="A2">
            <v>0</v>
          </cell>
        </row>
      </sheetData>
      <sheetData sheetId="592">
        <row r="2">
          <cell r="A2">
            <v>0</v>
          </cell>
        </row>
      </sheetData>
      <sheetData sheetId="593">
        <row r="2">
          <cell r="A2">
            <v>0</v>
          </cell>
        </row>
      </sheetData>
      <sheetData sheetId="594">
        <row r="2">
          <cell r="A2">
            <v>0</v>
          </cell>
        </row>
      </sheetData>
      <sheetData sheetId="595">
        <row r="2">
          <cell r="A2">
            <v>0</v>
          </cell>
        </row>
      </sheetData>
      <sheetData sheetId="596">
        <row r="2">
          <cell r="A2">
            <v>0</v>
          </cell>
        </row>
      </sheetData>
      <sheetData sheetId="597">
        <row r="2">
          <cell r="A2">
            <v>0</v>
          </cell>
        </row>
      </sheetData>
      <sheetData sheetId="598">
        <row r="2">
          <cell r="A2">
            <v>0</v>
          </cell>
        </row>
      </sheetData>
      <sheetData sheetId="599">
        <row r="2">
          <cell r="A2">
            <v>0</v>
          </cell>
        </row>
      </sheetData>
      <sheetData sheetId="600">
        <row r="2">
          <cell r="A2">
            <v>0</v>
          </cell>
        </row>
      </sheetData>
      <sheetData sheetId="601">
        <row r="2">
          <cell r="A2">
            <v>0</v>
          </cell>
        </row>
      </sheetData>
      <sheetData sheetId="602">
        <row r="2">
          <cell r="A2">
            <v>0</v>
          </cell>
        </row>
      </sheetData>
      <sheetData sheetId="603">
        <row r="2">
          <cell r="A2">
            <v>0</v>
          </cell>
        </row>
      </sheetData>
      <sheetData sheetId="604">
        <row r="2">
          <cell r="A2">
            <v>0</v>
          </cell>
        </row>
      </sheetData>
      <sheetData sheetId="605">
        <row r="2">
          <cell r="A2">
            <v>0</v>
          </cell>
        </row>
      </sheetData>
      <sheetData sheetId="606">
        <row r="2">
          <cell r="A2">
            <v>0</v>
          </cell>
        </row>
      </sheetData>
      <sheetData sheetId="607">
        <row r="2">
          <cell r="A2">
            <v>0</v>
          </cell>
        </row>
      </sheetData>
      <sheetData sheetId="608">
        <row r="2">
          <cell r="A2">
            <v>0</v>
          </cell>
        </row>
      </sheetData>
      <sheetData sheetId="609">
        <row r="2">
          <cell r="A2">
            <v>0</v>
          </cell>
        </row>
      </sheetData>
      <sheetData sheetId="610">
        <row r="2">
          <cell r="A2">
            <v>0</v>
          </cell>
        </row>
      </sheetData>
      <sheetData sheetId="611">
        <row r="2">
          <cell r="A2">
            <v>0</v>
          </cell>
        </row>
      </sheetData>
      <sheetData sheetId="612">
        <row r="2">
          <cell r="A2">
            <v>0</v>
          </cell>
        </row>
      </sheetData>
      <sheetData sheetId="613">
        <row r="2">
          <cell r="A2">
            <v>0</v>
          </cell>
        </row>
      </sheetData>
      <sheetData sheetId="614">
        <row r="2">
          <cell r="A2">
            <v>0</v>
          </cell>
        </row>
      </sheetData>
      <sheetData sheetId="615">
        <row r="2">
          <cell r="A2">
            <v>0</v>
          </cell>
        </row>
      </sheetData>
      <sheetData sheetId="616">
        <row r="2">
          <cell r="A2">
            <v>0</v>
          </cell>
        </row>
      </sheetData>
      <sheetData sheetId="617">
        <row r="2">
          <cell r="A2">
            <v>0</v>
          </cell>
        </row>
      </sheetData>
      <sheetData sheetId="618">
        <row r="2">
          <cell r="A2">
            <v>0</v>
          </cell>
        </row>
      </sheetData>
      <sheetData sheetId="619">
        <row r="2">
          <cell r="A2">
            <v>0</v>
          </cell>
        </row>
      </sheetData>
      <sheetData sheetId="620">
        <row r="2">
          <cell r="A2">
            <v>0</v>
          </cell>
        </row>
      </sheetData>
      <sheetData sheetId="621">
        <row r="2">
          <cell r="A2">
            <v>0</v>
          </cell>
        </row>
      </sheetData>
      <sheetData sheetId="622">
        <row r="2">
          <cell r="A2">
            <v>0</v>
          </cell>
        </row>
      </sheetData>
      <sheetData sheetId="623">
        <row r="2">
          <cell r="A2">
            <v>0</v>
          </cell>
        </row>
      </sheetData>
      <sheetData sheetId="624">
        <row r="2">
          <cell r="A2">
            <v>0</v>
          </cell>
        </row>
      </sheetData>
      <sheetData sheetId="625">
        <row r="2">
          <cell r="A2">
            <v>0</v>
          </cell>
        </row>
      </sheetData>
      <sheetData sheetId="626">
        <row r="2">
          <cell r="A2">
            <v>0</v>
          </cell>
        </row>
      </sheetData>
      <sheetData sheetId="627">
        <row r="2">
          <cell r="A2">
            <v>0</v>
          </cell>
        </row>
      </sheetData>
      <sheetData sheetId="628">
        <row r="2">
          <cell r="A2">
            <v>0</v>
          </cell>
        </row>
      </sheetData>
      <sheetData sheetId="629">
        <row r="2">
          <cell r="A2">
            <v>0</v>
          </cell>
        </row>
      </sheetData>
      <sheetData sheetId="630">
        <row r="2">
          <cell r="A2">
            <v>0</v>
          </cell>
        </row>
      </sheetData>
      <sheetData sheetId="631">
        <row r="2">
          <cell r="A2">
            <v>0</v>
          </cell>
        </row>
      </sheetData>
      <sheetData sheetId="632">
        <row r="2">
          <cell r="A2">
            <v>0</v>
          </cell>
        </row>
      </sheetData>
      <sheetData sheetId="633">
        <row r="2">
          <cell r="A2">
            <v>0</v>
          </cell>
        </row>
      </sheetData>
      <sheetData sheetId="634">
        <row r="2">
          <cell r="A2">
            <v>0</v>
          </cell>
        </row>
      </sheetData>
      <sheetData sheetId="635">
        <row r="2">
          <cell r="A2">
            <v>0</v>
          </cell>
        </row>
      </sheetData>
      <sheetData sheetId="636">
        <row r="2">
          <cell r="A2">
            <v>0</v>
          </cell>
        </row>
      </sheetData>
      <sheetData sheetId="637">
        <row r="2">
          <cell r="A2">
            <v>0</v>
          </cell>
        </row>
      </sheetData>
      <sheetData sheetId="638">
        <row r="2">
          <cell r="A2">
            <v>0</v>
          </cell>
        </row>
      </sheetData>
      <sheetData sheetId="639">
        <row r="2">
          <cell r="A2">
            <v>0</v>
          </cell>
        </row>
      </sheetData>
      <sheetData sheetId="640">
        <row r="2">
          <cell r="A2">
            <v>0</v>
          </cell>
        </row>
      </sheetData>
      <sheetData sheetId="641">
        <row r="2">
          <cell r="A2">
            <v>0</v>
          </cell>
        </row>
      </sheetData>
      <sheetData sheetId="642">
        <row r="2">
          <cell r="A2">
            <v>0</v>
          </cell>
        </row>
      </sheetData>
      <sheetData sheetId="643">
        <row r="2">
          <cell r="A2">
            <v>0</v>
          </cell>
        </row>
      </sheetData>
      <sheetData sheetId="644">
        <row r="2">
          <cell r="A2">
            <v>0</v>
          </cell>
        </row>
      </sheetData>
      <sheetData sheetId="645">
        <row r="2">
          <cell r="A2">
            <v>0</v>
          </cell>
        </row>
      </sheetData>
      <sheetData sheetId="646">
        <row r="2">
          <cell r="A2">
            <v>0</v>
          </cell>
        </row>
      </sheetData>
      <sheetData sheetId="647">
        <row r="2">
          <cell r="A2">
            <v>0</v>
          </cell>
        </row>
      </sheetData>
      <sheetData sheetId="648" refreshError="1"/>
      <sheetData sheetId="649">
        <row r="2">
          <cell r="A2">
            <v>0</v>
          </cell>
        </row>
      </sheetData>
      <sheetData sheetId="650">
        <row r="2">
          <cell r="A2">
            <v>0</v>
          </cell>
        </row>
      </sheetData>
      <sheetData sheetId="651">
        <row r="2">
          <cell r="A2">
            <v>0</v>
          </cell>
        </row>
      </sheetData>
      <sheetData sheetId="652">
        <row r="2">
          <cell r="A2">
            <v>0</v>
          </cell>
        </row>
      </sheetData>
      <sheetData sheetId="653">
        <row r="2">
          <cell r="A2">
            <v>0</v>
          </cell>
        </row>
      </sheetData>
      <sheetData sheetId="654">
        <row r="2">
          <cell r="A2">
            <v>0</v>
          </cell>
        </row>
      </sheetData>
      <sheetData sheetId="655">
        <row r="2">
          <cell r="A2">
            <v>0</v>
          </cell>
        </row>
      </sheetData>
      <sheetData sheetId="656">
        <row r="2">
          <cell r="A2">
            <v>0</v>
          </cell>
        </row>
      </sheetData>
      <sheetData sheetId="657">
        <row r="2">
          <cell r="A2">
            <v>0</v>
          </cell>
        </row>
      </sheetData>
      <sheetData sheetId="658">
        <row r="2">
          <cell r="A2">
            <v>0</v>
          </cell>
        </row>
      </sheetData>
      <sheetData sheetId="659">
        <row r="2">
          <cell r="A2">
            <v>0</v>
          </cell>
        </row>
      </sheetData>
      <sheetData sheetId="660">
        <row r="2">
          <cell r="A2">
            <v>0</v>
          </cell>
        </row>
      </sheetData>
      <sheetData sheetId="661">
        <row r="2">
          <cell r="A2">
            <v>0</v>
          </cell>
        </row>
      </sheetData>
      <sheetData sheetId="662">
        <row r="2">
          <cell r="A2">
            <v>0</v>
          </cell>
        </row>
      </sheetData>
      <sheetData sheetId="663">
        <row r="2">
          <cell r="A2">
            <v>0</v>
          </cell>
        </row>
      </sheetData>
      <sheetData sheetId="664">
        <row r="2">
          <cell r="A2">
            <v>0</v>
          </cell>
        </row>
      </sheetData>
      <sheetData sheetId="665">
        <row r="2">
          <cell r="A2">
            <v>0</v>
          </cell>
        </row>
      </sheetData>
      <sheetData sheetId="666">
        <row r="2">
          <cell r="A2">
            <v>0</v>
          </cell>
        </row>
      </sheetData>
      <sheetData sheetId="667">
        <row r="2">
          <cell r="A2">
            <v>0</v>
          </cell>
        </row>
      </sheetData>
      <sheetData sheetId="668">
        <row r="2">
          <cell r="A2">
            <v>0</v>
          </cell>
        </row>
      </sheetData>
      <sheetData sheetId="669">
        <row r="2">
          <cell r="A2">
            <v>0</v>
          </cell>
        </row>
      </sheetData>
      <sheetData sheetId="670">
        <row r="2">
          <cell r="A2">
            <v>0</v>
          </cell>
        </row>
      </sheetData>
      <sheetData sheetId="671">
        <row r="2">
          <cell r="A2">
            <v>0</v>
          </cell>
        </row>
      </sheetData>
      <sheetData sheetId="672">
        <row r="2">
          <cell r="A2">
            <v>0</v>
          </cell>
        </row>
      </sheetData>
      <sheetData sheetId="673">
        <row r="2">
          <cell r="A2">
            <v>0</v>
          </cell>
        </row>
      </sheetData>
      <sheetData sheetId="674">
        <row r="2">
          <cell r="A2">
            <v>0</v>
          </cell>
        </row>
      </sheetData>
      <sheetData sheetId="675">
        <row r="2">
          <cell r="A2">
            <v>0</v>
          </cell>
        </row>
      </sheetData>
      <sheetData sheetId="676">
        <row r="2">
          <cell r="A2">
            <v>0</v>
          </cell>
        </row>
      </sheetData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>
        <row r="2">
          <cell r="A2">
            <v>0</v>
          </cell>
        </row>
      </sheetData>
      <sheetData sheetId="764">
        <row r="2">
          <cell r="A2">
            <v>0</v>
          </cell>
        </row>
      </sheetData>
      <sheetData sheetId="765">
        <row r="2">
          <cell r="A2">
            <v>0</v>
          </cell>
        </row>
      </sheetData>
      <sheetData sheetId="766">
        <row r="2">
          <cell r="A2">
            <v>0</v>
          </cell>
        </row>
      </sheetData>
      <sheetData sheetId="767">
        <row r="2">
          <cell r="A2">
            <v>0</v>
          </cell>
        </row>
      </sheetData>
      <sheetData sheetId="768">
        <row r="2">
          <cell r="A2">
            <v>0</v>
          </cell>
        </row>
      </sheetData>
      <sheetData sheetId="769">
        <row r="2">
          <cell r="A2">
            <v>0</v>
          </cell>
        </row>
      </sheetData>
      <sheetData sheetId="770">
        <row r="2">
          <cell r="A2">
            <v>0</v>
          </cell>
        </row>
      </sheetData>
      <sheetData sheetId="771">
        <row r="2">
          <cell r="A2">
            <v>0</v>
          </cell>
        </row>
      </sheetData>
      <sheetData sheetId="772">
        <row r="2">
          <cell r="A2">
            <v>0</v>
          </cell>
        </row>
      </sheetData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>
        <row r="2">
          <cell r="A2">
            <v>0</v>
          </cell>
        </row>
      </sheetData>
      <sheetData sheetId="795">
        <row r="2">
          <cell r="A2">
            <v>0</v>
          </cell>
        </row>
      </sheetData>
      <sheetData sheetId="796">
        <row r="2">
          <cell r="A2">
            <v>0</v>
          </cell>
        </row>
      </sheetData>
      <sheetData sheetId="797">
        <row r="2">
          <cell r="A2">
            <v>0</v>
          </cell>
        </row>
      </sheetData>
      <sheetData sheetId="798">
        <row r="2">
          <cell r="A2">
            <v>0</v>
          </cell>
        </row>
      </sheetData>
      <sheetData sheetId="799">
        <row r="2">
          <cell r="A2">
            <v>0</v>
          </cell>
        </row>
      </sheetData>
      <sheetData sheetId="800">
        <row r="2">
          <cell r="A2">
            <v>0</v>
          </cell>
        </row>
      </sheetData>
      <sheetData sheetId="801">
        <row r="2">
          <cell r="A2">
            <v>0</v>
          </cell>
        </row>
      </sheetData>
      <sheetData sheetId="802">
        <row r="2">
          <cell r="A2">
            <v>0</v>
          </cell>
        </row>
      </sheetData>
      <sheetData sheetId="803">
        <row r="2">
          <cell r="A2">
            <v>0</v>
          </cell>
        </row>
      </sheetData>
      <sheetData sheetId="804">
        <row r="2">
          <cell r="A2">
            <v>0</v>
          </cell>
        </row>
      </sheetData>
      <sheetData sheetId="805">
        <row r="2">
          <cell r="A2">
            <v>0</v>
          </cell>
        </row>
      </sheetData>
      <sheetData sheetId="806">
        <row r="2">
          <cell r="A2">
            <v>0</v>
          </cell>
        </row>
      </sheetData>
      <sheetData sheetId="807">
        <row r="2">
          <cell r="A2">
            <v>0</v>
          </cell>
        </row>
      </sheetData>
      <sheetData sheetId="808">
        <row r="2">
          <cell r="A2">
            <v>0</v>
          </cell>
        </row>
      </sheetData>
      <sheetData sheetId="809">
        <row r="2">
          <cell r="A2">
            <v>0</v>
          </cell>
        </row>
      </sheetData>
      <sheetData sheetId="810">
        <row r="2">
          <cell r="A2">
            <v>0</v>
          </cell>
        </row>
      </sheetData>
      <sheetData sheetId="811">
        <row r="2">
          <cell r="A2">
            <v>0</v>
          </cell>
        </row>
      </sheetData>
      <sheetData sheetId="812">
        <row r="2">
          <cell r="A2">
            <v>0</v>
          </cell>
        </row>
      </sheetData>
      <sheetData sheetId="813">
        <row r="2">
          <cell r="A2">
            <v>0</v>
          </cell>
        </row>
      </sheetData>
      <sheetData sheetId="814">
        <row r="2">
          <cell r="A2">
            <v>0</v>
          </cell>
        </row>
      </sheetData>
      <sheetData sheetId="815">
        <row r="2">
          <cell r="A2">
            <v>0</v>
          </cell>
        </row>
      </sheetData>
      <sheetData sheetId="816">
        <row r="2">
          <cell r="A2">
            <v>0</v>
          </cell>
        </row>
      </sheetData>
      <sheetData sheetId="817">
        <row r="2">
          <cell r="A2">
            <v>0</v>
          </cell>
        </row>
      </sheetData>
      <sheetData sheetId="818">
        <row r="2">
          <cell r="A2">
            <v>0</v>
          </cell>
        </row>
      </sheetData>
      <sheetData sheetId="819">
        <row r="2">
          <cell r="A2">
            <v>0</v>
          </cell>
        </row>
      </sheetData>
      <sheetData sheetId="820">
        <row r="2">
          <cell r="A2">
            <v>0</v>
          </cell>
        </row>
      </sheetData>
      <sheetData sheetId="821">
        <row r="2">
          <cell r="A2">
            <v>0</v>
          </cell>
        </row>
      </sheetData>
      <sheetData sheetId="822">
        <row r="2">
          <cell r="A2">
            <v>0</v>
          </cell>
        </row>
      </sheetData>
      <sheetData sheetId="823">
        <row r="2">
          <cell r="A2">
            <v>0</v>
          </cell>
        </row>
      </sheetData>
      <sheetData sheetId="824">
        <row r="2">
          <cell r="A2">
            <v>0</v>
          </cell>
        </row>
      </sheetData>
      <sheetData sheetId="825">
        <row r="2">
          <cell r="A2">
            <v>0</v>
          </cell>
        </row>
      </sheetData>
      <sheetData sheetId="826">
        <row r="2">
          <cell r="A2">
            <v>0</v>
          </cell>
        </row>
      </sheetData>
      <sheetData sheetId="827">
        <row r="2">
          <cell r="A2">
            <v>0</v>
          </cell>
        </row>
      </sheetData>
      <sheetData sheetId="828">
        <row r="2">
          <cell r="A2">
            <v>0</v>
          </cell>
        </row>
      </sheetData>
      <sheetData sheetId="829">
        <row r="2">
          <cell r="A2">
            <v>0</v>
          </cell>
        </row>
      </sheetData>
      <sheetData sheetId="830">
        <row r="2">
          <cell r="A2">
            <v>0</v>
          </cell>
        </row>
      </sheetData>
      <sheetData sheetId="831">
        <row r="2">
          <cell r="A2">
            <v>0</v>
          </cell>
        </row>
      </sheetData>
      <sheetData sheetId="832">
        <row r="2">
          <cell r="A2">
            <v>0</v>
          </cell>
        </row>
      </sheetData>
      <sheetData sheetId="833">
        <row r="2">
          <cell r="A2">
            <v>0</v>
          </cell>
        </row>
      </sheetData>
      <sheetData sheetId="834">
        <row r="2">
          <cell r="A2">
            <v>0</v>
          </cell>
        </row>
      </sheetData>
      <sheetData sheetId="835">
        <row r="2">
          <cell r="A2">
            <v>0</v>
          </cell>
        </row>
      </sheetData>
      <sheetData sheetId="836">
        <row r="2">
          <cell r="A2">
            <v>0</v>
          </cell>
        </row>
      </sheetData>
      <sheetData sheetId="837">
        <row r="2">
          <cell r="A2">
            <v>0</v>
          </cell>
        </row>
      </sheetData>
      <sheetData sheetId="838">
        <row r="2">
          <cell r="A2">
            <v>0</v>
          </cell>
        </row>
      </sheetData>
      <sheetData sheetId="839">
        <row r="2">
          <cell r="A2">
            <v>0</v>
          </cell>
        </row>
      </sheetData>
      <sheetData sheetId="840">
        <row r="2">
          <cell r="A2">
            <v>0</v>
          </cell>
        </row>
      </sheetData>
      <sheetData sheetId="841">
        <row r="2">
          <cell r="A2">
            <v>0</v>
          </cell>
        </row>
      </sheetData>
      <sheetData sheetId="842">
        <row r="2">
          <cell r="A2">
            <v>0</v>
          </cell>
        </row>
      </sheetData>
      <sheetData sheetId="843">
        <row r="2">
          <cell r="A2">
            <v>0</v>
          </cell>
        </row>
      </sheetData>
      <sheetData sheetId="844">
        <row r="2">
          <cell r="A2">
            <v>0</v>
          </cell>
        </row>
      </sheetData>
      <sheetData sheetId="845">
        <row r="2">
          <cell r="A2">
            <v>0</v>
          </cell>
        </row>
      </sheetData>
      <sheetData sheetId="846">
        <row r="2">
          <cell r="A2">
            <v>0</v>
          </cell>
        </row>
      </sheetData>
      <sheetData sheetId="847">
        <row r="2">
          <cell r="A2">
            <v>0</v>
          </cell>
        </row>
      </sheetData>
      <sheetData sheetId="848">
        <row r="2">
          <cell r="A2">
            <v>0</v>
          </cell>
        </row>
      </sheetData>
      <sheetData sheetId="849">
        <row r="2">
          <cell r="A2">
            <v>0</v>
          </cell>
        </row>
      </sheetData>
      <sheetData sheetId="850">
        <row r="2">
          <cell r="A2">
            <v>0</v>
          </cell>
        </row>
      </sheetData>
      <sheetData sheetId="851">
        <row r="2">
          <cell r="A2">
            <v>0</v>
          </cell>
        </row>
      </sheetData>
      <sheetData sheetId="852">
        <row r="2">
          <cell r="A2">
            <v>0</v>
          </cell>
        </row>
      </sheetData>
      <sheetData sheetId="853">
        <row r="2">
          <cell r="A2">
            <v>0</v>
          </cell>
        </row>
      </sheetData>
      <sheetData sheetId="854">
        <row r="2">
          <cell r="A2">
            <v>0</v>
          </cell>
        </row>
      </sheetData>
      <sheetData sheetId="855">
        <row r="2">
          <cell r="A2">
            <v>0</v>
          </cell>
        </row>
      </sheetData>
      <sheetData sheetId="856">
        <row r="2">
          <cell r="A2">
            <v>0</v>
          </cell>
        </row>
      </sheetData>
      <sheetData sheetId="857">
        <row r="2">
          <cell r="A2">
            <v>0</v>
          </cell>
        </row>
      </sheetData>
      <sheetData sheetId="858">
        <row r="2">
          <cell r="A2">
            <v>0</v>
          </cell>
        </row>
      </sheetData>
      <sheetData sheetId="859">
        <row r="2">
          <cell r="A2">
            <v>0</v>
          </cell>
        </row>
      </sheetData>
      <sheetData sheetId="860">
        <row r="2">
          <cell r="A2">
            <v>0</v>
          </cell>
        </row>
      </sheetData>
      <sheetData sheetId="861">
        <row r="2">
          <cell r="A2">
            <v>0</v>
          </cell>
        </row>
      </sheetData>
      <sheetData sheetId="862">
        <row r="2">
          <cell r="A2">
            <v>0</v>
          </cell>
        </row>
      </sheetData>
      <sheetData sheetId="863">
        <row r="2">
          <cell r="A2">
            <v>0</v>
          </cell>
        </row>
      </sheetData>
      <sheetData sheetId="864">
        <row r="2">
          <cell r="A2">
            <v>0</v>
          </cell>
        </row>
      </sheetData>
      <sheetData sheetId="865">
        <row r="2">
          <cell r="A2">
            <v>0</v>
          </cell>
        </row>
      </sheetData>
      <sheetData sheetId="866">
        <row r="2">
          <cell r="A2">
            <v>0</v>
          </cell>
        </row>
      </sheetData>
      <sheetData sheetId="867">
        <row r="2">
          <cell r="A2">
            <v>0</v>
          </cell>
        </row>
      </sheetData>
      <sheetData sheetId="868">
        <row r="2">
          <cell r="A2">
            <v>0</v>
          </cell>
        </row>
      </sheetData>
      <sheetData sheetId="869">
        <row r="2">
          <cell r="A2">
            <v>0</v>
          </cell>
        </row>
      </sheetData>
      <sheetData sheetId="870">
        <row r="2">
          <cell r="A2">
            <v>0</v>
          </cell>
        </row>
      </sheetData>
      <sheetData sheetId="871">
        <row r="2">
          <cell r="A2">
            <v>0</v>
          </cell>
        </row>
      </sheetData>
      <sheetData sheetId="872">
        <row r="2">
          <cell r="A2">
            <v>0</v>
          </cell>
        </row>
      </sheetData>
      <sheetData sheetId="873">
        <row r="2">
          <cell r="A2">
            <v>0</v>
          </cell>
        </row>
      </sheetData>
      <sheetData sheetId="874">
        <row r="2">
          <cell r="A2">
            <v>0</v>
          </cell>
        </row>
      </sheetData>
      <sheetData sheetId="875">
        <row r="2">
          <cell r="A2">
            <v>0</v>
          </cell>
        </row>
      </sheetData>
      <sheetData sheetId="876">
        <row r="2">
          <cell r="A2">
            <v>0</v>
          </cell>
        </row>
      </sheetData>
      <sheetData sheetId="877">
        <row r="2">
          <cell r="A2">
            <v>0</v>
          </cell>
        </row>
      </sheetData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>
        <row r="2">
          <cell r="A2">
            <v>0</v>
          </cell>
        </row>
      </sheetData>
      <sheetData sheetId="886">
        <row r="2">
          <cell r="A2">
            <v>0</v>
          </cell>
        </row>
      </sheetData>
      <sheetData sheetId="887">
        <row r="2">
          <cell r="A2">
            <v>0</v>
          </cell>
        </row>
      </sheetData>
      <sheetData sheetId="888">
        <row r="2">
          <cell r="A2">
            <v>0</v>
          </cell>
        </row>
      </sheetData>
      <sheetData sheetId="889">
        <row r="2">
          <cell r="A2">
            <v>0</v>
          </cell>
        </row>
      </sheetData>
      <sheetData sheetId="890">
        <row r="2">
          <cell r="A2">
            <v>0</v>
          </cell>
        </row>
      </sheetData>
      <sheetData sheetId="891">
        <row r="2">
          <cell r="A2">
            <v>0</v>
          </cell>
        </row>
      </sheetData>
      <sheetData sheetId="892">
        <row r="2">
          <cell r="A2">
            <v>0</v>
          </cell>
        </row>
      </sheetData>
      <sheetData sheetId="893">
        <row r="2">
          <cell r="A2">
            <v>0</v>
          </cell>
        </row>
      </sheetData>
      <sheetData sheetId="894">
        <row r="2">
          <cell r="A2">
            <v>0</v>
          </cell>
        </row>
      </sheetData>
      <sheetData sheetId="895">
        <row r="2">
          <cell r="A2">
            <v>0</v>
          </cell>
        </row>
      </sheetData>
      <sheetData sheetId="896">
        <row r="2">
          <cell r="A2">
            <v>0</v>
          </cell>
        </row>
      </sheetData>
      <sheetData sheetId="897">
        <row r="2">
          <cell r="A2">
            <v>0</v>
          </cell>
        </row>
      </sheetData>
      <sheetData sheetId="898">
        <row r="2">
          <cell r="A2">
            <v>0</v>
          </cell>
        </row>
      </sheetData>
      <sheetData sheetId="899">
        <row r="2">
          <cell r="A2">
            <v>0</v>
          </cell>
        </row>
      </sheetData>
      <sheetData sheetId="900">
        <row r="2">
          <cell r="A2">
            <v>0</v>
          </cell>
        </row>
      </sheetData>
      <sheetData sheetId="901">
        <row r="2">
          <cell r="A2">
            <v>0</v>
          </cell>
        </row>
      </sheetData>
      <sheetData sheetId="902">
        <row r="2">
          <cell r="A2">
            <v>0</v>
          </cell>
        </row>
      </sheetData>
      <sheetData sheetId="903">
        <row r="2">
          <cell r="A2">
            <v>0</v>
          </cell>
        </row>
      </sheetData>
      <sheetData sheetId="904">
        <row r="2">
          <cell r="A2">
            <v>0</v>
          </cell>
        </row>
      </sheetData>
      <sheetData sheetId="905">
        <row r="2">
          <cell r="A2">
            <v>0</v>
          </cell>
        </row>
      </sheetData>
      <sheetData sheetId="906">
        <row r="2">
          <cell r="A2">
            <v>0</v>
          </cell>
        </row>
      </sheetData>
      <sheetData sheetId="907">
        <row r="2">
          <cell r="A2">
            <v>0</v>
          </cell>
        </row>
      </sheetData>
      <sheetData sheetId="908">
        <row r="2">
          <cell r="A2">
            <v>0</v>
          </cell>
        </row>
      </sheetData>
      <sheetData sheetId="909">
        <row r="2">
          <cell r="A2">
            <v>0</v>
          </cell>
        </row>
      </sheetData>
      <sheetData sheetId="910">
        <row r="2">
          <cell r="A2">
            <v>0</v>
          </cell>
        </row>
      </sheetData>
      <sheetData sheetId="911">
        <row r="2">
          <cell r="A2">
            <v>0</v>
          </cell>
        </row>
      </sheetData>
      <sheetData sheetId="912">
        <row r="2">
          <cell r="A2">
            <v>0</v>
          </cell>
        </row>
      </sheetData>
      <sheetData sheetId="913">
        <row r="2">
          <cell r="A2">
            <v>0</v>
          </cell>
        </row>
      </sheetData>
      <sheetData sheetId="914">
        <row r="2">
          <cell r="A2">
            <v>0</v>
          </cell>
        </row>
      </sheetData>
      <sheetData sheetId="915">
        <row r="2">
          <cell r="A2">
            <v>0</v>
          </cell>
        </row>
      </sheetData>
      <sheetData sheetId="916">
        <row r="2">
          <cell r="A2">
            <v>0</v>
          </cell>
        </row>
      </sheetData>
      <sheetData sheetId="917">
        <row r="2">
          <cell r="A2">
            <v>0</v>
          </cell>
        </row>
      </sheetData>
      <sheetData sheetId="918">
        <row r="2">
          <cell r="A2">
            <v>0</v>
          </cell>
        </row>
      </sheetData>
      <sheetData sheetId="919">
        <row r="2">
          <cell r="A2">
            <v>0</v>
          </cell>
        </row>
      </sheetData>
      <sheetData sheetId="920">
        <row r="2">
          <cell r="A2">
            <v>0</v>
          </cell>
        </row>
      </sheetData>
      <sheetData sheetId="921">
        <row r="2">
          <cell r="A2">
            <v>0</v>
          </cell>
        </row>
      </sheetData>
      <sheetData sheetId="922">
        <row r="2">
          <cell r="A2">
            <v>0</v>
          </cell>
        </row>
      </sheetData>
      <sheetData sheetId="923">
        <row r="2">
          <cell r="A2">
            <v>0</v>
          </cell>
        </row>
      </sheetData>
      <sheetData sheetId="924">
        <row r="2">
          <cell r="A2">
            <v>0</v>
          </cell>
        </row>
      </sheetData>
      <sheetData sheetId="925">
        <row r="2">
          <cell r="A2">
            <v>0</v>
          </cell>
        </row>
      </sheetData>
      <sheetData sheetId="926">
        <row r="2">
          <cell r="A2">
            <v>0</v>
          </cell>
        </row>
      </sheetData>
      <sheetData sheetId="927">
        <row r="2">
          <cell r="A2">
            <v>0</v>
          </cell>
        </row>
      </sheetData>
      <sheetData sheetId="928">
        <row r="2">
          <cell r="A2">
            <v>0</v>
          </cell>
        </row>
      </sheetData>
      <sheetData sheetId="929">
        <row r="2">
          <cell r="A2">
            <v>0</v>
          </cell>
        </row>
      </sheetData>
      <sheetData sheetId="930">
        <row r="2">
          <cell r="A2">
            <v>0</v>
          </cell>
        </row>
      </sheetData>
      <sheetData sheetId="931">
        <row r="2">
          <cell r="A2">
            <v>0</v>
          </cell>
        </row>
      </sheetData>
      <sheetData sheetId="932">
        <row r="2">
          <cell r="A2">
            <v>0</v>
          </cell>
        </row>
      </sheetData>
      <sheetData sheetId="933">
        <row r="2">
          <cell r="A2">
            <v>0</v>
          </cell>
        </row>
      </sheetData>
      <sheetData sheetId="934">
        <row r="2">
          <cell r="A2">
            <v>0</v>
          </cell>
        </row>
      </sheetData>
      <sheetData sheetId="935">
        <row r="2">
          <cell r="A2">
            <v>0</v>
          </cell>
        </row>
      </sheetData>
      <sheetData sheetId="936">
        <row r="2">
          <cell r="A2">
            <v>0</v>
          </cell>
        </row>
      </sheetData>
      <sheetData sheetId="937">
        <row r="2">
          <cell r="A2">
            <v>0</v>
          </cell>
        </row>
      </sheetData>
      <sheetData sheetId="938">
        <row r="2">
          <cell r="A2">
            <v>0</v>
          </cell>
        </row>
      </sheetData>
      <sheetData sheetId="939">
        <row r="2">
          <cell r="A2">
            <v>0</v>
          </cell>
        </row>
      </sheetData>
      <sheetData sheetId="940">
        <row r="2">
          <cell r="A2">
            <v>0</v>
          </cell>
        </row>
      </sheetData>
      <sheetData sheetId="941">
        <row r="2">
          <cell r="A2">
            <v>0</v>
          </cell>
        </row>
      </sheetData>
      <sheetData sheetId="942">
        <row r="2">
          <cell r="A2">
            <v>0</v>
          </cell>
        </row>
      </sheetData>
      <sheetData sheetId="943">
        <row r="2">
          <cell r="A2">
            <v>0</v>
          </cell>
        </row>
      </sheetData>
      <sheetData sheetId="944">
        <row r="2">
          <cell r="A2">
            <v>0</v>
          </cell>
        </row>
      </sheetData>
      <sheetData sheetId="945">
        <row r="2">
          <cell r="A2">
            <v>0</v>
          </cell>
        </row>
      </sheetData>
      <sheetData sheetId="946">
        <row r="2">
          <cell r="A2">
            <v>0</v>
          </cell>
        </row>
      </sheetData>
      <sheetData sheetId="947">
        <row r="2">
          <cell r="A2">
            <v>0</v>
          </cell>
        </row>
      </sheetData>
      <sheetData sheetId="948">
        <row r="2">
          <cell r="A2">
            <v>0</v>
          </cell>
        </row>
      </sheetData>
      <sheetData sheetId="949">
        <row r="2">
          <cell r="A2">
            <v>0</v>
          </cell>
        </row>
      </sheetData>
      <sheetData sheetId="950">
        <row r="2">
          <cell r="A2">
            <v>0</v>
          </cell>
        </row>
      </sheetData>
      <sheetData sheetId="951">
        <row r="2">
          <cell r="A2">
            <v>0</v>
          </cell>
        </row>
      </sheetData>
      <sheetData sheetId="952">
        <row r="2">
          <cell r="A2">
            <v>0</v>
          </cell>
        </row>
      </sheetData>
      <sheetData sheetId="953">
        <row r="2">
          <cell r="A2">
            <v>0</v>
          </cell>
        </row>
      </sheetData>
      <sheetData sheetId="954">
        <row r="2">
          <cell r="A2">
            <v>0</v>
          </cell>
        </row>
      </sheetData>
      <sheetData sheetId="955">
        <row r="2">
          <cell r="A2">
            <v>0</v>
          </cell>
        </row>
      </sheetData>
      <sheetData sheetId="956">
        <row r="2">
          <cell r="A2">
            <v>0</v>
          </cell>
        </row>
      </sheetData>
      <sheetData sheetId="957">
        <row r="2">
          <cell r="A2">
            <v>0</v>
          </cell>
        </row>
      </sheetData>
      <sheetData sheetId="958">
        <row r="2">
          <cell r="A2">
            <v>0</v>
          </cell>
        </row>
      </sheetData>
      <sheetData sheetId="959">
        <row r="2">
          <cell r="A2">
            <v>0</v>
          </cell>
        </row>
      </sheetData>
      <sheetData sheetId="960">
        <row r="2">
          <cell r="A2">
            <v>0</v>
          </cell>
        </row>
      </sheetData>
      <sheetData sheetId="961">
        <row r="2">
          <cell r="A2">
            <v>0</v>
          </cell>
        </row>
      </sheetData>
      <sheetData sheetId="962">
        <row r="2">
          <cell r="A2">
            <v>0</v>
          </cell>
        </row>
      </sheetData>
      <sheetData sheetId="963">
        <row r="2">
          <cell r="A2">
            <v>0</v>
          </cell>
        </row>
      </sheetData>
      <sheetData sheetId="964">
        <row r="2">
          <cell r="A2">
            <v>0</v>
          </cell>
        </row>
      </sheetData>
      <sheetData sheetId="965">
        <row r="2">
          <cell r="A2">
            <v>0</v>
          </cell>
        </row>
      </sheetData>
      <sheetData sheetId="966">
        <row r="2">
          <cell r="A2">
            <v>0</v>
          </cell>
        </row>
      </sheetData>
      <sheetData sheetId="967">
        <row r="2">
          <cell r="A2">
            <v>0</v>
          </cell>
        </row>
      </sheetData>
      <sheetData sheetId="968">
        <row r="2">
          <cell r="A2">
            <v>0</v>
          </cell>
        </row>
      </sheetData>
      <sheetData sheetId="969">
        <row r="2">
          <cell r="A2">
            <v>0</v>
          </cell>
        </row>
      </sheetData>
      <sheetData sheetId="970">
        <row r="2">
          <cell r="A2">
            <v>0</v>
          </cell>
        </row>
      </sheetData>
      <sheetData sheetId="971">
        <row r="2">
          <cell r="A2">
            <v>0</v>
          </cell>
        </row>
      </sheetData>
      <sheetData sheetId="972">
        <row r="2">
          <cell r="A2">
            <v>0</v>
          </cell>
        </row>
      </sheetData>
      <sheetData sheetId="973">
        <row r="2">
          <cell r="A2">
            <v>0</v>
          </cell>
        </row>
      </sheetData>
      <sheetData sheetId="974">
        <row r="2">
          <cell r="A2">
            <v>0</v>
          </cell>
        </row>
      </sheetData>
      <sheetData sheetId="975">
        <row r="2">
          <cell r="A2">
            <v>0</v>
          </cell>
        </row>
      </sheetData>
      <sheetData sheetId="976">
        <row r="2">
          <cell r="A2">
            <v>0</v>
          </cell>
        </row>
      </sheetData>
      <sheetData sheetId="977">
        <row r="2">
          <cell r="A2">
            <v>0</v>
          </cell>
        </row>
      </sheetData>
      <sheetData sheetId="978">
        <row r="2">
          <cell r="A2">
            <v>0</v>
          </cell>
        </row>
      </sheetData>
      <sheetData sheetId="979">
        <row r="2">
          <cell r="A2">
            <v>0</v>
          </cell>
        </row>
      </sheetData>
      <sheetData sheetId="980">
        <row r="2">
          <cell r="A2">
            <v>0</v>
          </cell>
        </row>
      </sheetData>
      <sheetData sheetId="981">
        <row r="2">
          <cell r="A2">
            <v>0</v>
          </cell>
        </row>
      </sheetData>
      <sheetData sheetId="982">
        <row r="2">
          <cell r="A2">
            <v>0</v>
          </cell>
        </row>
      </sheetData>
      <sheetData sheetId="983">
        <row r="2">
          <cell r="A2">
            <v>0</v>
          </cell>
        </row>
      </sheetData>
      <sheetData sheetId="984">
        <row r="2">
          <cell r="A2">
            <v>0</v>
          </cell>
        </row>
      </sheetData>
      <sheetData sheetId="985">
        <row r="2">
          <cell r="A2">
            <v>0</v>
          </cell>
        </row>
      </sheetData>
      <sheetData sheetId="986">
        <row r="2">
          <cell r="A2">
            <v>0</v>
          </cell>
        </row>
      </sheetData>
      <sheetData sheetId="987">
        <row r="2">
          <cell r="A2">
            <v>0</v>
          </cell>
        </row>
      </sheetData>
      <sheetData sheetId="988">
        <row r="2">
          <cell r="A2">
            <v>0</v>
          </cell>
        </row>
      </sheetData>
      <sheetData sheetId="989">
        <row r="2">
          <cell r="A2">
            <v>0</v>
          </cell>
        </row>
      </sheetData>
      <sheetData sheetId="990">
        <row r="2">
          <cell r="A2">
            <v>0</v>
          </cell>
        </row>
      </sheetData>
      <sheetData sheetId="991">
        <row r="2">
          <cell r="A2">
            <v>0</v>
          </cell>
        </row>
      </sheetData>
      <sheetData sheetId="992">
        <row r="2">
          <cell r="A2">
            <v>0</v>
          </cell>
        </row>
      </sheetData>
      <sheetData sheetId="993">
        <row r="2">
          <cell r="A2">
            <v>0</v>
          </cell>
        </row>
      </sheetData>
      <sheetData sheetId="994">
        <row r="2">
          <cell r="A2">
            <v>0</v>
          </cell>
        </row>
      </sheetData>
      <sheetData sheetId="995">
        <row r="2">
          <cell r="A2">
            <v>0</v>
          </cell>
        </row>
      </sheetData>
      <sheetData sheetId="996">
        <row r="2">
          <cell r="A2">
            <v>0</v>
          </cell>
        </row>
      </sheetData>
      <sheetData sheetId="997">
        <row r="2">
          <cell r="A2">
            <v>0</v>
          </cell>
        </row>
      </sheetData>
      <sheetData sheetId="998">
        <row r="2">
          <cell r="A2">
            <v>0</v>
          </cell>
        </row>
      </sheetData>
      <sheetData sheetId="999">
        <row r="2">
          <cell r="A2">
            <v>0</v>
          </cell>
        </row>
      </sheetData>
      <sheetData sheetId="1000">
        <row r="2">
          <cell r="A2">
            <v>0</v>
          </cell>
        </row>
      </sheetData>
      <sheetData sheetId="1001">
        <row r="2">
          <cell r="A2">
            <v>0</v>
          </cell>
        </row>
      </sheetData>
      <sheetData sheetId="1002">
        <row r="2">
          <cell r="A2">
            <v>0</v>
          </cell>
        </row>
      </sheetData>
      <sheetData sheetId="1003">
        <row r="2">
          <cell r="A2">
            <v>0</v>
          </cell>
        </row>
      </sheetData>
      <sheetData sheetId="1004">
        <row r="2">
          <cell r="A2">
            <v>0</v>
          </cell>
        </row>
      </sheetData>
      <sheetData sheetId="1005">
        <row r="2">
          <cell r="A2">
            <v>0</v>
          </cell>
        </row>
      </sheetData>
      <sheetData sheetId="1006">
        <row r="2">
          <cell r="A2">
            <v>0</v>
          </cell>
        </row>
      </sheetData>
      <sheetData sheetId="1007">
        <row r="2">
          <cell r="A2">
            <v>0</v>
          </cell>
        </row>
      </sheetData>
      <sheetData sheetId="1008">
        <row r="2">
          <cell r="A2">
            <v>0</v>
          </cell>
        </row>
      </sheetData>
      <sheetData sheetId="1009">
        <row r="2">
          <cell r="A2">
            <v>0</v>
          </cell>
        </row>
      </sheetData>
      <sheetData sheetId="1010">
        <row r="2">
          <cell r="A2">
            <v>0</v>
          </cell>
        </row>
      </sheetData>
      <sheetData sheetId="1011">
        <row r="2">
          <cell r="A2">
            <v>0</v>
          </cell>
        </row>
      </sheetData>
      <sheetData sheetId="1012">
        <row r="2">
          <cell r="A2">
            <v>0</v>
          </cell>
        </row>
      </sheetData>
      <sheetData sheetId="1013">
        <row r="2">
          <cell r="A2">
            <v>0</v>
          </cell>
        </row>
      </sheetData>
      <sheetData sheetId="1014">
        <row r="2">
          <cell r="A2">
            <v>0</v>
          </cell>
        </row>
      </sheetData>
      <sheetData sheetId="1015">
        <row r="2">
          <cell r="A2">
            <v>0</v>
          </cell>
        </row>
      </sheetData>
      <sheetData sheetId="1016">
        <row r="2">
          <cell r="A2">
            <v>0</v>
          </cell>
        </row>
      </sheetData>
      <sheetData sheetId="1017">
        <row r="2">
          <cell r="A2">
            <v>0</v>
          </cell>
        </row>
      </sheetData>
      <sheetData sheetId="1018">
        <row r="2">
          <cell r="A2">
            <v>0</v>
          </cell>
        </row>
      </sheetData>
      <sheetData sheetId="1019">
        <row r="2">
          <cell r="A2">
            <v>0</v>
          </cell>
        </row>
      </sheetData>
      <sheetData sheetId="1020">
        <row r="2">
          <cell r="A2">
            <v>0</v>
          </cell>
        </row>
      </sheetData>
      <sheetData sheetId="1021">
        <row r="2">
          <cell r="A2">
            <v>0</v>
          </cell>
        </row>
      </sheetData>
      <sheetData sheetId="1022">
        <row r="2">
          <cell r="A2">
            <v>0</v>
          </cell>
        </row>
      </sheetData>
      <sheetData sheetId="1023">
        <row r="2">
          <cell r="A2">
            <v>0</v>
          </cell>
        </row>
      </sheetData>
      <sheetData sheetId="1024">
        <row r="2">
          <cell r="A2">
            <v>0</v>
          </cell>
        </row>
      </sheetData>
      <sheetData sheetId="1025">
        <row r="2">
          <cell r="A2">
            <v>0</v>
          </cell>
        </row>
      </sheetData>
      <sheetData sheetId="1026">
        <row r="2">
          <cell r="A2">
            <v>0</v>
          </cell>
        </row>
      </sheetData>
      <sheetData sheetId="1027">
        <row r="2">
          <cell r="A2">
            <v>0</v>
          </cell>
        </row>
      </sheetData>
      <sheetData sheetId="1028">
        <row r="2">
          <cell r="A2">
            <v>0</v>
          </cell>
        </row>
      </sheetData>
      <sheetData sheetId="1029">
        <row r="2">
          <cell r="A2">
            <v>0</v>
          </cell>
        </row>
      </sheetData>
      <sheetData sheetId="1030" refreshError="1"/>
      <sheetData sheetId="1031" refreshError="1"/>
      <sheetData sheetId="1032" refreshError="1"/>
      <sheetData sheetId="1033">
        <row r="2">
          <cell r="A2">
            <v>0</v>
          </cell>
        </row>
      </sheetData>
      <sheetData sheetId="1034">
        <row r="2">
          <cell r="A2">
            <v>0</v>
          </cell>
        </row>
      </sheetData>
      <sheetData sheetId="1035">
        <row r="2">
          <cell r="A2">
            <v>0</v>
          </cell>
        </row>
      </sheetData>
      <sheetData sheetId="1036">
        <row r="2">
          <cell r="A2">
            <v>0</v>
          </cell>
        </row>
      </sheetData>
      <sheetData sheetId="1037" refreshError="1"/>
      <sheetData sheetId="1038">
        <row r="2">
          <cell r="A2">
            <v>0</v>
          </cell>
        </row>
      </sheetData>
      <sheetData sheetId="1039">
        <row r="2">
          <cell r="A2">
            <v>0</v>
          </cell>
        </row>
      </sheetData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>
        <row r="2">
          <cell r="A2">
            <v>0</v>
          </cell>
        </row>
      </sheetData>
      <sheetData sheetId="1060">
        <row r="2">
          <cell r="A2">
            <v>0</v>
          </cell>
        </row>
      </sheetData>
      <sheetData sheetId="1061">
        <row r="2">
          <cell r="A2">
            <v>0</v>
          </cell>
        </row>
      </sheetData>
      <sheetData sheetId="1062">
        <row r="2">
          <cell r="A2">
            <v>0</v>
          </cell>
        </row>
      </sheetData>
      <sheetData sheetId="1063">
        <row r="2">
          <cell r="A2">
            <v>0</v>
          </cell>
        </row>
      </sheetData>
      <sheetData sheetId="1064"/>
      <sheetData sheetId="1065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>
        <row r="2">
          <cell r="A2">
            <v>0</v>
          </cell>
        </row>
      </sheetData>
      <sheetData sheetId="1075">
        <row r="2">
          <cell r="A2">
            <v>0</v>
          </cell>
        </row>
      </sheetData>
      <sheetData sheetId="1076">
        <row r="2">
          <cell r="A2">
            <v>0</v>
          </cell>
        </row>
      </sheetData>
      <sheetData sheetId="1077">
        <row r="2">
          <cell r="A2">
            <v>0</v>
          </cell>
        </row>
      </sheetData>
      <sheetData sheetId="1078">
        <row r="2">
          <cell r="A2">
            <v>0</v>
          </cell>
        </row>
      </sheetData>
      <sheetData sheetId="1079">
        <row r="2">
          <cell r="A2">
            <v>0</v>
          </cell>
        </row>
      </sheetData>
      <sheetData sheetId="1080">
        <row r="2">
          <cell r="A2">
            <v>0</v>
          </cell>
        </row>
      </sheetData>
      <sheetData sheetId="1081">
        <row r="2">
          <cell r="A2">
            <v>0</v>
          </cell>
        </row>
      </sheetData>
      <sheetData sheetId="1082">
        <row r="2">
          <cell r="A2">
            <v>0</v>
          </cell>
        </row>
      </sheetData>
      <sheetData sheetId="1083">
        <row r="2">
          <cell r="A2">
            <v>0</v>
          </cell>
        </row>
      </sheetData>
      <sheetData sheetId="1084">
        <row r="2">
          <cell r="A2">
            <v>0</v>
          </cell>
        </row>
      </sheetData>
      <sheetData sheetId="1085">
        <row r="2">
          <cell r="A2">
            <v>0</v>
          </cell>
        </row>
      </sheetData>
      <sheetData sheetId="1086">
        <row r="2">
          <cell r="A2">
            <v>0</v>
          </cell>
        </row>
      </sheetData>
      <sheetData sheetId="1087">
        <row r="2">
          <cell r="A2">
            <v>0</v>
          </cell>
        </row>
      </sheetData>
      <sheetData sheetId="1088">
        <row r="2">
          <cell r="A2">
            <v>0</v>
          </cell>
        </row>
      </sheetData>
      <sheetData sheetId="1089">
        <row r="2">
          <cell r="A2">
            <v>0</v>
          </cell>
        </row>
      </sheetData>
      <sheetData sheetId="1090">
        <row r="2">
          <cell r="A2">
            <v>0</v>
          </cell>
        </row>
      </sheetData>
      <sheetData sheetId="1091">
        <row r="2">
          <cell r="A2">
            <v>0</v>
          </cell>
        </row>
      </sheetData>
      <sheetData sheetId="1092">
        <row r="2">
          <cell r="A2">
            <v>0</v>
          </cell>
        </row>
      </sheetData>
      <sheetData sheetId="1093">
        <row r="2">
          <cell r="A2">
            <v>0</v>
          </cell>
        </row>
      </sheetData>
      <sheetData sheetId="1094">
        <row r="2">
          <cell r="A2">
            <v>0</v>
          </cell>
        </row>
      </sheetData>
      <sheetData sheetId="1095">
        <row r="2">
          <cell r="A2">
            <v>0</v>
          </cell>
        </row>
      </sheetData>
      <sheetData sheetId="1096">
        <row r="2">
          <cell r="A2">
            <v>0</v>
          </cell>
        </row>
      </sheetData>
      <sheetData sheetId="1097">
        <row r="2">
          <cell r="A2">
            <v>0</v>
          </cell>
        </row>
      </sheetData>
      <sheetData sheetId="1098">
        <row r="2">
          <cell r="A2">
            <v>0</v>
          </cell>
        </row>
      </sheetData>
      <sheetData sheetId="1099">
        <row r="2">
          <cell r="A2">
            <v>0</v>
          </cell>
        </row>
      </sheetData>
      <sheetData sheetId="1100">
        <row r="2">
          <cell r="A2">
            <v>0</v>
          </cell>
        </row>
      </sheetData>
      <sheetData sheetId="1101">
        <row r="2">
          <cell r="A2">
            <v>0</v>
          </cell>
        </row>
      </sheetData>
      <sheetData sheetId="1102">
        <row r="2">
          <cell r="A2">
            <v>0</v>
          </cell>
        </row>
      </sheetData>
      <sheetData sheetId="1103">
        <row r="2">
          <cell r="A2">
            <v>0</v>
          </cell>
        </row>
      </sheetData>
      <sheetData sheetId="1104">
        <row r="2">
          <cell r="A2">
            <v>0</v>
          </cell>
        </row>
      </sheetData>
      <sheetData sheetId="1105">
        <row r="2">
          <cell r="A2">
            <v>0</v>
          </cell>
        </row>
      </sheetData>
      <sheetData sheetId="1106">
        <row r="2">
          <cell r="A2">
            <v>0</v>
          </cell>
        </row>
      </sheetData>
      <sheetData sheetId="1107">
        <row r="2">
          <cell r="A2">
            <v>0</v>
          </cell>
        </row>
      </sheetData>
      <sheetData sheetId="1108">
        <row r="2">
          <cell r="A2">
            <v>0</v>
          </cell>
        </row>
      </sheetData>
      <sheetData sheetId="1109">
        <row r="2">
          <cell r="A2">
            <v>0</v>
          </cell>
        </row>
      </sheetData>
      <sheetData sheetId="1110">
        <row r="2">
          <cell r="A2">
            <v>0</v>
          </cell>
        </row>
      </sheetData>
      <sheetData sheetId="1111">
        <row r="2">
          <cell r="A2">
            <v>0</v>
          </cell>
        </row>
      </sheetData>
      <sheetData sheetId="1112">
        <row r="2">
          <cell r="A2">
            <v>0</v>
          </cell>
        </row>
      </sheetData>
      <sheetData sheetId="1113">
        <row r="2">
          <cell r="A2">
            <v>0</v>
          </cell>
        </row>
      </sheetData>
      <sheetData sheetId="1114">
        <row r="2">
          <cell r="A2">
            <v>0</v>
          </cell>
        </row>
      </sheetData>
      <sheetData sheetId="1115">
        <row r="2">
          <cell r="A2">
            <v>0</v>
          </cell>
        </row>
      </sheetData>
      <sheetData sheetId="1116">
        <row r="2">
          <cell r="A2">
            <v>0</v>
          </cell>
        </row>
      </sheetData>
      <sheetData sheetId="1117">
        <row r="2">
          <cell r="A2">
            <v>0</v>
          </cell>
        </row>
      </sheetData>
      <sheetData sheetId="1118">
        <row r="2">
          <cell r="A2">
            <v>0</v>
          </cell>
        </row>
      </sheetData>
      <sheetData sheetId="1119">
        <row r="2">
          <cell r="A2">
            <v>0</v>
          </cell>
        </row>
      </sheetData>
      <sheetData sheetId="1120">
        <row r="2">
          <cell r="A2">
            <v>0</v>
          </cell>
        </row>
      </sheetData>
      <sheetData sheetId="1121">
        <row r="2">
          <cell r="A2">
            <v>0</v>
          </cell>
        </row>
      </sheetData>
      <sheetData sheetId="1122">
        <row r="2">
          <cell r="A2">
            <v>0</v>
          </cell>
        </row>
      </sheetData>
      <sheetData sheetId="1123">
        <row r="2">
          <cell r="A2">
            <v>0</v>
          </cell>
        </row>
      </sheetData>
      <sheetData sheetId="1124">
        <row r="2">
          <cell r="A2">
            <v>0</v>
          </cell>
        </row>
      </sheetData>
      <sheetData sheetId="1125">
        <row r="2">
          <cell r="A2">
            <v>0</v>
          </cell>
        </row>
      </sheetData>
      <sheetData sheetId="1126">
        <row r="2">
          <cell r="A2">
            <v>0</v>
          </cell>
        </row>
      </sheetData>
      <sheetData sheetId="1127">
        <row r="2">
          <cell r="A2">
            <v>0</v>
          </cell>
        </row>
      </sheetData>
      <sheetData sheetId="1128">
        <row r="2">
          <cell r="A2">
            <v>0</v>
          </cell>
        </row>
      </sheetData>
      <sheetData sheetId="1129">
        <row r="2">
          <cell r="A2">
            <v>0</v>
          </cell>
        </row>
      </sheetData>
      <sheetData sheetId="1130">
        <row r="2">
          <cell r="A2">
            <v>0</v>
          </cell>
        </row>
      </sheetData>
      <sheetData sheetId="1131">
        <row r="2">
          <cell r="A2">
            <v>0</v>
          </cell>
        </row>
      </sheetData>
      <sheetData sheetId="1132">
        <row r="2">
          <cell r="A2">
            <v>0</v>
          </cell>
        </row>
      </sheetData>
      <sheetData sheetId="1133">
        <row r="2">
          <cell r="A2">
            <v>0</v>
          </cell>
        </row>
      </sheetData>
      <sheetData sheetId="1134">
        <row r="2">
          <cell r="A2">
            <v>0</v>
          </cell>
        </row>
      </sheetData>
      <sheetData sheetId="1135">
        <row r="2">
          <cell r="A2">
            <v>0</v>
          </cell>
        </row>
      </sheetData>
      <sheetData sheetId="1136">
        <row r="2">
          <cell r="A2">
            <v>0</v>
          </cell>
        </row>
      </sheetData>
      <sheetData sheetId="1137">
        <row r="2">
          <cell r="A2">
            <v>0</v>
          </cell>
        </row>
      </sheetData>
      <sheetData sheetId="1138">
        <row r="2">
          <cell r="A2">
            <v>0</v>
          </cell>
        </row>
      </sheetData>
      <sheetData sheetId="1139">
        <row r="2">
          <cell r="A2">
            <v>0</v>
          </cell>
        </row>
      </sheetData>
      <sheetData sheetId="1140">
        <row r="2">
          <cell r="A2">
            <v>0</v>
          </cell>
        </row>
      </sheetData>
      <sheetData sheetId="1141">
        <row r="2">
          <cell r="A2">
            <v>0</v>
          </cell>
        </row>
      </sheetData>
      <sheetData sheetId="1142">
        <row r="2">
          <cell r="A2">
            <v>0</v>
          </cell>
        </row>
      </sheetData>
      <sheetData sheetId="1143">
        <row r="2">
          <cell r="A2">
            <v>0</v>
          </cell>
        </row>
      </sheetData>
      <sheetData sheetId="1144">
        <row r="2">
          <cell r="A2">
            <v>0</v>
          </cell>
        </row>
      </sheetData>
      <sheetData sheetId="1145">
        <row r="2">
          <cell r="A2">
            <v>0</v>
          </cell>
        </row>
      </sheetData>
      <sheetData sheetId="1146">
        <row r="2">
          <cell r="A2">
            <v>0</v>
          </cell>
        </row>
      </sheetData>
      <sheetData sheetId="1147">
        <row r="2">
          <cell r="A2">
            <v>0</v>
          </cell>
        </row>
      </sheetData>
      <sheetData sheetId="1148">
        <row r="2">
          <cell r="A2">
            <v>0</v>
          </cell>
        </row>
      </sheetData>
      <sheetData sheetId="1149">
        <row r="2">
          <cell r="A2">
            <v>0</v>
          </cell>
        </row>
      </sheetData>
      <sheetData sheetId="1150">
        <row r="2">
          <cell r="A2">
            <v>0</v>
          </cell>
        </row>
      </sheetData>
      <sheetData sheetId="1151">
        <row r="2">
          <cell r="A2">
            <v>0</v>
          </cell>
        </row>
      </sheetData>
      <sheetData sheetId="1152">
        <row r="2">
          <cell r="A2">
            <v>0</v>
          </cell>
        </row>
      </sheetData>
      <sheetData sheetId="1153">
        <row r="2">
          <cell r="A2">
            <v>0</v>
          </cell>
        </row>
      </sheetData>
      <sheetData sheetId="1154">
        <row r="2">
          <cell r="A2">
            <v>0</v>
          </cell>
        </row>
      </sheetData>
      <sheetData sheetId="1155">
        <row r="2">
          <cell r="A2">
            <v>0</v>
          </cell>
        </row>
      </sheetData>
      <sheetData sheetId="1156">
        <row r="2">
          <cell r="A2">
            <v>0</v>
          </cell>
        </row>
      </sheetData>
      <sheetData sheetId="1157">
        <row r="2">
          <cell r="A2">
            <v>0</v>
          </cell>
        </row>
      </sheetData>
      <sheetData sheetId="1158">
        <row r="2">
          <cell r="A2">
            <v>0</v>
          </cell>
        </row>
      </sheetData>
      <sheetData sheetId="1159">
        <row r="2">
          <cell r="A2">
            <v>0</v>
          </cell>
        </row>
      </sheetData>
      <sheetData sheetId="1160">
        <row r="2">
          <cell r="A2">
            <v>0</v>
          </cell>
        </row>
      </sheetData>
      <sheetData sheetId="1161">
        <row r="2">
          <cell r="A2">
            <v>0</v>
          </cell>
        </row>
      </sheetData>
      <sheetData sheetId="1162">
        <row r="2">
          <cell r="A2">
            <v>0</v>
          </cell>
        </row>
      </sheetData>
      <sheetData sheetId="1163">
        <row r="2">
          <cell r="A2">
            <v>0</v>
          </cell>
        </row>
      </sheetData>
      <sheetData sheetId="1164">
        <row r="2">
          <cell r="A2">
            <v>0</v>
          </cell>
        </row>
      </sheetData>
      <sheetData sheetId="1165">
        <row r="2">
          <cell r="A2">
            <v>0</v>
          </cell>
        </row>
      </sheetData>
      <sheetData sheetId="1166">
        <row r="2">
          <cell r="A2">
            <v>0</v>
          </cell>
        </row>
      </sheetData>
      <sheetData sheetId="1167">
        <row r="2">
          <cell r="A2">
            <v>0</v>
          </cell>
        </row>
      </sheetData>
      <sheetData sheetId="1168">
        <row r="2">
          <cell r="A2">
            <v>0</v>
          </cell>
        </row>
      </sheetData>
      <sheetData sheetId="1169">
        <row r="2">
          <cell r="A2">
            <v>0</v>
          </cell>
        </row>
      </sheetData>
      <sheetData sheetId="1170">
        <row r="2">
          <cell r="A2">
            <v>0</v>
          </cell>
        </row>
      </sheetData>
      <sheetData sheetId="1171">
        <row r="2">
          <cell r="A2">
            <v>0</v>
          </cell>
        </row>
      </sheetData>
      <sheetData sheetId="1172">
        <row r="2">
          <cell r="A2">
            <v>0</v>
          </cell>
        </row>
      </sheetData>
      <sheetData sheetId="1173">
        <row r="2">
          <cell r="A2">
            <v>0</v>
          </cell>
        </row>
      </sheetData>
      <sheetData sheetId="1174">
        <row r="2">
          <cell r="A2">
            <v>0</v>
          </cell>
        </row>
      </sheetData>
      <sheetData sheetId="1175">
        <row r="2">
          <cell r="A2">
            <v>0</v>
          </cell>
        </row>
      </sheetData>
      <sheetData sheetId="1176">
        <row r="2">
          <cell r="A2">
            <v>0</v>
          </cell>
        </row>
      </sheetData>
      <sheetData sheetId="1177">
        <row r="2">
          <cell r="A2">
            <v>0</v>
          </cell>
        </row>
      </sheetData>
      <sheetData sheetId="1178">
        <row r="2">
          <cell r="A2">
            <v>0</v>
          </cell>
        </row>
      </sheetData>
      <sheetData sheetId="1179">
        <row r="2">
          <cell r="A2">
            <v>0</v>
          </cell>
        </row>
      </sheetData>
      <sheetData sheetId="1180">
        <row r="2">
          <cell r="A2">
            <v>0</v>
          </cell>
        </row>
      </sheetData>
      <sheetData sheetId="1181">
        <row r="2">
          <cell r="A2">
            <v>0</v>
          </cell>
        </row>
      </sheetData>
      <sheetData sheetId="1182">
        <row r="2">
          <cell r="A2">
            <v>0</v>
          </cell>
        </row>
      </sheetData>
      <sheetData sheetId="1183">
        <row r="2">
          <cell r="A2">
            <v>0</v>
          </cell>
        </row>
      </sheetData>
      <sheetData sheetId="1184">
        <row r="2">
          <cell r="A2">
            <v>0</v>
          </cell>
        </row>
      </sheetData>
      <sheetData sheetId="1185">
        <row r="2">
          <cell r="A2">
            <v>0</v>
          </cell>
        </row>
      </sheetData>
      <sheetData sheetId="1186">
        <row r="2">
          <cell r="A2">
            <v>0</v>
          </cell>
        </row>
      </sheetData>
      <sheetData sheetId="1187">
        <row r="2">
          <cell r="A2">
            <v>0</v>
          </cell>
        </row>
      </sheetData>
      <sheetData sheetId="1188">
        <row r="2">
          <cell r="A2">
            <v>0</v>
          </cell>
        </row>
      </sheetData>
      <sheetData sheetId="1189">
        <row r="2">
          <cell r="A2">
            <v>0</v>
          </cell>
        </row>
      </sheetData>
      <sheetData sheetId="1190">
        <row r="2">
          <cell r="A2">
            <v>0</v>
          </cell>
        </row>
      </sheetData>
      <sheetData sheetId="1191">
        <row r="2">
          <cell r="A2">
            <v>0</v>
          </cell>
        </row>
      </sheetData>
      <sheetData sheetId="1192">
        <row r="2">
          <cell r="A2">
            <v>0</v>
          </cell>
        </row>
      </sheetData>
      <sheetData sheetId="1193">
        <row r="2">
          <cell r="A2">
            <v>0</v>
          </cell>
        </row>
      </sheetData>
      <sheetData sheetId="1194">
        <row r="2">
          <cell r="A2">
            <v>0</v>
          </cell>
        </row>
      </sheetData>
      <sheetData sheetId="1195">
        <row r="2">
          <cell r="A2">
            <v>0</v>
          </cell>
        </row>
      </sheetData>
      <sheetData sheetId="1196">
        <row r="2">
          <cell r="A2">
            <v>0</v>
          </cell>
        </row>
      </sheetData>
      <sheetData sheetId="1197">
        <row r="2">
          <cell r="A2">
            <v>0</v>
          </cell>
        </row>
      </sheetData>
      <sheetData sheetId="1198">
        <row r="2">
          <cell r="A2">
            <v>0</v>
          </cell>
        </row>
      </sheetData>
      <sheetData sheetId="1199">
        <row r="2">
          <cell r="A2">
            <v>0</v>
          </cell>
        </row>
      </sheetData>
      <sheetData sheetId="1200">
        <row r="2">
          <cell r="A2">
            <v>0</v>
          </cell>
        </row>
      </sheetData>
      <sheetData sheetId="1201">
        <row r="2">
          <cell r="A2">
            <v>0</v>
          </cell>
        </row>
      </sheetData>
      <sheetData sheetId="1202">
        <row r="2">
          <cell r="A2">
            <v>0</v>
          </cell>
        </row>
      </sheetData>
      <sheetData sheetId="1203">
        <row r="2">
          <cell r="A2">
            <v>0</v>
          </cell>
        </row>
      </sheetData>
      <sheetData sheetId="1204">
        <row r="2">
          <cell r="A2">
            <v>0</v>
          </cell>
        </row>
      </sheetData>
      <sheetData sheetId="1205">
        <row r="2">
          <cell r="A2">
            <v>0</v>
          </cell>
        </row>
      </sheetData>
      <sheetData sheetId="1206">
        <row r="2">
          <cell r="A2">
            <v>0</v>
          </cell>
        </row>
      </sheetData>
      <sheetData sheetId="1207">
        <row r="2">
          <cell r="A2">
            <v>0</v>
          </cell>
        </row>
      </sheetData>
      <sheetData sheetId="1208">
        <row r="2">
          <cell r="A2">
            <v>0</v>
          </cell>
        </row>
      </sheetData>
      <sheetData sheetId="1209">
        <row r="2">
          <cell r="A2">
            <v>0</v>
          </cell>
        </row>
      </sheetData>
      <sheetData sheetId="1210">
        <row r="2">
          <cell r="A2">
            <v>0</v>
          </cell>
        </row>
      </sheetData>
      <sheetData sheetId="1211">
        <row r="2">
          <cell r="A2">
            <v>0</v>
          </cell>
        </row>
      </sheetData>
      <sheetData sheetId="1212">
        <row r="2">
          <cell r="A2">
            <v>0</v>
          </cell>
        </row>
      </sheetData>
      <sheetData sheetId="1213">
        <row r="2">
          <cell r="A2">
            <v>0</v>
          </cell>
        </row>
      </sheetData>
      <sheetData sheetId="1214">
        <row r="2">
          <cell r="A2">
            <v>0</v>
          </cell>
        </row>
      </sheetData>
      <sheetData sheetId="1215">
        <row r="2">
          <cell r="A2">
            <v>0</v>
          </cell>
        </row>
      </sheetData>
      <sheetData sheetId="1216">
        <row r="2">
          <cell r="A2">
            <v>0</v>
          </cell>
        </row>
      </sheetData>
      <sheetData sheetId="1217">
        <row r="2">
          <cell r="A2">
            <v>0</v>
          </cell>
        </row>
      </sheetData>
      <sheetData sheetId="1218">
        <row r="2">
          <cell r="A2">
            <v>0</v>
          </cell>
        </row>
      </sheetData>
      <sheetData sheetId="1219">
        <row r="2">
          <cell r="A2">
            <v>0</v>
          </cell>
        </row>
      </sheetData>
      <sheetData sheetId="1220">
        <row r="2">
          <cell r="A2">
            <v>0</v>
          </cell>
        </row>
      </sheetData>
      <sheetData sheetId="1221">
        <row r="2">
          <cell r="A2">
            <v>0</v>
          </cell>
        </row>
      </sheetData>
      <sheetData sheetId="1222">
        <row r="2">
          <cell r="A2">
            <v>0</v>
          </cell>
        </row>
      </sheetData>
      <sheetData sheetId="1223">
        <row r="2">
          <cell r="A2">
            <v>0</v>
          </cell>
        </row>
      </sheetData>
      <sheetData sheetId="1224">
        <row r="2">
          <cell r="A2">
            <v>0</v>
          </cell>
        </row>
      </sheetData>
      <sheetData sheetId="1225">
        <row r="2">
          <cell r="A2">
            <v>0</v>
          </cell>
        </row>
      </sheetData>
      <sheetData sheetId="1226">
        <row r="2">
          <cell r="A2">
            <v>0</v>
          </cell>
        </row>
      </sheetData>
      <sheetData sheetId="1227">
        <row r="2">
          <cell r="A2">
            <v>0</v>
          </cell>
        </row>
      </sheetData>
      <sheetData sheetId="1228">
        <row r="2">
          <cell r="A2">
            <v>0</v>
          </cell>
        </row>
      </sheetData>
      <sheetData sheetId="1229">
        <row r="2">
          <cell r="A2">
            <v>0</v>
          </cell>
        </row>
      </sheetData>
      <sheetData sheetId="1230">
        <row r="2">
          <cell r="A2">
            <v>0</v>
          </cell>
        </row>
      </sheetData>
      <sheetData sheetId="1231">
        <row r="2">
          <cell r="A2">
            <v>0</v>
          </cell>
        </row>
      </sheetData>
      <sheetData sheetId="1232">
        <row r="2">
          <cell r="A2">
            <v>0</v>
          </cell>
        </row>
      </sheetData>
      <sheetData sheetId="1233">
        <row r="2">
          <cell r="A2">
            <v>0</v>
          </cell>
        </row>
      </sheetData>
      <sheetData sheetId="1234">
        <row r="2">
          <cell r="A2">
            <v>0</v>
          </cell>
        </row>
      </sheetData>
      <sheetData sheetId="1235">
        <row r="2">
          <cell r="A2">
            <v>0</v>
          </cell>
        </row>
      </sheetData>
      <sheetData sheetId="1236">
        <row r="2">
          <cell r="A2">
            <v>0</v>
          </cell>
        </row>
      </sheetData>
      <sheetData sheetId="1237">
        <row r="2">
          <cell r="A2">
            <v>0</v>
          </cell>
        </row>
      </sheetData>
      <sheetData sheetId="1238">
        <row r="2">
          <cell r="A2">
            <v>0</v>
          </cell>
        </row>
      </sheetData>
      <sheetData sheetId="1239">
        <row r="2">
          <cell r="A2">
            <v>0</v>
          </cell>
        </row>
      </sheetData>
      <sheetData sheetId="1240">
        <row r="2">
          <cell r="A2">
            <v>0</v>
          </cell>
        </row>
      </sheetData>
      <sheetData sheetId="1241">
        <row r="2">
          <cell r="A2">
            <v>0</v>
          </cell>
        </row>
      </sheetData>
      <sheetData sheetId="1242">
        <row r="2">
          <cell r="A2">
            <v>0</v>
          </cell>
        </row>
      </sheetData>
      <sheetData sheetId="1243">
        <row r="2">
          <cell r="A2">
            <v>0</v>
          </cell>
        </row>
      </sheetData>
      <sheetData sheetId="1244">
        <row r="2">
          <cell r="A2">
            <v>0</v>
          </cell>
        </row>
      </sheetData>
      <sheetData sheetId="1245">
        <row r="2">
          <cell r="A2">
            <v>0</v>
          </cell>
        </row>
      </sheetData>
      <sheetData sheetId="1246">
        <row r="2">
          <cell r="A2">
            <v>0</v>
          </cell>
        </row>
      </sheetData>
      <sheetData sheetId="1247">
        <row r="2">
          <cell r="A2">
            <v>0</v>
          </cell>
        </row>
      </sheetData>
      <sheetData sheetId="1248">
        <row r="2">
          <cell r="A2">
            <v>0</v>
          </cell>
        </row>
      </sheetData>
      <sheetData sheetId="1249">
        <row r="2">
          <cell r="A2">
            <v>0</v>
          </cell>
        </row>
      </sheetData>
      <sheetData sheetId="1250">
        <row r="2">
          <cell r="A2">
            <v>0</v>
          </cell>
        </row>
      </sheetData>
      <sheetData sheetId="1251">
        <row r="2">
          <cell r="A2">
            <v>0</v>
          </cell>
        </row>
      </sheetData>
      <sheetData sheetId="1252">
        <row r="2">
          <cell r="A2">
            <v>0</v>
          </cell>
        </row>
      </sheetData>
      <sheetData sheetId="1253">
        <row r="2">
          <cell r="A2">
            <v>0</v>
          </cell>
        </row>
      </sheetData>
      <sheetData sheetId="1254">
        <row r="2">
          <cell r="A2">
            <v>0</v>
          </cell>
        </row>
      </sheetData>
      <sheetData sheetId="1255">
        <row r="2">
          <cell r="A2">
            <v>0</v>
          </cell>
        </row>
      </sheetData>
      <sheetData sheetId="1256">
        <row r="2">
          <cell r="A2">
            <v>0</v>
          </cell>
        </row>
      </sheetData>
      <sheetData sheetId="1257">
        <row r="2">
          <cell r="A2">
            <v>0</v>
          </cell>
        </row>
      </sheetData>
      <sheetData sheetId="1258">
        <row r="2">
          <cell r="A2">
            <v>0</v>
          </cell>
        </row>
      </sheetData>
      <sheetData sheetId="1259">
        <row r="2">
          <cell r="A2">
            <v>0</v>
          </cell>
        </row>
      </sheetData>
      <sheetData sheetId="1260">
        <row r="2">
          <cell r="A2">
            <v>0</v>
          </cell>
        </row>
      </sheetData>
      <sheetData sheetId="1261">
        <row r="2">
          <cell r="A2">
            <v>0</v>
          </cell>
        </row>
      </sheetData>
      <sheetData sheetId="1262">
        <row r="2">
          <cell r="A2">
            <v>0</v>
          </cell>
        </row>
      </sheetData>
      <sheetData sheetId="1263">
        <row r="2">
          <cell r="A2">
            <v>0</v>
          </cell>
        </row>
      </sheetData>
      <sheetData sheetId="1264">
        <row r="2">
          <cell r="A2">
            <v>0</v>
          </cell>
        </row>
      </sheetData>
      <sheetData sheetId="1265">
        <row r="2">
          <cell r="A2">
            <v>0</v>
          </cell>
        </row>
      </sheetData>
      <sheetData sheetId="1266">
        <row r="2">
          <cell r="A2">
            <v>0</v>
          </cell>
        </row>
      </sheetData>
      <sheetData sheetId="1267">
        <row r="2">
          <cell r="A2">
            <v>0</v>
          </cell>
        </row>
      </sheetData>
      <sheetData sheetId="1268">
        <row r="2">
          <cell r="A2">
            <v>0</v>
          </cell>
        </row>
      </sheetData>
      <sheetData sheetId="1269">
        <row r="2">
          <cell r="A2">
            <v>0</v>
          </cell>
        </row>
      </sheetData>
      <sheetData sheetId="1270">
        <row r="2">
          <cell r="A2">
            <v>0</v>
          </cell>
        </row>
      </sheetData>
      <sheetData sheetId="1271">
        <row r="2">
          <cell r="A2">
            <v>0</v>
          </cell>
        </row>
      </sheetData>
      <sheetData sheetId="1272">
        <row r="2">
          <cell r="A2">
            <v>0</v>
          </cell>
        </row>
      </sheetData>
      <sheetData sheetId="1273">
        <row r="2">
          <cell r="A2">
            <v>0</v>
          </cell>
        </row>
      </sheetData>
      <sheetData sheetId="1274">
        <row r="2">
          <cell r="A2">
            <v>0</v>
          </cell>
        </row>
      </sheetData>
      <sheetData sheetId="1275">
        <row r="2">
          <cell r="A2">
            <v>0</v>
          </cell>
        </row>
      </sheetData>
      <sheetData sheetId="1276">
        <row r="2">
          <cell r="A2">
            <v>0</v>
          </cell>
        </row>
      </sheetData>
      <sheetData sheetId="1277">
        <row r="2">
          <cell r="A2">
            <v>0</v>
          </cell>
        </row>
      </sheetData>
      <sheetData sheetId="1278">
        <row r="2">
          <cell r="A2">
            <v>0</v>
          </cell>
        </row>
      </sheetData>
      <sheetData sheetId="1279">
        <row r="2">
          <cell r="A2">
            <v>0</v>
          </cell>
        </row>
      </sheetData>
      <sheetData sheetId="1280">
        <row r="2">
          <cell r="A2">
            <v>0</v>
          </cell>
        </row>
      </sheetData>
      <sheetData sheetId="1281">
        <row r="2">
          <cell r="A2">
            <v>0</v>
          </cell>
        </row>
      </sheetData>
      <sheetData sheetId="1282">
        <row r="2">
          <cell r="A2">
            <v>0</v>
          </cell>
        </row>
      </sheetData>
      <sheetData sheetId="1283">
        <row r="2">
          <cell r="A2">
            <v>0</v>
          </cell>
        </row>
      </sheetData>
      <sheetData sheetId="1284">
        <row r="2">
          <cell r="A2">
            <v>0</v>
          </cell>
        </row>
      </sheetData>
      <sheetData sheetId="1285">
        <row r="2">
          <cell r="A2">
            <v>0</v>
          </cell>
        </row>
      </sheetData>
      <sheetData sheetId="1286">
        <row r="2">
          <cell r="A2">
            <v>0</v>
          </cell>
        </row>
      </sheetData>
      <sheetData sheetId="1287">
        <row r="2">
          <cell r="A2">
            <v>0</v>
          </cell>
        </row>
      </sheetData>
      <sheetData sheetId="1288">
        <row r="2">
          <cell r="A2">
            <v>0</v>
          </cell>
        </row>
      </sheetData>
      <sheetData sheetId="1289">
        <row r="2">
          <cell r="A2">
            <v>0</v>
          </cell>
        </row>
      </sheetData>
      <sheetData sheetId="1290">
        <row r="2">
          <cell r="A2">
            <v>0</v>
          </cell>
        </row>
      </sheetData>
      <sheetData sheetId="1291">
        <row r="2">
          <cell r="A2">
            <v>0</v>
          </cell>
        </row>
      </sheetData>
      <sheetData sheetId="1292">
        <row r="2">
          <cell r="A2">
            <v>0</v>
          </cell>
        </row>
      </sheetData>
      <sheetData sheetId="1293">
        <row r="2">
          <cell r="A2">
            <v>0</v>
          </cell>
        </row>
      </sheetData>
      <sheetData sheetId="1294">
        <row r="2">
          <cell r="A2">
            <v>0</v>
          </cell>
        </row>
      </sheetData>
      <sheetData sheetId="1295">
        <row r="2">
          <cell r="A2">
            <v>0</v>
          </cell>
        </row>
      </sheetData>
      <sheetData sheetId="1296">
        <row r="2">
          <cell r="A2">
            <v>0</v>
          </cell>
        </row>
      </sheetData>
      <sheetData sheetId="1297">
        <row r="2">
          <cell r="A2">
            <v>0</v>
          </cell>
        </row>
      </sheetData>
      <sheetData sheetId="1298">
        <row r="2">
          <cell r="A2">
            <v>0</v>
          </cell>
        </row>
      </sheetData>
      <sheetData sheetId="1299">
        <row r="2">
          <cell r="A2">
            <v>0</v>
          </cell>
        </row>
      </sheetData>
      <sheetData sheetId="1300">
        <row r="2">
          <cell r="A2">
            <v>0</v>
          </cell>
        </row>
      </sheetData>
      <sheetData sheetId="1301">
        <row r="2">
          <cell r="A2">
            <v>0</v>
          </cell>
        </row>
      </sheetData>
      <sheetData sheetId="1302">
        <row r="2">
          <cell r="A2">
            <v>0</v>
          </cell>
        </row>
      </sheetData>
      <sheetData sheetId="1303">
        <row r="2">
          <cell r="A2">
            <v>0</v>
          </cell>
        </row>
      </sheetData>
      <sheetData sheetId="1304">
        <row r="2">
          <cell r="A2">
            <v>0</v>
          </cell>
        </row>
      </sheetData>
      <sheetData sheetId="1305">
        <row r="2">
          <cell r="A2">
            <v>0</v>
          </cell>
        </row>
      </sheetData>
      <sheetData sheetId="1306">
        <row r="2">
          <cell r="A2">
            <v>0</v>
          </cell>
        </row>
      </sheetData>
      <sheetData sheetId="1307">
        <row r="2">
          <cell r="A2">
            <v>0</v>
          </cell>
        </row>
      </sheetData>
      <sheetData sheetId="1308">
        <row r="2">
          <cell r="A2">
            <v>0</v>
          </cell>
        </row>
      </sheetData>
      <sheetData sheetId="1309">
        <row r="2">
          <cell r="A2">
            <v>0</v>
          </cell>
        </row>
      </sheetData>
      <sheetData sheetId="1310">
        <row r="2">
          <cell r="A2">
            <v>0</v>
          </cell>
        </row>
      </sheetData>
      <sheetData sheetId="1311">
        <row r="2">
          <cell r="A2">
            <v>0</v>
          </cell>
        </row>
      </sheetData>
      <sheetData sheetId="1312">
        <row r="2">
          <cell r="A2">
            <v>0</v>
          </cell>
        </row>
      </sheetData>
      <sheetData sheetId="1313">
        <row r="2">
          <cell r="A2">
            <v>0</v>
          </cell>
        </row>
      </sheetData>
      <sheetData sheetId="1314">
        <row r="2">
          <cell r="A2">
            <v>0</v>
          </cell>
        </row>
      </sheetData>
      <sheetData sheetId="1315">
        <row r="2">
          <cell r="A2">
            <v>0</v>
          </cell>
        </row>
      </sheetData>
      <sheetData sheetId="1316">
        <row r="2">
          <cell r="A2">
            <v>0</v>
          </cell>
        </row>
      </sheetData>
      <sheetData sheetId="1317">
        <row r="2">
          <cell r="A2">
            <v>0</v>
          </cell>
        </row>
      </sheetData>
      <sheetData sheetId="1318">
        <row r="2">
          <cell r="A2">
            <v>0</v>
          </cell>
        </row>
      </sheetData>
      <sheetData sheetId="1319">
        <row r="2">
          <cell r="A2">
            <v>0</v>
          </cell>
        </row>
      </sheetData>
      <sheetData sheetId="1320">
        <row r="2">
          <cell r="A2">
            <v>0</v>
          </cell>
        </row>
      </sheetData>
      <sheetData sheetId="1321">
        <row r="2">
          <cell r="A2">
            <v>0</v>
          </cell>
        </row>
      </sheetData>
      <sheetData sheetId="1322">
        <row r="2">
          <cell r="A2">
            <v>0</v>
          </cell>
        </row>
      </sheetData>
      <sheetData sheetId="1323">
        <row r="2">
          <cell r="A2">
            <v>0</v>
          </cell>
        </row>
      </sheetData>
      <sheetData sheetId="1324">
        <row r="2">
          <cell r="A2">
            <v>0</v>
          </cell>
        </row>
      </sheetData>
      <sheetData sheetId="1325">
        <row r="2">
          <cell r="A2">
            <v>0</v>
          </cell>
        </row>
      </sheetData>
      <sheetData sheetId="1326">
        <row r="2">
          <cell r="A2">
            <v>0</v>
          </cell>
        </row>
      </sheetData>
      <sheetData sheetId="1327">
        <row r="2">
          <cell r="A2">
            <v>0</v>
          </cell>
        </row>
      </sheetData>
      <sheetData sheetId="1328">
        <row r="2">
          <cell r="A2">
            <v>0</v>
          </cell>
        </row>
      </sheetData>
      <sheetData sheetId="1329">
        <row r="2">
          <cell r="A2">
            <v>0</v>
          </cell>
        </row>
      </sheetData>
      <sheetData sheetId="1330">
        <row r="2">
          <cell r="A2">
            <v>0</v>
          </cell>
        </row>
      </sheetData>
      <sheetData sheetId="1331">
        <row r="2">
          <cell r="A2">
            <v>0</v>
          </cell>
        </row>
      </sheetData>
      <sheetData sheetId="1332">
        <row r="2">
          <cell r="A2">
            <v>0</v>
          </cell>
        </row>
      </sheetData>
      <sheetData sheetId="1333">
        <row r="2">
          <cell r="A2">
            <v>0</v>
          </cell>
        </row>
      </sheetData>
      <sheetData sheetId="1334">
        <row r="2">
          <cell r="A2">
            <v>0</v>
          </cell>
        </row>
      </sheetData>
      <sheetData sheetId="1335">
        <row r="2">
          <cell r="A2">
            <v>0</v>
          </cell>
        </row>
      </sheetData>
      <sheetData sheetId="1336">
        <row r="2">
          <cell r="A2">
            <v>0</v>
          </cell>
        </row>
      </sheetData>
      <sheetData sheetId="1337">
        <row r="2">
          <cell r="A2">
            <v>0</v>
          </cell>
        </row>
      </sheetData>
      <sheetData sheetId="1338">
        <row r="2">
          <cell r="A2">
            <v>0</v>
          </cell>
        </row>
      </sheetData>
      <sheetData sheetId="1339">
        <row r="2">
          <cell r="A2">
            <v>0</v>
          </cell>
        </row>
      </sheetData>
      <sheetData sheetId="1340">
        <row r="2">
          <cell r="A2">
            <v>0</v>
          </cell>
        </row>
      </sheetData>
      <sheetData sheetId="1341">
        <row r="2">
          <cell r="A2">
            <v>0</v>
          </cell>
        </row>
      </sheetData>
      <sheetData sheetId="1342">
        <row r="2">
          <cell r="A2">
            <v>0</v>
          </cell>
        </row>
      </sheetData>
      <sheetData sheetId="1343">
        <row r="2">
          <cell r="A2">
            <v>0</v>
          </cell>
        </row>
      </sheetData>
      <sheetData sheetId="1344">
        <row r="2">
          <cell r="A2">
            <v>0</v>
          </cell>
        </row>
      </sheetData>
      <sheetData sheetId="1345">
        <row r="2">
          <cell r="A2">
            <v>0</v>
          </cell>
        </row>
      </sheetData>
      <sheetData sheetId="1346">
        <row r="2">
          <cell r="A2">
            <v>0</v>
          </cell>
        </row>
      </sheetData>
      <sheetData sheetId="1347">
        <row r="2">
          <cell r="A2">
            <v>0</v>
          </cell>
        </row>
      </sheetData>
      <sheetData sheetId="1348">
        <row r="2">
          <cell r="A2">
            <v>0</v>
          </cell>
        </row>
      </sheetData>
      <sheetData sheetId="1349">
        <row r="2">
          <cell r="A2">
            <v>0</v>
          </cell>
        </row>
      </sheetData>
      <sheetData sheetId="1350">
        <row r="2">
          <cell r="A2">
            <v>0</v>
          </cell>
        </row>
      </sheetData>
      <sheetData sheetId="1351">
        <row r="2">
          <cell r="A2">
            <v>0</v>
          </cell>
        </row>
      </sheetData>
      <sheetData sheetId="1352">
        <row r="2">
          <cell r="A2">
            <v>0</v>
          </cell>
        </row>
      </sheetData>
      <sheetData sheetId="1353">
        <row r="2">
          <cell r="A2">
            <v>0</v>
          </cell>
        </row>
      </sheetData>
      <sheetData sheetId="1354">
        <row r="2">
          <cell r="A2">
            <v>0</v>
          </cell>
        </row>
      </sheetData>
      <sheetData sheetId="1355">
        <row r="2">
          <cell r="A2">
            <v>0</v>
          </cell>
        </row>
      </sheetData>
      <sheetData sheetId="1356">
        <row r="2">
          <cell r="A2">
            <v>0</v>
          </cell>
        </row>
      </sheetData>
      <sheetData sheetId="1357">
        <row r="2">
          <cell r="A2">
            <v>0</v>
          </cell>
        </row>
      </sheetData>
      <sheetData sheetId="1358">
        <row r="2">
          <cell r="A2">
            <v>0</v>
          </cell>
        </row>
      </sheetData>
      <sheetData sheetId="1359">
        <row r="2">
          <cell r="A2">
            <v>0</v>
          </cell>
        </row>
      </sheetData>
      <sheetData sheetId="1360">
        <row r="2">
          <cell r="A2">
            <v>0</v>
          </cell>
        </row>
      </sheetData>
      <sheetData sheetId="1361">
        <row r="2">
          <cell r="A2">
            <v>0</v>
          </cell>
        </row>
      </sheetData>
      <sheetData sheetId="1362">
        <row r="2">
          <cell r="A2">
            <v>0</v>
          </cell>
        </row>
      </sheetData>
      <sheetData sheetId="1363">
        <row r="2">
          <cell r="A2">
            <v>0</v>
          </cell>
        </row>
      </sheetData>
      <sheetData sheetId="1364">
        <row r="2">
          <cell r="A2">
            <v>0</v>
          </cell>
        </row>
      </sheetData>
      <sheetData sheetId="1365">
        <row r="2">
          <cell r="A2">
            <v>0</v>
          </cell>
        </row>
      </sheetData>
      <sheetData sheetId="1366">
        <row r="2">
          <cell r="A2">
            <v>0</v>
          </cell>
        </row>
      </sheetData>
      <sheetData sheetId="1367">
        <row r="2">
          <cell r="A2">
            <v>0</v>
          </cell>
        </row>
      </sheetData>
      <sheetData sheetId="1368">
        <row r="2">
          <cell r="A2">
            <v>0</v>
          </cell>
        </row>
      </sheetData>
      <sheetData sheetId="1369">
        <row r="2">
          <cell r="A2">
            <v>0</v>
          </cell>
        </row>
      </sheetData>
      <sheetData sheetId="1370">
        <row r="2">
          <cell r="A2">
            <v>0</v>
          </cell>
        </row>
      </sheetData>
      <sheetData sheetId="1371">
        <row r="2">
          <cell r="A2">
            <v>0</v>
          </cell>
        </row>
      </sheetData>
      <sheetData sheetId="1372">
        <row r="2">
          <cell r="A2">
            <v>0</v>
          </cell>
        </row>
      </sheetData>
      <sheetData sheetId="1373">
        <row r="2">
          <cell r="A2">
            <v>0</v>
          </cell>
        </row>
      </sheetData>
      <sheetData sheetId="1374">
        <row r="2">
          <cell r="A2">
            <v>0</v>
          </cell>
        </row>
      </sheetData>
      <sheetData sheetId="1375">
        <row r="2">
          <cell r="A2">
            <v>0</v>
          </cell>
        </row>
      </sheetData>
      <sheetData sheetId="1376">
        <row r="2">
          <cell r="A2">
            <v>0</v>
          </cell>
        </row>
      </sheetData>
      <sheetData sheetId="1377">
        <row r="2">
          <cell r="A2">
            <v>0</v>
          </cell>
        </row>
      </sheetData>
      <sheetData sheetId="1378">
        <row r="2">
          <cell r="A2">
            <v>0</v>
          </cell>
        </row>
      </sheetData>
      <sheetData sheetId="1379">
        <row r="2">
          <cell r="A2">
            <v>0</v>
          </cell>
        </row>
      </sheetData>
      <sheetData sheetId="1380">
        <row r="2">
          <cell r="A2">
            <v>0</v>
          </cell>
        </row>
      </sheetData>
      <sheetData sheetId="1381">
        <row r="2">
          <cell r="A2">
            <v>0</v>
          </cell>
        </row>
      </sheetData>
      <sheetData sheetId="1382">
        <row r="2">
          <cell r="A2">
            <v>0</v>
          </cell>
        </row>
      </sheetData>
      <sheetData sheetId="1383">
        <row r="2">
          <cell r="A2">
            <v>0</v>
          </cell>
        </row>
      </sheetData>
      <sheetData sheetId="1384">
        <row r="2">
          <cell r="A2">
            <v>0</v>
          </cell>
        </row>
      </sheetData>
      <sheetData sheetId="1385">
        <row r="2">
          <cell r="A2">
            <v>0</v>
          </cell>
        </row>
      </sheetData>
      <sheetData sheetId="1386">
        <row r="2">
          <cell r="A2">
            <v>0</v>
          </cell>
        </row>
      </sheetData>
      <sheetData sheetId="1387">
        <row r="2">
          <cell r="A2">
            <v>0</v>
          </cell>
        </row>
      </sheetData>
      <sheetData sheetId="1388">
        <row r="2">
          <cell r="A2">
            <v>0</v>
          </cell>
        </row>
      </sheetData>
      <sheetData sheetId="1389">
        <row r="2">
          <cell r="A2">
            <v>0</v>
          </cell>
        </row>
      </sheetData>
      <sheetData sheetId="1390">
        <row r="2">
          <cell r="A2">
            <v>0</v>
          </cell>
        </row>
      </sheetData>
      <sheetData sheetId="1391">
        <row r="2">
          <cell r="A2">
            <v>0</v>
          </cell>
        </row>
      </sheetData>
      <sheetData sheetId="1392">
        <row r="2">
          <cell r="A2">
            <v>0</v>
          </cell>
        </row>
      </sheetData>
      <sheetData sheetId="1393">
        <row r="2">
          <cell r="A2">
            <v>0</v>
          </cell>
        </row>
      </sheetData>
      <sheetData sheetId="1394">
        <row r="2">
          <cell r="A2">
            <v>0</v>
          </cell>
        </row>
      </sheetData>
      <sheetData sheetId="1395">
        <row r="2">
          <cell r="A2">
            <v>0</v>
          </cell>
        </row>
      </sheetData>
      <sheetData sheetId="1396">
        <row r="2">
          <cell r="A2">
            <v>0</v>
          </cell>
        </row>
      </sheetData>
      <sheetData sheetId="1397">
        <row r="2">
          <cell r="A2">
            <v>0</v>
          </cell>
        </row>
      </sheetData>
      <sheetData sheetId="1398">
        <row r="2">
          <cell r="A2">
            <v>0</v>
          </cell>
        </row>
      </sheetData>
      <sheetData sheetId="1399">
        <row r="2">
          <cell r="A2">
            <v>0</v>
          </cell>
        </row>
      </sheetData>
      <sheetData sheetId="1400">
        <row r="2">
          <cell r="A2">
            <v>0</v>
          </cell>
        </row>
      </sheetData>
      <sheetData sheetId="1401">
        <row r="2">
          <cell r="A2">
            <v>0</v>
          </cell>
        </row>
      </sheetData>
      <sheetData sheetId="1402">
        <row r="2">
          <cell r="A2">
            <v>0</v>
          </cell>
        </row>
      </sheetData>
      <sheetData sheetId="1403">
        <row r="2">
          <cell r="A2">
            <v>0</v>
          </cell>
        </row>
      </sheetData>
      <sheetData sheetId="1404">
        <row r="2">
          <cell r="A2">
            <v>0</v>
          </cell>
        </row>
      </sheetData>
      <sheetData sheetId="1405">
        <row r="2">
          <cell r="A2">
            <v>0</v>
          </cell>
        </row>
      </sheetData>
      <sheetData sheetId="1406">
        <row r="2">
          <cell r="A2">
            <v>0</v>
          </cell>
        </row>
      </sheetData>
      <sheetData sheetId="1407">
        <row r="2">
          <cell r="A2">
            <v>0</v>
          </cell>
        </row>
      </sheetData>
      <sheetData sheetId="1408">
        <row r="2">
          <cell r="A2">
            <v>0</v>
          </cell>
        </row>
      </sheetData>
      <sheetData sheetId="1409">
        <row r="2">
          <cell r="A2">
            <v>0</v>
          </cell>
        </row>
      </sheetData>
      <sheetData sheetId="1410">
        <row r="2">
          <cell r="A2">
            <v>0</v>
          </cell>
        </row>
      </sheetData>
      <sheetData sheetId="1411">
        <row r="2">
          <cell r="A2">
            <v>0</v>
          </cell>
        </row>
      </sheetData>
      <sheetData sheetId="1412">
        <row r="2">
          <cell r="A2">
            <v>0</v>
          </cell>
        </row>
      </sheetData>
      <sheetData sheetId="1413">
        <row r="2">
          <cell r="A2">
            <v>0</v>
          </cell>
        </row>
      </sheetData>
      <sheetData sheetId="1414">
        <row r="2">
          <cell r="A2">
            <v>0</v>
          </cell>
        </row>
      </sheetData>
      <sheetData sheetId="1415">
        <row r="2">
          <cell r="A2">
            <v>0</v>
          </cell>
        </row>
      </sheetData>
      <sheetData sheetId="1416">
        <row r="2">
          <cell r="A2">
            <v>0</v>
          </cell>
        </row>
      </sheetData>
      <sheetData sheetId="1417">
        <row r="2">
          <cell r="A2">
            <v>0</v>
          </cell>
        </row>
      </sheetData>
      <sheetData sheetId="1418">
        <row r="2">
          <cell r="A2">
            <v>0</v>
          </cell>
        </row>
      </sheetData>
      <sheetData sheetId="1419">
        <row r="2">
          <cell r="A2">
            <v>0</v>
          </cell>
        </row>
      </sheetData>
      <sheetData sheetId="1420">
        <row r="2">
          <cell r="A2">
            <v>0</v>
          </cell>
        </row>
      </sheetData>
      <sheetData sheetId="1421">
        <row r="2">
          <cell r="A2">
            <v>0</v>
          </cell>
        </row>
      </sheetData>
      <sheetData sheetId="1422">
        <row r="2">
          <cell r="A2">
            <v>0</v>
          </cell>
        </row>
      </sheetData>
      <sheetData sheetId="1423">
        <row r="2">
          <cell r="A2">
            <v>0</v>
          </cell>
        </row>
      </sheetData>
      <sheetData sheetId="1424">
        <row r="2">
          <cell r="A2">
            <v>0</v>
          </cell>
        </row>
      </sheetData>
      <sheetData sheetId="1425">
        <row r="2">
          <cell r="A2">
            <v>0</v>
          </cell>
        </row>
      </sheetData>
      <sheetData sheetId="1426">
        <row r="2">
          <cell r="A2">
            <v>0</v>
          </cell>
        </row>
      </sheetData>
      <sheetData sheetId="1427">
        <row r="2">
          <cell r="A2">
            <v>0</v>
          </cell>
        </row>
      </sheetData>
      <sheetData sheetId="1428">
        <row r="2">
          <cell r="A2">
            <v>0</v>
          </cell>
        </row>
      </sheetData>
      <sheetData sheetId="1429">
        <row r="2">
          <cell r="A2">
            <v>0</v>
          </cell>
        </row>
      </sheetData>
      <sheetData sheetId="1430">
        <row r="2">
          <cell r="A2">
            <v>0</v>
          </cell>
        </row>
      </sheetData>
      <sheetData sheetId="1431">
        <row r="2">
          <cell r="A2">
            <v>0</v>
          </cell>
        </row>
      </sheetData>
      <sheetData sheetId="1432">
        <row r="2">
          <cell r="A2">
            <v>0</v>
          </cell>
        </row>
      </sheetData>
      <sheetData sheetId="1433">
        <row r="2">
          <cell r="A2">
            <v>0</v>
          </cell>
        </row>
      </sheetData>
      <sheetData sheetId="1434">
        <row r="2">
          <cell r="A2">
            <v>0</v>
          </cell>
        </row>
      </sheetData>
      <sheetData sheetId="1435">
        <row r="2">
          <cell r="A2">
            <v>0</v>
          </cell>
        </row>
      </sheetData>
      <sheetData sheetId="1436">
        <row r="2">
          <cell r="A2">
            <v>0</v>
          </cell>
        </row>
      </sheetData>
      <sheetData sheetId="1437">
        <row r="2">
          <cell r="A2">
            <v>0</v>
          </cell>
        </row>
      </sheetData>
      <sheetData sheetId="1438">
        <row r="2">
          <cell r="A2">
            <v>0</v>
          </cell>
        </row>
      </sheetData>
      <sheetData sheetId="1439">
        <row r="2">
          <cell r="A2">
            <v>0</v>
          </cell>
        </row>
      </sheetData>
      <sheetData sheetId="1440">
        <row r="2">
          <cell r="A2">
            <v>0</v>
          </cell>
        </row>
      </sheetData>
      <sheetData sheetId="1441">
        <row r="2">
          <cell r="A2">
            <v>0</v>
          </cell>
        </row>
      </sheetData>
      <sheetData sheetId="1442">
        <row r="2">
          <cell r="A2">
            <v>0</v>
          </cell>
        </row>
      </sheetData>
      <sheetData sheetId="1443">
        <row r="2">
          <cell r="A2">
            <v>0</v>
          </cell>
        </row>
      </sheetData>
      <sheetData sheetId="1444">
        <row r="2">
          <cell r="A2">
            <v>0</v>
          </cell>
        </row>
      </sheetData>
      <sheetData sheetId="1445">
        <row r="2">
          <cell r="A2">
            <v>0</v>
          </cell>
        </row>
      </sheetData>
      <sheetData sheetId="1446">
        <row r="2">
          <cell r="A2">
            <v>0</v>
          </cell>
        </row>
      </sheetData>
      <sheetData sheetId="1447">
        <row r="2">
          <cell r="A2">
            <v>0</v>
          </cell>
        </row>
      </sheetData>
      <sheetData sheetId="1448">
        <row r="2">
          <cell r="A2">
            <v>0</v>
          </cell>
        </row>
      </sheetData>
      <sheetData sheetId="1449">
        <row r="2">
          <cell r="A2">
            <v>0</v>
          </cell>
        </row>
      </sheetData>
      <sheetData sheetId="1450">
        <row r="2">
          <cell r="A2">
            <v>0</v>
          </cell>
        </row>
      </sheetData>
      <sheetData sheetId="1451">
        <row r="2">
          <cell r="A2">
            <v>0</v>
          </cell>
        </row>
      </sheetData>
      <sheetData sheetId="1452">
        <row r="2">
          <cell r="A2">
            <v>0</v>
          </cell>
        </row>
      </sheetData>
      <sheetData sheetId="1453">
        <row r="2">
          <cell r="A2">
            <v>0</v>
          </cell>
        </row>
      </sheetData>
      <sheetData sheetId="1454">
        <row r="2">
          <cell r="A2">
            <v>0</v>
          </cell>
        </row>
      </sheetData>
      <sheetData sheetId="1455">
        <row r="2">
          <cell r="A2">
            <v>0</v>
          </cell>
        </row>
      </sheetData>
      <sheetData sheetId="1456">
        <row r="2">
          <cell r="A2">
            <v>0</v>
          </cell>
        </row>
      </sheetData>
      <sheetData sheetId="1457">
        <row r="2">
          <cell r="A2">
            <v>0</v>
          </cell>
        </row>
      </sheetData>
      <sheetData sheetId="1458">
        <row r="2">
          <cell r="A2">
            <v>0</v>
          </cell>
        </row>
      </sheetData>
      <sheetData sheetId="1459">
        <row r="2">
          <cell r="A2">
            <v>0</v>
          </cell>
        </row>
      </sheetData>
      <sheetData sheetId="1460">
        <row r="2">
          <cell r="A2">
            <v>0</v>
          </cell>
        </row>
      </sheetData>
      <sheetData sheetId="1461">
        <row r="2">
          <cell r="A2">
            <v>0</v>
          </cell>
        </row>
      </sheetData>
      <sheetData sheetId="1462">
        <row r="2">
          <cell r="A2">
            <v>0</v>
          </cell>
        </row>
      </sheetData>
      <sheetData sheetId="1463">
        <row r="2">
          <cell r="A2">
            <v>0</v>
          </cell>
        </row>
      </sheetData>
      <sheetData sheetId="1464">
        <row r="2">
          <cell r="A2">
            <v>0</v>
          </cell>
        </row>
      </sheetData>
      <sheetData sheetId="1465">
        <row r="2">
          <cell r="A2">
            <v>0</v>
          </cell>
        </row>
      </sheetData>
      <sheetData sheetId="1466">
        <row r="2">
          <cell r="A2">
            <v>0</v>
          </cell>
        </row>
      </sheetData>
      <sheetData sheetId="1467">
        <row r="2">
          <cell r="A2">
            <v>0</v>
          </cell>
        </row>
      </sheetData>
      <sheetData sheetId="1468">
        <row r="2">
          <cell r="A2">
            <v>0</v>
          </cell>
        </row>
      </sheetData>
      <sheetData sheetId="1469">
        <row r="2">
          <cell r="A2">
            <v>0</v>
          </cell>
        </row>
      </sheetData>
      <sheetData sheetId="1470">
        <row r="2">
          <cell r="A2">
            <v>0</v>
          </cell>
        </row>
      </sheetData>
      <sheetData sheetId="1471">
        <row r="2">
          <cell r="A2">
            <v>0</v>
          </cell>
        </row>
      </sheetData>
      <sheetData sheetId="1472">
        <row r="2">
          <cell r="A2">
            <v>0</v>
          </cell>
        </row>
      </sheetData>
      <sheetData sheetId="1473">
        <row r="2">
          <cell r="A2">
            <v>0</v>
          </cell>
        </row>
      </sheetData>
      <sheetData sheetId="1474">
        <row r="2">
          <cell r="A2">
            <v>0</v>
          </cell>
        </row>
      </sheetData>
      <sheetData sheetId="1475">
        <row r="2">
          <cell r="A2">
            <v>0</v>
          </cell>
        </row>
      </sheetData>
      <sheetData sheetId="1476">
        <row r="2">
          <cell r="A2">
            <v>0</v>
          </cell>
        </row>
      </sheetData>
      <sheetData sheetId="1477">
        <row r="2">
          <cell r="A2">
            <v>0</v>
          </cell>
        </row>
      </sheetData>
      <sheetData sheetId="1478">
        <row r="2">
          <cell r="A2">
            <v>0</v>
          </cell>
        </row>
      </sheetData>
      <sheetData sheetId="1479">
        <row r="2">
          <cell r="A2">
            <v>0</v>
          </cell>
        </row>
      </sheetData>
      <sheetData sheetId="1480">
        <row r="2">
          <cell r="A2">
            <v>0</v>
          </cell>
        </row>
      </sheetData>
      <sheetData sheetId="1481">
        <row r="2">
          <cell r="A2">
            <v>0</v>
          </cell>
        </row>
      </sheetData>
      <sheetData sheetId="1482">
        <row r="2">
          <cell r="A2">
            <v>0</v>
          </cell>
        </row>
      </sheetData>
      <sheetData sheetId="1483">
        <row r="2">
          <cell r="A2">
            <v>0</v>
          </cell>
        </row>
      </sheetData>
      <sheetData sheetId="1484">
        <row r="2">
          <cell r="A2">
            <v>0</v>
          </cell>
        </row>
      </sheetData>
      <sheetData sheetId="1485">
        <row r="2">
          <cell r="A2">
            <v>0</v>
          </cell>
        </row>
      </sheetData>
      <sheetData sheetId="1486">
        <row r="2">
          <cell r="A2">
            <v>0</v>
          </cell>
        </row>
      </sheetData>
      <sheetData sheetId="1487">
        <row r="2">
          <cell r="A2">
            <v>0</v>
          </cell>
        </row>
      </sheetData>
      <sheetData sheetId="1488">
        <row r="2">
          <cell r="A2">
            <v>0</v>
          </cell>
        </row>
      </sheetData>
      <sheetData sheetId="1489">
        <row r="2">
          <cell r="A2">
            <v>0</v>
          </cell>
        </row>
      </sheetData>
      <sheetData sheetId="1490">
        <row r="2">
          <cell r="A2">
            <v>0</v>
          </cell>
        </row>
      </sheetData>
      <sheetData sheetId="1491">
        <row r="2">
          <cell r="A2">
            <v>0</v>
          </cell>
        </row>
      </sheetData>
      <sheetData sheetId="1492">
        <row r="2">
          <cell r="A2">
            <v>0</v>
          </cell>
        </row>
      </sheetData>
      <sheetData sheetId="1493">
        <row r="2">
          <cell r="A2">
            <v>0</v>
          </cell>
        </row>
      </sheetData>
      <sheetData sheetId="1494">
        <row r="2">
          <cell r="A2">
            <v>0</v>
          </cell>
        </row>
      </sheetData>
      <sheetData sheetId="1495">
        <row r="2">
          <cell r="A2">
            <v>0</v>
          </cell>
        </row>
      </sheetData>
      <sheetData sheetId="1496">
        <row r="2">
          <cell r="A2">
            <v>0</v>
          </cell>
        </row>
      </sheetData>
      <sheetData sheetId="1497">
        <row r="2">
          <cell r="A2">
            <v>0</v>
          </cell>
        </row>
      </sheetData>
      <sheetData sheetId="1498">
        <row r="2">
          <cell r="A2">
            <v>0</v>
          </cell>
        </row>
      </sheetData>
      <sheetData sheetId="1499">
        <row r="2">
          <cell r="A2">
            <v>0</v>
          </cell>
        </row>
      </sheetData>
      <sheetData sheetId="1500">
        <row r="2">
          <cell r="A2">
            <v>0</v>
          </cell>
        </row>
      </sheetData>
      <sheetData sheetId="1501">
        <row r="2">
          <cell r="A2">
            <v>0</v>
          </cell>
        </row>
      </sheetData>
      <sheetData sheetId="1502">
        <row r="2">
          <cell r="A2">
            <v>0</v>
          </cell>
        </row>
      </sheetData>
      <sheetData sheetId="1503">
        <row r="2">
          <cell r="A2">
            <v>0</v>
          </cell>
        </row>
      </sheetData>
      <sheetData sheetId="1504">
        <row r="2">
          <cell r="A2">
            <v>0</v>
          </cell>
        </row>
      </sheetData>
      <sheetData sheetId="1505">
        <row r="2">
          <cell r="A2">
            <v>0</v>
          </cell>
        </row>
      </sheetData>
      <sheetData sheetId="1506">
        <row r="2">
          <cell r="A2">
            <v>0</v>
          </cell>
        </row>
      </sheetData>
      <sheetData sheetId="1507">
        <row r="2">
          <cell r="A2">
            <v>0</v>
          </cell>
        </row>
      </sheetData>
      <sheetData sheetId="1508">
        <row r="2">
          <cell r="A2">
            <v>0</v>
          </cell>
        </row>
      </sheetData>
      <sheetData sheetId="1509">
        <row r="2">
          <cell r="A2">
            <v>0</v>
          </cell>
        </row>
      </sheetData>
      <sheetData sheetId="1510">
        <row r="2">
          <cell r="A2">
            <v>0</v>
          </cell>
        </row>
      </sheetData>
      <sheetData sheetId="1511">
        <row r="2">
          <cell r="A2">
            <v>0</v>
          </cell>
        </row>
      </sheetData>
      <sheetData sheetId="1512">
        <row r="2">
          <cell r="A2">
            <v>0</v>
          </cell>
        </row>
      </sheetData>
      <sheetData sheetId="1513">
        <row r="2">
          <cell r="A2">
            <v>0</v>
          </cell>
        </row>
      </sheetData>
      <sheetData sheetId="1514">
        <row r="2">
          <cell r="A2">
            <v>0</v>
          </cell>
        </row>
      </sheetData>
      <sheetData sheetId="1515">
        <row r="2">
          <cell r="A2">
            <v>0</v>
          </cell>
        </row>
      </sheetData>
      <sheetData sheetId="1516">
        <row r="2">
          <cell r="A2">
            <v>0</v>
          </cell>
        </row>
      </sheetData>
      <sheetData sheetId="1517">
        <row r="2">
          <cell r="A2">
            <v>0</v>
          </cell>
        </row>
      </sheetData>
      <sheetData sheetId="1518">
        <row r="2">
          <cell r="A2">
            <v>0</v>
          </cell>
        </row>
      </sheetData>
      <sheetData sheetId="1519">
        <row r="2">
          <cell r="A2">
            <v>0</v>
          </cell>
        </row>
      </sheetData>
      <sheetData sheetId="1520">
        <row r="2">
          <cell r="A2">
            <v>0</v>
          </cell>
        </row>
      </sheetData>
      <sheetData sheetId="1521">
        <row r="2">
          <cell r="A2">
            <v>0</v>
          </cell>
        </row>
      </sheetData>
      <sheetData sheetId="1522">
        <row r="2">
          <cell r="A2">
            <v>0</v>
          </cell>
        </row>
      </sheetData>
      <sheetData sheetId="1523">
        <row r="2">
          <cell r="A2">
            <v>0</v>
          </cell>
        </row>
      </sheetData>
      <sheetData sheetId="1524">
        <row r="2">
          <cell r="A2">
            <v>0</v>
          </cell>
        </row>
      </sheetData>
      <sheetData sheetId="1525">
        <row r="2">
          <cell r="A2">
            <v>0</v>
          </cell>
        </row>
      </sheetData>
      <sheetData sheetId="1526">
        <row r="2">
          <cell r="A2">
            <v>0</v>
          </cell>
        </row>
      </sheetData>
      <sheetData sheetId="1527">
        <row r="2">
          <cell r="A2">
            <v>0</v>
          </cell>
        </row>
      </sheetData>
      <sheetData sheetId="1528">
        <row r="2">
          <cell r="A2">
            <v>0</v>
          </cell>
        </row>
      </sheetData>
      <sheetData sheetId="1529">
        <row r="2">
          <cell r="A2">
            <v>0</v>
          </cell>
        </row>
      </sheetData>
      <sheetData sheetId="1530">
        <row r="2">
          <cell r="A2">
            <v>0</v>
          </cell>
        </row>
      </sheetData>
      <sheetData sheetId="1531">
        <row r="2">
          <cell r="A2">
            <v>0</v>
          </cell>
        </row>
      </sheetData>
      <sheetData sheetId="1532">
        <row r="2">
          <cell r="A2">
            <v>0</v>
          </cell>
        </row>
      </sheetData>
      <sheetData sheetId="1533">
        <row r="2">
          <cell r="A2">
            <v>0</v>
          </cell>
        </row>
      </sheetData>
      <sheetData sheetId="1534">
        <row r="2">
          <cell r="A2">
            <v>0</v>
          </cell>
        </row>
      </sheetData>
      <sheetData sheetId="1535">
        <row r="2">
          <cell r="A2">
            <v>0</v>
          </cell>
        </row>
      </sheetData>
      <sheetData sheetId="1536">
        <row r="2">
          <cell r="A2">
            <v>0</v>
          </cell>
        </row>
      </sheetData>
      <sheetData sheetId="1537">
        <row r="2">
          <cell r="A2">
            <v>0</v>
          </cell>
        </row>
      </sheetData>
      <sheetData sheetId="1538">
        <row r="2">
          <cell r="A2">
            <v>0</v>
          </cell>
        </row>
      </sheetData>
      <sheetData sheetId="1539">
        <row r="2">
          <cell r="A2">
            <v>0</v>
          </cell>
        </row>
      </sheetData>
      <sheetData sheetId="1540">
        <row r="2">
          <cell r="A2">
            <v>0</v>
          </cell>
        </row>
      </sheetData>
      <sheetData sheetId="1541">
        <row r="2">
          <cell r="A2">
            <v>0</v>
          </cell>
        </row>
      </sheetData>
      <sheetData sheetId="1542">
        <row r="2">
          <cell r="A2">
            <v>0</v>
          </cell>
        </row>
      </sheetData>
      <sheetData sheetId="1543">
        <row r="2">
          <cell r="A2">
            <v>0</v>
          </cell>
        </row>
      </sheetData>
      <sheetData sheetId="1544">
        <row r="2">
          <cell r="A2">
            <v>0</v>
          </cell>
        </row>
      </sheetData>
      <sheetData sheetId="1545">
        <row r="2">
          <cell r="A2">
            <v>0</v>
          </cell>
        </row>
      </sheetData>
      <sheetData sheetId="1546">
        <row r="2">
          <cell r="A2">
            <v>0</v>
          </cell>
        </row>
      </sheetData>
      <sheetData sheetId="1547">
        <row r="2">
          <cell r="A2">
            <v>0</v>
          </cell>
        </row>
      </sheetData>
      <sheetData sheetId="1548">
        <row r="2">
          <cell r="A2">
            <v>0</v>
          </cell>
        </row>
      </sheetData>
      <sheetData sheetId="1549">
        <row r="2">
          <cell r="A2">
            <v>0</v>
          </cell>
        </row>
      </sheetData>
      <sheetData sheetId="1550">
        <row r="2">
          <cell r="A2">
            <v>0</v>
          </cell>
        </row>
      </sheetData>
      <sheetData sheetId="1551">
        <row r="2">
          <cell r="A2">
            <v>0</v>
          </cell>
        </row>
      </sheetData>
      <sheetData sheetId="1552">
        <row r="2">
          <cell r="A2">
            <v>0</v>
          </cell>
        </row>
      </sheetData>
      <sheetData sheetId="1553">
        <row r="2">
          <cell r="A2">
            <v>0</v>
          </cell>
        </row>
      </sheetData>
      <sheetData sheetId="1554">
        <row r="2">
          <cell r="A2">
            <v>0</v>
          </cell>
        </row>
      </sheetData>
      <sheetData sheetId="1555">
        <row r="2">
          <cell r="A2">
            <v>0</v>
          </cell>
        </row>
      </sheetData>
      <sheetData sheetId="1556">
        <row r="2">
          <cell r="A2">
            <v>0</v>
          </cell>
        </row>
      </sheetData>
      <sheetData sheetId="1557">
        <row r="2">
          <cell r="A2">
            <v>0</v>
          </cell>
        </row>
      </sheetData>
      <sheetData sheetId="1558">
        <row r="2">
          <cell r="A2">
            <v>0</v>
          </cell>
        </row>
      </sheetData>
      <sheetData sheetId="1559">
        <row r="2">
          <cell r="A2">
            <v>0</v>
          </cell>
        </row>
      </sheetData>
      <sheetData sheetId="1560">
        <row r="2">
          <cell r="A2">
            <v>0</v>
          </cell>
        </row>
      </sheetData>
      <sheetData sheetId="1561">
        <row r="2">
          <cell r="A2">
            <v>0</v>
          </cell>
        </row>
      </sheetData>
      <sheetData sheetId="1562">
        <row r="2">
          <cell r="A2">
            <v>0</v>
          </cell>
        </row>
      </sheetData>
      <sheetData sheetId="1563">
        <row r="2">
          <cell r="A2">
            <v>0</v>
          </cell>
        </row>
      </sheetData>
      <sheetData sheetId="1564">
        <row r="2">
          <cell r="A2">
            <v>0</v>
          </cell>
        </row>
      </sheetData>
      <sheetData sheetId="1565">
        <row r="2">
          <cell r="A2">
            <v>0</v>
          </cell>
        </row>
      </sheetData>
      <sheetData sheetId="1566">
        <row r="2">
          <cell r="A2">
            <v>0</v>
          </cell>
        </row>
      </sheetData>
      <sheetData sheetId="1567">
        <row r="2">
          <cell r="A2">
            <v>0</v>
          </cell>
        </row>
      </sheetData>
      <sheetData sheetId="1568">
        <row r="2">
          <cell r="A2">
            <v>0</v>
          </cell>
        </row>
      </sheetData>
      <sheetData sheetId="1569">
        <row r="2">
          <cell r="A2">
            <v>0</v>
          </cell>
        </row>
      </sheetData>
      <sheetData sheetId="1570">
        <row r="2">
          <cell r="A2">
            <v>0</v>
          </cell>
        </row>
      </sheetData>
      <sheetData sheetId="1571">
        <row r="2">
          <cell r="A2">
            <v>0</v>
          </cell>
        </row>
      </sheetData>
      <sheetData sheetId="1572">
        <row r="2">
          <cell r="A2">
            <v>0</v>
          </cell>
        </row>
      </sheetData>
      <sheetData sheetId="1573">
        <row r="2">
          <cell r="A2">
            <v>0</v>
          </cell>
        </row>
      </sheetData>
      <sheetData sheetId="1574">
        <row r="2">
          <cell r="A2">
            <v>0</v>
          </cell>
        </row>
      </sheetData>
      <sheetData sheetId="1575">
        <row r="2">
          <cell r="A2">
            <v>0</v>
          </cell>
        </row>
      </sheetData>
      <sheetData sheetId="1576">
        <row r="2">
          <cell r="A2">
            <v>0</v>
          </cell>
        </row>
      </sheetData>
      <sheetData sheetId="1577">
        <row r="2">
          <cell r="A2">
            <v>0</v>
          </cell>
        </row>
      </sheetData>
      <sheetData sheetId="1578">
        <row r="2">
          <cell r="A2">
            <v>0</v>
          </cell>
        </row>
      </sheetData>
      <sheetData sheetId="1579">
        <row r="2">
          <cell r="A2">
            <v>0</v>
          </cell>
        </row>
      </sheetData>
      <sheetData sheetId="1580">
        <row r="2">
          <cell r="A2">
            <v>0</v>
          </cell>
        </row>
      </sheetData>
      <sheetData sheetId="1581">
        <row r="2">
          <cell r="A2">
            <v>0</v>
          </cell>
        </row>
      </sheetData>
      <sheetData sheetId="1582">
        <row r="2">
          <cell r="A2">
            <v>0</v>
          </cell>
        </row>
      </sheetData>
      <sheetData sheetId="1583">
        <row r="2">
          <cell r="A2">
            <v>0</v>
          </cell>
        </row>
      </sheetData>
      <sheetData sheetId="1584">
        <row r="2">
          <cell r="A2">
            <v>0</v>
          </cell>
        </row>
      </sheetData>
      <sheetData sheetId="1585">
        <row r="2">
          <cell r="A2">
            <v>0</v>
          </cell>
        </row>
      </sheetData>
      <sheetData sheetId="1586">
        <row r="2">
          <cell r="A2">
            <v>0</v>
          </cell>
        </row>
      </sheetData>
      <sheetData sheetId="1587">
        <row r="2">
          <cell r="A2">
            <v>0</v>
          </cell>
        </row>
      </sheetData>
      <sheetData sheetId="1588">
        <row r="2">
          <cell r="A2">
            <v>0</v>
          </cell>
        </row>
      </sheetData>
      <sheetData sheetId="1589">
        <row r="2">
          <cell r="A2">
            <v>0</v>
          </cell>
        </row>
      </sheetData>
      <sheetData sheetId="1590">
        <row r="2">
          <cell r="A2">
            <v>0</v>
          </cell>
        </row>
      </sheetData>
      <sheetData sheetId="1591">
        <row r="2">
          <cell r="A2">
            <v>0</v>
          </cell>
        </row>
      </sheetData>
      <sheetData sheetId="1592">
        <row r="2">
          <cell r="A2">
            <v>0</v>
          </cell>
        </row>
      </sheetData>
      <sheetData sheetId="1593">
        <row r="2">
          <cell r="A2">
            <v>0</v>
          </cell>
        </row>
      </sheetData>
      <sheetData sheetId="1594">
        <row r="2">
          <cell r="A2">
            <v>0</v>
          </cell>
        </row>
      </sheetData>
      <sheetData sheetId="1595">
        <row r="2">
          <cell r="A2">
            <v>0</v>
          </cell>
        </row>
      </sheetData>
      <sheetData sheetId="1596">
        <row r="2">
          <cell r="A2">
            <v>0</v>
          </cell>
        </row>
      </sheetData>
      <sheetData sheetId="1597">
        <row r="2">
          <cell r="A2">
            <v>0</v>
          </cell>
        </row>
      </sheetData>
      <sheetData sheetId="1598">
        <row r="2">
          <cell r="A2">
            <v>0</v>
          </cell>
        </row>
      </sheetData>
      <sheetData sheetId="1599">
        <row r="2">
          <cell r="A2">
            <v>0</v>
          </cell>
        </row>
      </sheetData>
      <sheetData sheetId="1600">
        <row r="2">
          <cell r="A2">
            <v>0</v>
          </cell>
        </row>
      </sheetData>
      <sheetData sheetId="1601">
        <row r="2">
          <cell r="A2">
            <v>0</v>
          </cell>
        </row>
      </sheetData>
      <sheetData sheetId="1602">
        <row r="2">
          <cell r="A2">
            <v>0</v>
          </cell>
        </row>
      </sheetData>
      <sheetData sheetId="1603">
        <row r="2">
          <cell r="A2">
            <v>0</v>
          </cell>
        </row>
      </sheetData>
      <sheetData sheetId="1604">
        <row r="2">
          <cell r="A2">
            <v>0</v>
          </cell>
        </row>
      </sheetData>
      <sheetData sheetId="1605">
        <row r="2">
          <cell r="A2">
            <v>0</v>
          </cell>
        </row>
      </sheetData>
      <sheetData sheetId="1606">
        <row r="2">
          <cell r="A2">
            <v>0</v>
          </cell>
        </row>
      </sheetData>
      <sheetData sheetId="1607">
        <row r="2">
          <cell r="A2">
            <v>0</v>
          </cell>
        </row>
      </sheetData>
      <sheetData sheetId="1608">
        <row r="2">
          <cell r="A2">
            <v>0</v>
          </cell>
        </row>
      </sheetData>
      <sheetData sheetId="1609">
        <row r="2">
          <cell r="A2">
            <v>0</v>
          </cell>
        </row>
      </sheetData>
      <sheetData sheetId="1610">
        <row r="2">
          <cell r="A2">
            <v>0</v>
          </cell>
        </row>
      </sheetData>
      <sheetData sheetId="1611">
        <row r="2">
          <cell r="A2">
            <v>0</v>
          </cell>
        </row>
      </sheetData>
      <sheetData sheetId="1612">
        <row r="2">
          <cell r="A2">
            <v>0</v>
          </cell>
        </row>
      </sheetData>
      <sheetData sheetId="1613">
        <row r="2">
          <cell r="A2">
            <v>0</v>
          </cell>
        </row>
      </sheetData>
      <sheetData sheetId="1614">
        <row r="2">
          <cell r="A2">
            <v>0</v>
          </cell>
        </row>
      </sheetData>
      <sheetData sheetId="1615">
        <row r="2">
          <cell r="A2">
            <v>0</v>
          </cell>
        </row>
      </sheetData>
      <sheetData sheetId="1616">
        <row r="2">
          <cell r="A2">
            <v>0</v>
          </cell>
        </row>
      </sheetData>
      <sheetData sheetId="1617">
        <row r="2">
          <cell r="A2">
            <v>0</v>
          </cell>
        </row>
      </sheetData>
      <sheetData sheetId="1618">
        <row r="2">
          <cell r="A2">
            <v>0</v>
          </cell>
        </row>
      </sheetData>
      <sheetData sheetId="1619">
        <row r="2">
          <cell r="A2">
            <v>0</v>
          </cell>
        </row>
      </sheetData>
      <sheetData sheetId="1620">
        <row r="2">
          <cell r="A2">
            <v>0</v>
          </cell>
        </row>
      </sheetData>
      <sheetData sheetId="1621">
        <row r="2">
          <cell r="A2">
            <v>0</v>
          </cell>
        </row>
      </sheetData>
      <sheetData sheetId="1622">
        <row r="2">
          <cell r="A2">
            <v>0</v>
          </cell>
        </row>
      </sheetData>
      <sheetData sheetId="1623">
        <row r="2">
          <cell r="A2">
            <v>0</v>
          </cell>
        </row>
      </sheetData>
      <sheetData sheetId="1624">
        <row r="2">
          <cell r="A2">
            <v>0</v>
          </cell>
        </row>
      </sheetData>
      <sheetData sheetId="1625">
        <row r="2">
          <cell r="A2">
            <v>0</v>
          </cell>
        </row>
      </sheetData>
      <sheetData sheetId="1626">
        <row r="2">
          <cell r="A2">
            <v>0</v>
          </cell>
        </row>
      </sheetData>
      <sheetData sheetId="1627">
        <row r="2">
          <cell r="A2">
            <v>0</v>
          </cell>
        </row>
      </sheetData>
      <sheetData sheetId="1628">
        <row r="2">
          <cell r="A2">
            <v>0</v>
          </cell>
        </row>
      </sheetData>
      <sheetData sheetId="1629">
        <row r="2">
          <cell r="A2">
            <v>0</v>
          </cell>
        </row>
      </sheetData>
      <sheetData sheetId="1630">
        <row r="2">
          <cell r="A2">
            <v>0</v>
          </cell>
        </row>
      </sheetData>
      <sheetData sheetId="1631">
        <row r="2">
          <cell r="A2">
            <v>0</v>
          </cell>
        </row>
      </sheetData>
      <sheetData sheetId="1632">
        <row r="2">
          <cell r="A2">
            <v>0</v>
          </cell>
        </row>
      </sheetData>
      <sheetData sheetId="1633">
        <row r="2">
          <cell r="A2">
            <v>0</v>
          </cell>
        </row>
      </sheetData>
      <sheetData sheetId="1634">
        <row r="2">
          <cell r="A2">
            <v>0</v>
          </cell>
        </row>
      </sheetData>
      <sheetData sheetId="1635">
        <row r="2">
          <cell r="A2">
            <v>0</v>
          </cell>
        </row>
      </sheetData>
      <sheetData sheetId="1636">
        <row r="2">
          <cell r="A2">
            <v>0</v>
          </cell>
        </row>
      </sheetData>
      <sheetData sheetId="1637">
        <row r="2">
          <cell r="A2">
            <v>0</v>
          </cell>
        </row>
      </sheetData>
      <sheetData sheetId="1638">
        <row r="2">
          <cell r="A2">
            <v>0</v>
          </cell>
        </row>
      </sheetData>
      <sheetData sheetId="1639">
        <row r="2">
          <cell r="A2">
            <v>0</v>
          </cell>
        </row>
      </sheetData>
      <sheetData sheetId="1640">
        <row r="2">
          <cell r="A2">
            <v>0</v>
          </cell>
        </row>
      </sheetData>
      <sheetData sheetId="1641">
        <row r="2">
          <cell r="A2">
            <v>0</v>
          </cell>
        </row>
      </sheetData>
      <sheetData sheetId="1642">
        <row r="2">
          <cell r="A2">
            <v>0</v>
          </cell>
        </row>
      </sheetData>
      <sheetData sheetId="1643">
        <row r="2">
          <cell r="A2">
            <v>0</v>
          </cell>
        </row>
      </sheetData>
      <sheetData sheetId="1644">
        <row r="2">
          <cell r="A2">
            <v>0</v>
          </cell>
        </row>
      </sheetData>
      <sheetData sheetId="1645">
        <row r="2">
          <cell r="A2">
            <v>0</v>
          </cell>
        </row>
      </sheetData>
      <sheetData sheetId="1646">
        <row r="2">
          <cell r="A2">
            <v>0</v>
          </cell>
        </row>
      </sheetData>
      <sheetData sheetId="1647">
        <row r="2">
          <cell r="A2">
            <v>0</v>
          </cell>
        </row>
      </sheetData>
      <sheetData sheetId="1648">
        <row r="2">
          <cell r="A2">
            <v>0</v>
          </cell>
        </row>
      </sheetData>
      <sheetData sheetId="1649">
        <row r="2">
          <cell r="A2">
            <v>0</v>
          </cell>
        </row>
      </sheetData>
      <sheetData sheetId="1650">
        <row r="2">
          <cell r="A2">
            <v>0</v>
          </cell>
        </row>
      </sheetData>
      <sheetData sheetId="1651">
        <row r="2">
          <cell r="A2">
            <v>0</v>
          </cell>
        </row>
      </sheetData>
      <sheetData sheetId="1652">
        <row r="2">
          <cell r="A2">
            <v>0</v>
          </cell>
        </row>
      </sheetData>
      <sheetData sheetId="1653">
        <row r="2">
          <cell r="A2">
            <v>0</v>
          </cell>
        </row>
      </sheetData>
      <sheetData sheetId="1654">
        <row r="2">
          <cell r="A2">
            <v>0</v>
          </cell>
        </row>
      </sheetData>
      <sheetData sheetId="1655">
        <row r="2">
          <cell r="A2">
            <v>0</v>
          </cell>
        </row>
      </sheetData>
      <sheetData sheetId="1656">
        <row r="2">
          <cell r="A2">
            <v>0</v>
          </cell>
        </row>
      </sheetData>
      <sheetData sheetId="1657">
        <row r="2">
          <cell r="A2">
            <v>0</v>
          </cell>
        </row>
      </sheetData>
      <sheetData sheetId="1658">
        <row r="2">
          <cell r="A2">
            <v>0</v>
          </cell>
        </row>
      </sheetData>
      <sheetData sheetId="1659">
        <row r="2">
          <cell r="A2">
            <v>0</v>
          </cell>
        </row>
      </sheetData>
      <sheetData sheetId="1660">
        <row r="2">
          <cell r="A2">
            <v>0</v>
          </cell>
        </row>
      </sheetData>
      <sheetData sheetId="1661">
        <row r="2">
          <cell r="A2">
            <v>0</v>
          </cell>
        </row>
      </sheetData>
      <sheetData sheetId="1662">
        <row r="2">
          <cell r="A2">
            <v>0</v>
          </cell>
        </row>
      </sheetData>
      <sheetData sheetId="1663">
        <row r="2">
          <cell r="A2">
            <v>0</v>
          </cell>
        </row>
      </sheetData>
      <sheetData sheetId="1664">
        <row r="2">
          <cell r="A2">
            <v>0</v>
          </cell>
        </row>
      </sheetData>
      <sheetData sheetId="1665">
        <row r="2">
          <cell r="A2">
            <v>0</v>
          </cell>
        </row>
      </sheetData>
      <sheetData sheetId="1666">
        <row r="2">
          <cell r="A2">
            <v>0</v>
          </cell>
        </row>
      </sheetData>
      <sheetData sheetId="1667">
        <row r="2">
          <cell r="A2">
            <v>0</v>
          </cell>
        </row>
      </sheetData>
      <sheetData sheetId="1668">
        <row r="2">
          <cell r="A2">
            <v>0</v>
          </cell>
        </row>
      </sheetData>
      <sheetData sheetId="1669">
        <row r="2">
          <cell r="A2">
            <v>0</v>
          </cell>
        </row>
      </sheetData>
      <sheetData sheetId="1670">
        <row r="2">
          <cell r="A2">
            <v>0</v>
          </cell>
        </row>
      </sheetData>
      <sheetData sheetId="1671">
        <row r="2">
          <cell r="A2">
            <v>0</v>
          </cell>
        </row>
      </sheetData>
      <sheetData sheetId="1672">
        <row r="2">
          <cell r="A2">
            <v>0</v>
          </cell>
        </row>
      </sheetData>
      <sheetData sheetId="1673">
        <row r="2">
          <cell r="A2">
            <v>0</v>
          </cell>
        </row>
      </sheetData>
      <sheetData sheetId="1674">
        <row r="2">
          <cell r="A2">
            <v>0</v>
          </cell>
        </row>
      </sheetData>
      <sheetData sheetId="1675">
        <row r="2">
          <cell r="A2">
            <v>0</v>
          </cell>
        </row>
      </sheetData>
      <sheetData sheetId="1676">
        <row r="2">
          <cell r="A2">
            <v>0</v>
          </cell>
        </row>
      </sheetData>
      <sheetData sheetId="1677">
        <row r="2">
          <cell r="A2">
            <v>0</v>
          </cell>
        </row>
      </sheetData>
      <sheetData sheetId="1678">
        <row r="2">
          <cell r="A2">
            <v>0</v>
          </cell>
        </row>
      </sheetData>
      <sheetData sheetId="1679">
        <row r="2">
          <cell r="A2">
            <v>0</v>
          </cell>
        </row>
      </sheetData>
      <sheetData sheetId="1680">
        <row r="2">
          <cell r="A2">
            <v>0</v>
          </cell>
        </row>
      </sheetData>
      <sheetData sheetId="1681">
        <row r="2">
          <cell r="A2">
            <v>0</v>
          </cell>
        </row>
      </sheetData>
      <sheetData sheetId="1682">
        <row r="2">
          <cell r="A2">
            <v>0</v>
          </cell>
        </row>
      </sheetData>
      <sheetData sheetId="1683">
        <row r="2">
          <cell r="A2">
            <v>0</v>
          </cell>
        </row>
      </sheetData>
      <sheetData sheetId="1684">
        <row r="2">
          <cell r="A2">
            <v>0</v>
          </cell>
        </row>
      </sheetData>
      <sheetData sheetId="1685">
        <row r="2">
          <cell r="A2">
            <v>0</v>
          </cell>
        </row>
      </sheetData>
      <sheetData sheetId="1686">
        <row r="2">
          <cell r="A2">
            <v>0</v>
          </cell>
        </row>
      </sheetData>
      <sheetData sheetId="1687">
        <row r="2">
          <cell r="A2">
            <v>0</v>
          </cell>
        </row>
      </sheetData>
      <sheetData sheetId="1688">
        <row r="2">
          <cell r="A2">
            <v>0</v>
          </cell>
        </row>
      </sheetData>
      <sheetData sheetId="1689" refreshError="1"/>
      <sheetData sheetId="1690" refreshError="1"/>
      <sheetData sheetId="1691" refreshError="1"/>
      <sheetData sheetId="1692"/>
      <sheetData sheetId="1693"/>
      <sheetData sheetId="1694">
        <row r="2">
          <cell r="A2">
            <v>0</v>
          </cell>
        </row>
      </sheetData>
      <sheetData sheetId="1695">
        <row r="2">
          <cell r="A2">
            <v>0</v>
          </cell>
        </row>
      </sheetData>
      <sheetData sheetId="1696">
        <row r="2">
          <cell r="A2">
            <v>0</v>
          </cell>
        </row>
      </sheetData>
      <sheetData sheetId="1697">
        <row r="2">
          <cell r="A2">
            <v>0</v>
          </cell>
        </row>
      </sheetData>
      <sheetData sheetId="1698">
        <row r="2">
          <cell r="A2">
            <v>0</v>
          </cell>
        </row>
      </sheetData>
      <sheetData sheetId="1699">
        <row r="2">
          <cell r="A2">
            <v>0</v>
          </cell>
        </row>
      </sheetData>
      <sheetData sheetId="1700">
        <row r="2">
          <cell r="A2">
            <v>0</v>
          </cell>
        </row>
      </sheetData>
      <sheetData sheetId="1701">
        <row r="2">
          <cell r="A2">
            <v>0</v>
          </cell>
        </row>
      </sheetData>
      <sheetData sheetId="1702">
        <row r="2">
          <cell r="A2">
            <v>0</v>
          </cell>
        </row>
      </sheetData>
      <sheetData sheetId="1703">
        <row r="2">
          <cell r="A2">
            <v>0</v>
          </cell>
        </row>
      </sheetData>
      <sheetData sheetId="1704">
        <row r="2">
          <cell r="A2">
            <v>0</v>
          </cell>
        </row>
      </sheetData>
      <sheetData sheetId="1705" refreshError="1"/>
      <sheetData sheetId="1706" refreshError="1"/>
      <sheetData sheetId="1707">
        <row r="2">
          <cell r="A2">
            <v>0</v>
          </cell>
        </row>
      </sheetData>
      <sheetData sheetId="1708">
        <row r="2">
          <cell r="A2">
            <v>0</v>
          </cell>
        </row>
      </sheetData>
      <sheetData sheetId="1709">
        <row r="2">
          <cell r="A2">
            <v>0</v>
          </cell>
        </row>
      </sheetData>
      <sheetData sheetId="1710" refreshError="1"/>
      <sheetData sheetId="1711" refreshError="1"/>
      <sheetData sheetId="1712" refreshError="1"/>
      <sheetData sheetId="1713"/>
      <sheetData sheetId="1714"/>
      <sheetData sheetId="1715"/>
      <sheetData sheetId="1716"/>
      <sheetData sheetId="1717">
        <row r="2">
          <cell r="A2">
            <v>0</v>
          </cell>
        </row>
      </sheetData>
      <sheetData sheetId="1718">
        <row r="2">
          <cell r="A2">
            <v>0</v>
          </cell>
        </row>
      </sheetData>
      <sheetData sheetId="1719">
        <row r="2">
          <cell r="A2">
            <v>0</v>
          </cell>
        </row>
      </sheetData>
      <sheetData sheetId="1720">
        <row r="2">
          <cell r="A2">
            <v>0</v>
          </cell>
        </row>
      </sheetData>
      <sheetData sheetId="1721">
        <row r="2">
          <cell r="A2">
            <v>0</v>
          </cell>
        </row>
      </sheetData>
      <sheetData sheetId="1722">
        <row r="2">
          <cell r="A2">
            <v>0</v>
          </cell>
        </row>
      </sheetData>
      <sheetData sheetId="1723">
        <row r="2">
          <cell r="A2">
            <v>0</v>
          </cell>
        </row>
      </sheetData>
      <sheetData sheetId="1724">
        <row r="2">
          <cell r="A2">
            <v>0</v>
          </cell>
        </row>
      </sheetData>
      <sheetData sheetId="1725">
        <row r="2">
          <cell r="A2">
            <v>0</v>
          </cell>
        </row>
      </sheetData>
      <sheetData sheetId="1726">
        <row r="2">
          <cell r="A2">
            <v>0</v>
          </cell>
        </row>
      </sheetData>
      <sheetData sheetId="1727">
        <row r="2">
          <cell r="A2">
            <v>0</v>
          </cell>
        </row>
      </sheetData>
      <sheetData sheetId="1728">
        <row r="2">
          <cell r="A2">
            <v>0</v>
          </cell>
        </row>
      </sheetData>
      <sheetData sheetId="1729">
        <row r="2">
          <cell r="A2">
            <v>0</v>
          </cell>
        </row>
      </sheetData>
      <sheetData sheetId="1730">
        <row r="2">
          <cell r="A2">
            <v>0</v>
          </cell>
        </row>
      </sheetData>
      <sheetData sheetId="1731" refreshError="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>
        <row r="2">
          <cell r="A2">
            <v>0</v>
          </cell>
        </row>
      </sheetData>
      <sheetData sheetId="174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>
        <row r="2">
          <cell r="A2">
            <v>0</v>
          </cell>
        </row>
      </sheetData>
      <sheetData sheetId="1754">
        <row r="2">
          <cell r="A2">
            <v>0</v>
          </cell>
        </row>
      </sheetData>
      <sheetData sheetId="1755">
        <row r="2">
          <cell r="A2">
            <v>0</v>
          </cell>
        </row>
      </sheetData>
      <sheetData sheetId="1756">
        <row r="2">
          <cell r="A2">
            <v>0</v>
          </cell>
        </row>
      </sheetData>
      <sheetData sheetId="1757">
        <row r="2">
          <cell r="A2">
            <v>0</v>
          </cell>
        </row>
      </sheetData>
      <sheetData sheetId="1758">
        <row r="2">
          <cell r="A2">
            <v>0</v>
          </cell>
        </row>
      </sheetData>
      <sheetData sheetId="1759">
        <row r="2">
          <cell r="A2">
            <v>0</v>
          </cell>
        </row>
      </sheetData>
      <sheetData sheetId="1760">
        <row r="2">
          <cell r="A2">
            <v>0</v>
          </cell>
        </row>
      </sheetData>
      <sheetData sheetId="1761">
        <row r="2">
          <cell r="A2">
            <v>0</v>
          </cell>
        </row>
      </sheetData>
      <sheetData sheetId="1762">
        <row r="2">
          <cell r="A2">
            <v>0</v>
          </cell>
        </row>
      </sheetData>
      <sheetData sheetId="1763">
        <row r="2">
          <cell r="A2">
            <v>0</v>
          </cell>
        </row>
      </sheetData>
      <sheetData sheetId="1764">
        <row r="2">
          <cell r="A2">
            <v>0</v>
          </cell>
        </row>
      </sheetData>
      <sheetData sheetId="1765">
        <row r="2">
          <cell r="A2">
            <v>0</v>
          </cell>
        </row>
      </sheetData>
      <sheetData sheetId="1766">
        <row r="2">
          <cell r="A2">
            <v>0</v>
          </cell>
        </row>
      </sheetData>
      <sheetData sheetId="1767">
        <row r="2">
          <cell r="A2">
            <v>0</v>
          </cell>
        </row>
      </sheetData>
      <sheetData sheetId="1768">
        <row r="2">
          <cell r="A2">
            <v>0</v>
          </cell>
        </row>
      </sheetData>
      <sheetData sheetId="1769">
        <row r="2">
          <cell r="A2">
            <v>0</v>
          </cell>
        </row>
      </sheetData>
      <sheetData sheetId="1770">
        <row r="2">
          <cell r="A2">
            <v>0</v>
          </cell>
        </row>
      </sheetData>
      <sheetData sheetId="1771">
        <row r="2">
          <cell r="A2">
            <v>0</v>
          </cell>
        </row>
      </sheetData>
      <sheetData sheetId="1772">
        <row r="2">
          <cell r="A2">
            <v>0</v>
          </cell>
        </row>
      </sheetData>
      <sheetData sheetId="1773">
        <row r="2">
          <cell r="A2">
            <v>0</v>
          </cell>
        </row>
      </sheetData>
      <sheetData sheetId="1774">
        <row r="2">
          <cell r="A2">
            <v>0</v>
          </cell>
        </row>
      </sheetData>
      <sheetData sheetId="1775">
        <row r="2">
          <cell r="A2">
            <v>0</v>
          </cell>
        </row>
      </sheetData>
      <sheetData sheetId="1776">
        <row r="2">
          <cell r="A2">
            <v>0</v>
          </cell>
        </row>
      </sheetData>
      <sheetData sheetId="1777">
        <row r="2">
          <cell r="A2">
            <v>0</v>
          </cell>
        </row>
      </sheetData>
      <sheetData sheetId="1778">
        <row r="2">
          <cell r="A2">
            <v>0</v>
          </cell>
        </row>
      </sheetData>
      <sheetData sheetId="1779">
        <row r="2">
          <cell r="A2">
            <v>0</v>
          </cell>
        </row>
      </sheetData>
      <sheetData sheetId="1780">
        <row r="2">
          <cell r="A2">
            <v>0</v>
          </cell>
        </row>
      </sheetData>
      <sheetData sheetId="1781">
        <row r="2">
          <cell r="A2">
            <v>0</v>
          </cell>
        </row>
      </sheetData>
      <sheetData sheetId="1782">
        <row r="2">
          <cell r="A2">
            <v>0</v>
          </cell>
        </row>
      </sheetData>
      <sheetData sheetId="1783">
        <row r="2">
          <cell r="A2">
            <v>0</v>
          </cell>
        </row>
      </sheetData>
      <sheetData sheetId="1784">
        <row r="2">
          <cell r="A2">
            <v>0</v>
          </cell>
        </row>
      </sheetData>
      <sheetData sheetId="1785">
        <row r="2">
          <cell r="A2">
            <v>0</v>
          </cell>
        </row>
      </sheetData>
      <sheetData sheetId="1786">
        <row r="2">
          <cell r="A2">
            <v>0</v>
          </cell>
        </row>
      </sheetData>
      <sheetData sheetId="1787">
        <row r="2">
          <cell r="A2">
            <v>0</v>
          </cell>
        </row>
      </sheetData>
      <sheetData sheetId="1788">
        <row r="2">
          <cell r="A2">
            <v>0</v>
          </cell>
        </row>
      </sheetData>
      <sheetData sheetId="1789">
        <row r="2">
          <cell r="A2">
            <v>0</v>
          </cell>
        </row>
      </sheetData>
      <sheetData sheetId="1790">
        <row r="2">
          <cell r="A2">
            <v>0</v>
          </cell>
        </row>
      </sheetData>
      <sheetData sheetId="1791">
        <row r="2">
          <cell r="A2">
            <v>0</v>
          </cell>
        </row>
      </sheetData>
      <sheetData sheetId="1792">
        <row r="2">
          <cell r="A2">
            <v>0</v>
          </cell>
        </row>
      </sheetData>
      <sheetData sheetId="1793">
        <row r="2">
          <cell r="A2">
            <v>0</v>
          </cell>
        </row>
      </sheetData>
      <sheetData sheetId="1794">
        <row r="2">
          <cell r="A2">
            <v>0</v>
          </cell>
        </row>
      </sheetData>
      <sheetData sheetId="1795">
        <row r="2">
          <cell r="A2">
            <v>0</v>
          </cell>
        </row>
      </sheetData>
      <sheetData sheetId="1796">
        <row r="2">
          <cell r="A2">
            <v>0</v>
          </cell>
        </row>
      </sheetData>
      <sheetData sheetId="1797">
        <row r="2">
          <cell r="A2">
            <v>0</v>
          </cell>
        </row>
      </sheetData>
      <sheetData sheetId="1798">
        <row r="2">
          <cell r="A2">
            <v>0</v>
          </cell>
        </row>
      </sheetData>
      <sheetData sheetId="1799">
        <row r="2">
          <cell r="A2">
            <v>0</v>
          </cell>
        </row>
      </sheetData>
      <sheetData sheetId="1800">
        <row r="2">
          <cell r="A2">
            <v>0</v>
          </cell>
        </row>
      </sheetData>
      <sheetData sheetId="1801">
        <row r="2">
          <cell r="A2">
            <v>0</v>
          </cell>
        </row>
      </sheetData>
      <sheetData sheetId="1802">
        <row r="2">
          <cell r="A2">
            <v>0</v>
          </cell>
        </row>
      </sheetData>
      <sheetData sheetId="1803">
        <row r="2">
          <cell r="A2">
            <v>0</v>
          </cell>
        </row>
      </sheetData>
      <sheetData sheetId="1804">
        <row r="2">
          <cell r="A2">
            <v>0</v>
          </cell>
        </row>
      </sheetData>
      <sheetData sheetId="1805">
        <row r="2">
          <cell r="A2">
            <v>0</v>
          </cell>
        </row>
      </sheetData>
      <sheetData sheetId="1806">
        <row r="2">
          <cell r="A2">
            <v>0</v>
          </cell>
        </row>
      </sheetData>
      <sheetData sheetId="1807">
        <row r="2">
          <cell r="A2">
            <v>0</v>
          </cell>
        </row>
      </sheetData>
      <sheetData sheetId="1808">
        <row r="2">
          <cell r="A2">
            <v>0</v>
          </cell>
        </row>
      </sheetData>
      <sheetData sheetId="1809">
        <row r="2">
          <cell r="A2">
            <v>0</v>
          </cell>
        </row>
      </sheetData>
      <sheetData sheetId="1810">
        <row r="2">
          <cell r="A2">
            <v>0</v>
          </cell>
        </row>
      </sheetData>
      <sheetData sheetId="1811">
        <row r="2">
          <cell r="A2">
            <v>0</v>
          </cell>
        </row>
      </sheetData>
      <sheetData sheetId="1812">
        <row r="2">
          <cell r="A2">
            <v>0</v>
          </cell>
        </row>
      </sheetData>
      <sheetData sheetId="1813">
        <row r="2">
          <cell r="A2">
            <v>0</v>
          </cell>
        </row>
      </sheetData>
      <sheetData sheetId="1814">
        <row r="2">
          <cell r="A2">
            <v>0</v>
          </cell>
        </row>
      </sheetData>
      <sheetData sheetId="1815">
        <row r="2">
          <cell r="A2">
            <v>0</v>
          </cell>
        </row>
      </sheetData>
      <sheetData sheetId="1816">
        <row r="2">
          <cell r="A2">
            <v>0</v>
          </cell>
        </row>
      </sheetData>
      <sheetData sheetId="1817">
        <row r="2">
          <cell r="A2">
            <v>0</v>
          </cell>
        </row>
      </sheetData>
      <sheetData sheetId="1818">
        <row r="2">
          <cell r="A2">
            <v>0</v>
          </cell>
        </row>
      </sheetData>
      <sheetData sheetId="1819">
        <row r="2">
          <cell r="A2">
            <v>0</v>
          </cell>
        </row>
      </sheetData>
      <sheetData sheetId="1820">
        <row r="2">
          <cell r="A2">
            <v>0</v>
          </cell>
        </row>
      </sheetData>
      <sheetData sheetId="1821">
        <row r="2">
          <cell r="A2">
            <v>0</v>
          </cell>
        </row>
      </sheetData>
      <sheetData sheetId="1822">
        <row r="2">
          <cell r="A2">
            <v>0</v>
          </cell>
        </row>
      </sheetData>
      <sheetData sheetId="1823">
        <row r="2">
          <cell r="A2">
            <v>0</v>
          </cell>
        </row>
      </sheetData>
      <sheetData sheetId="1824">
        <row r="2">
          <cell r="A2">
            <v>0</v>
          </cell>
        </row>
      </sheetData>
      <sheetData sheetId="1825">
        <row r="2">
          <cell r="A2">
            <v>0</v>
          </cell>
        </row>
      </sheetData>
      <sheetData sheetId="1826">
        <row r="2">
          <cell r="A2">
            <v>0</v>
          </cell>
        </row>
      </sheetData>
      <sheetData sheetId="1827">
        <row r="2">
          <cell r="A2">
            <v>0</v>
          </cell>
        </row>
      </sheetData>
      <sheetData sheetId="1828">
        <row r="2">
          <cell r="A2">
            <v>0</v>
          </cell>
        </row>
      </sheetData>
      <sheetData sheetId="1829">
        <row r="2">
          <cell r="A2">
            <v>0</v>
          </cell>
        </row>
      </sheetData>
      <sheetData sheetId="1830">
        <row r="2">
          <cell r="A2">
            <v>0</v>
          </cell>
        </row>
      </sheetData>
      <sheetData sheetId="1831">
        <row r="2">
          <cell r="A2">
            <v>0</v>
          </cell>
        </row>
      </sheetData>
      <sheetData sheetId="1832">
        <row r="2">
          <cell r="A2">
            <v>0</v>
          </cell>
        </row>
      </sheetData>
      <sheetData sheetId="1833">
        <row r="2">
          <cell r="A2">
            <v>0</v>
          </cell>
        </row>
      </sheetData>
      <sheetData sheetId="1834">
        <row r="2">
          <cell r="A2">
            <v>0</v>
          </cell>
        </row>
      </sheetData>
      <sheetData sheetId="1835">
        <row r="2">
          <cell r="A2">
            <v>0</v>
          </cell>
        </row>
      </sheetData>
      <sheetData sheetId="1836">
        <row r="2">
          <cell r="A2">
            <v>0</v>
          </cell>
        </row>
      </sheetData>
      <sheetData sheetId="1837">
        <row r="2">
          <cell r="A2">
            <v>0</v>
          </cell>
        </row>
      </sheetData>
      <sheetData sheetId="1838">
        <row r="2">
          <cell r="A2">
            <v>0</v>
          </cell>
        </row>
      </sheetData>
      <sheetData sheetId="1839">
        <row r="2">
          <cell r="A2">
            <v>0</v>
          </cell>
        </row>
      </sheetData>
      <sheetData sheetId="1840">
        <row r="2">
          <cell r="A2">
            <v>0</v>
          </cell>
        </row>
      </sheetData>
      <sheetData sheetId="1841">
        <row r="2">
          <cell r="A2">
            <v>0</v>
          </cell>
        </row>
      </sheetData>
      <sheetData sheetId="1842">
        <row r="2">
          <cell r="A2">
            <v>0</v>
          </cell>
        </row>
      </sheetData>
      <sheetData sheetId="1843">
        <row r="2">
          <cell r="A2">
            <v>0</v>
          </cell>
        </row>
      </sheetData>
      <sheetData sheetId="1844">
        <row r="2">
          <cell r="A2">
            <v>0</v>
          </cell>
        </row>
      </sheetData>
      <sheetData sheetId="1845">
        <row r="2">
          <cell r="A2">
            <v>0</v>
          </cell>
        </row>
      </sheetData>
      <sheetData sheetId="1846">
        <row r="2">
          <cell r="A2">
            <v>0</v>
          </cell>
        </row>
      </sheetData>
      <sheetData sheetId="1847">
        <row r="2">
          <cell r="A2">
            <v>0</v>
          </cell>
        </row>
      </sheetData>
      <sheetData sheetId="1848">
        <row r="2">
          <cell r="A2">
            <v>0</v>
          </cell>
        </row>
      </sheetData>
      <sheetData sheetId="1849">
        <row r="2">
          <cell r="A2">
            <v>0</v>
          </cell>
        </row>
      </sheetData>
      <sheetData sheetId="1850">
        <row r="2">
          <cell r="A2">
            <v>0</v>
          </cell>
        </row>
      </sheetData>
      <sheetData sheetId="1851">
        <row r="2">
          <cell r="A2">
            <v>0</v>
          </cell>
        </row>
      </sheetData>
      <sheetData sheetId="1852">
        <row r="2">
          <cell r="A2">
            <v>0</v>
          </cell>
        </row>
      </sheetData>
      <sheetData sheetId="1853">
        <row r="2">
          <cell r="A2">
            <v>0</v>
          </cell>
        </row>
      </sheetData>
      <sheetData sheetId="1854">
        <row r="2">
          <cell r="A2">
            <v>0</v>
          </cell>
        </row>
      </sheetData>
      <sheetData sheetId="1855">
        <row r="2">
          <cell r="A2">
            <v>0</v>
          </cell>
        </row>
      </sheetData>
      <sheetData sheetId="1856">
        <row r="2">
          <cell r="A2">
            <v>0</v>
          </cell>
        </row>
      </sheetData>
      <sheetData sheetId="1857">
        <row r="2">
          <cell r="A2">
            <v>0</v>
          </cell>
        </row>
      </sheetData>
      <sheetData sheetId="1858">
        <row r="2">
          <cell r="A2">
            <v>0</v>
          </cell>
        </row>
      </sheetData>
      <sheetData sheetId="1859">
        <row r="2">
          <cell r="A2">
            <v>0</v>
          </cell>
        </row>
      </sheetData>
      <sheetData sheetId="1860">
        <row r="2">
          <cell r="A2">
            <v>0</v>
          </cell>
        </row>
      </sheetData>
      <sheetData sheetId="1861">
        <row r="2">
          <cell r="A2">
            <v>0</v>
          </cell>
        </row>
      </sheetData>
      <sheetData sheetId="1862">
        <row r="2">
          <cell r="A2">
            <v>0</v>
          </cell>
        </row>
      </sheetData>
      <sheetData sheetId="1863">
        <row r="2">
          <cell r="A2">
            <v>0</v>
          </cell>
        </row>
      </sheetData>
      <sheetData sheetId="1864">
        <row r="2">
          <cell r="A2">
            <v>0</v>
          </cell>
        </row>
      </sheetData>
      <sheetData sheetId="1865">
        <row r="2">
          <cell r="A2">
            <v>0</v>
          </cell>
        </row>
      </sheetData>
      <sheetData sheetId="1866">
        <row r="2">
          <cell r="A2">
            <v>0</v>
          </cell>
        </row>
      </sheetData>
      <sheetData sheetId="1867">
        <row r="2">
          <cell r="A2">
            <v>0</v>
          </cell>
        </row>
      </sheetData>
      <sheetData sheetId="1868">
        <row r="2">
          <cell r="A2">
            <v>0</v>
          </cell>
        </row>
      </sheetData>
      <sheetData sheetId="1869">
        <row r="2">
          <cell r="A2">
            <v>0</v>
          </cell>
        </row>
      </sheetData>
      <sheetData sheetId="1870">
        <row r="2">
          <cell r="A2">
            <v>0</v>
          </cell>
        </row>
      </sheetData>
      <sheetData sheetId="1871">
        <row r="2">
          <cell r="A2">
            <v>0</v>
          </cell>
        </row>
      </sheetData>
      <sheetData sheetId="1872">
        <row r="2">
          <cell r="A2">
            <v>0</v>
          </cell>
        </row>
      </sheetData>
      <sheetData sheetId="1873">
        <row r="2">
          <cell r="A2">
            <v>0</v>
          </cell>
        </row>
      </sheetData>
      <sheetData sheetId="1874">
        <row r="2">
          <cell r="A2">
            <v>0</v>
          </cell>
        </row>
      </sheetData>
      <sheetData sheetId="1875">
        <row r="2">
          <cell r="A2">
            <v>0</v>
          </cell>
        </row>
      </sheetData>
      <sheetData sheetId="1876">
        <row r="2">
          <cell r="A2">
            <v>0</v>
          </cell>
        </row>
      </sheetData>
      <sheetData sheetId="1877">
        <row r="2">
          <cell r="A2">
            <v>0</v>
          </cell>
        </row>
      </sheetData>
      <sheetData sheetId="1878">
        <row r="2">
          <cell r="A2">
            <v>0</v>
          </cell>
        </row>
      </sheetData>
      <sheetData sheetId="1879">
        <row r="2">
          <cell r="A2">
            <v>0</v>
          </cell>
        </row>
      </sheetData>
      <sheetData sheetId="1880">
        <row r="2">
          <cell r="A2">
            <v>0</v>
          </cell>
        </row>
      </sheetData>
      <sheetData sheetId="1881">
        <row r="2">
          <cell r="A2">
            <v>0</v>
          </cell>
        </row>
      </sheetData>
      <sheetData sheetId="1882">
        <row r="2">
          <cell r="A2">
            <v>0</v>
          </cell>
        </row>
      </sheetData>
      <sheetData sheetId="1883">
        <row r="2">
          <cell r="A2">
            <v>0</v>
          </cell>
        </row>
      </sheetData>
      <sheetData sheetId="1884">
        <row r="2">
          <cell r="A2">
            <v>0</v>
          </cell>
        </row>
      </sheetData>
      <sheetData sheetId="1885">
        <row r="2">
          <cell r="A2">
            <v>0</v>
          </cell>
        </row>
      </sheetData>
      <sheetData sheetId="1886">
        <row r="2">
          <cell r="A2">
            <v>0</v>
          </cell>
        </row>
      </sheetData>
      <sheetData sheetId="1887">
        <row r="2">
          <cell r="A2">
            <v>0</v>
          </cell>
        </row>
      </sheetData>
      <sheetData sheetId="1888">
        <row r="2">
          <cell r="A2">
            <v>0</v>
          </cell>
        </row>
      </sheetData>
      <sheetData sheetId="1889">
        <row r="2">
          <cell r="A2">
            <v>0</v>
          </cell>
        </row>
      </sheetData>
      <sheetData sheetId="1890">
        <row r="2">
          <cell r="A2">
            <v>0</v>
          </cell>
        </row>
      </sheetData>
      <sheetData sheetId="1891">
        <row r="2">
          <cell r="A2">
            <v>0</v>
          </cell>
        </row>
      </sheetData>
      <sheetData sheetId="1892">
        <row r="2">
          <cell r="A2">
            <v>0</v>
          </cell>
        </row>
      </sheetData>
      <sheetData sheetId="1893">
        <row r="2">
          <cell r="A2">
            <v>0</v>
          </cell>
        </row>
      </sheetData>
      <sheetData sheetId="1894">
        <row r="2">
          <cell r="A2">
            <v>0</v>
          </cell>
        </row>
      </sheetData>
      <sheetData sheetId="1895">
        <row r="2">
          <cell r="A2">
            <v>0</v>
          </cell>
        </row>
      </sheetData>
      <sheetData sheetId="1896">
        <row r="2">
          <cell r="A2">
            <v>0</v>
          </cell>
        </row>
      </sheetData>
      <sheetData sheetId="1897">
        <row r="2">
          <cell r="A2">
            <v>0</v>
          </cell>
        </row>
      </sheetData>
      <sheetData sheetId="1898">
        <row r="2">
          <cell r="A2">
            <v>0</v>
          </cell>
        </row>
      </sheetData>
      <sheetData sheetId="1899">
        <row r="2">
          <cell r="A2">
            <v>0</v>
          </cell>
        </row>
      </sheetData>
      <sheetData sheetId="1900">
        <row r="2">
          <cell r="A2">
            <v>0</v>
          </cell>
        </row>
      </sheetData>
      <sheetData sheetId="1901">
        <row r="2">
          <cell r="A2">
            <v>0</v>
          </cell>
        </row>
      </sheetData>
      <sheetData sheetId="1902">
        <row r="2">
          <cell r="A2">
            <v>0</v>
          </cell>
        </row>
      </sheetData>
      <sheetData sheetId="1903">
        <row r="2">
          <cell r="A2">
            <v>0</v>
          </cell>
        </row>
      </sheetData>
      <sheetData sheetId="1904">
        <row r="2">
          <cell r="A2">
            <v>0</v>
          </cell>
        </row>
      </sheetData>
      <sheetData sheetId="1905">
        <row r="2">
          <cell r="A2">
            <v>0</v>
          </cell>
        </row>
      </sheetData>
      <sheetData sheetId="1906">
        <row r="2">
          <cell r="A2">
            <v>0</v>
          </cell>
        </row>
      </sheetData>
      <sheetData sheetId="1907">
        <row r="2">
          <cell r="A2">
            <v>0</v>
          </cell>
        </row>
      </sheetData>
      <sheetData sheetId="1908">
        <row r="2">
          <cell r="A2">
            <v>0</v>
          </cell>
        </row>
      </sheetData>
      <sheetData sheetId="1909">
        <row r="2">
          <cell r="A2">
            <v>0</v>
          </cell>
        </row>
      </sheetData>
      <sheetData sheetId="1910">
        <row r="2">
          <cell r="A2">
            <v>0</v>
          </cell>
        </row>
      </sheetData>
      <sheetData sheetId="1911">
        <row r="2">
          <cell r="A2">
            <v>0</v>
          </cell>
        </row>
      </sheetData>
      <sheetData sheetId="1912">
        <row r="2">
          <cell r="A2">
            <v>0</v>
          </cell>
        </row>
      </sheetData>
      <sheetData sheetId="1913">
        <row r="2">
          <cell r="A2">
            <v>0</v>
          </cell>
        </row>
      </sheetData>
      <sheetData sheetId="1914">
        <row r="2">
          <cell r="A2">
            <v>0</v>
          </cell>
        </row>
      </sheetData>
      <sheetData sheetId="1915">
        <row r="2">
          <cell r="A2">
            <v>0</v>
          </cell>
        </row>
      </sheetData>
      <sheetData sheetId="1916">
        <row r="2">
          <cell r="A2">
            <v>0</v>
          </cell>
        </row>
      </sheetData>
      <sheetData sheetId="1917">
        <row r="2">
          <cell r="A2">
            <v>0</v>
          </cell>
        </row>
      </sheetData>
      <sheetData sheetId="1918">
        <row r="2">
          <cell r="A2">
            <v>0</v>
          </cell>
        </row>
      </sheetData>
      <sheetData sheetId="1919">
        <row r="2">
          <cell r="A2">
            <v>0</v>
          </cell>
        </row>
      </sheetData>
      <sheetData sheetId="1920">
        <row r="2">
          <cell r="A2">
            <v>0</v>
          </cell>
        </row>
      </sheetData>
      <sheetData sheetId="1921">
        <row r="2">
          <cell r="A2">
            <v>0</v>
          </cell>
        </row>
      </sheetData>
      <sheetData sheetId="1922">
        <row r="2">
          <cell r="A2">
            <v>0</v>
          </cell>
        </row>
      </sheetData>
      <sheetData sheetId="1923">
        <row r="2">
          <cell r="A2">
            <v>0</v>
          </cell>
        </row>
      </sheetData>
      <sheetData sheetId="1924">
        <row r="2">
          <cell r="A2">
            <v>0</v>
          </cell>
        </row>
      </sheetData>
      <sheetData sheetId="1925">
        <row r="2">
          <cell r="A2">
            <v>0</v>
          </cell>
        </row>
      </sheetData>
      <sheetData sheetId="1926">
        <row r="2">
          <cell r="A2">
            <v>0</v>
          </cell>
        </row>
      </sheetData>
      <sheetData sheetId="1927">
        <row r="2">
          <cell r="A2">
            <v>0</v>
          </cell>
        </row>
      </sheetData>
      <sheetData sheetId="1928">
        <row r="2">
          <cell r="A2">
            <v>0</v>
          </cell>
        </row>
      </sheetData>
      <sheetData sheetId="1929">
        <row r="2">
          <cell r="A2">
            <v>0</v>
          </cell>
        </row>
      </sheetData>
      <sheetData sheetId="1930">
        <row r="2">
          <cell r="A2">
            <v>0</v>
          </cell>
        </row>
      </sheetData>
      <sheetData sheetId="1931">
        <row r="2">
          <cell r="A2">
            <v>0</v>
          </cell>
        </row>
      </sheetData>
      <sheetData sheetId="1932">
        <row r="2">
          <cell r="A2">
            <v>0</v>
          </cell>
        </row>
      </sheetData>
      <sheetData sheetId="1933">
        <row r="2">
          <cell r="A2">
            <v>0</v>
          </cell>
        </row>
      </sheetData>
      <sheetData sheetId="1934">
        <row r="2">
          <cell r="A2">
            <v>0</v>
          </cell>
        </row>
      </sheetData>
      <sheetData sheetId="1935">
        <row r="2">
          <cell r="A2">
            <v>0</v>
          </cell>
        </row>
      </sheetData>
      <sheetData sheetId="1936">
        <row r="2">
          <cell r="A2">
            <v>0</v>
          </cell>
        </row>
      </sheetData>
      <sheetData sheetId="1937">
        <row r="2">
          <cell r="A2">
            <v>0</v>
          </cell>
        </row>
      </sheetData>
      <sheetData sheetId="1938">
        <row r="2">
          <cell r="A2">
            <v>0</v>
          </cell>
        </row>
      </sheetData>
      <sheetData sheetId="1939">
        <row r="2">
          <cell r="A2">
            <v>0</v>
          </cell>
        </row>
      </sheetData>
      <sheetData sheetId="1940">
        <row r="2">
          <cell r="A2">
            <v>0</v>
          </cell>
        </row>
      </sheetData>
      <sheetData sheetId="1941">
        <row r="2">
          <cell r="A2">
            <v>0</v>
          </cell>
        </row>
      </sheetData>
      <sheetData sheetId="1942">
        <row r="2">
          <cell r="A2">
            <v>0</v>
          </cell>
        </row>
      </sheetData>
      <sheetData sheetId="1943">
        <row r="2">
          <cell r="A2">
            <v>0</v>
          </cell>
        </row>
      </sheetData>
      <sheetData sheetId="1944">
        <row r="2">
          <cell r="A2">
            <v>0</v>
          </cell>
        </row>
      </sheetData>
      <sheetData sheetId="1945">
        <row r="2">
          <cell r="A2">
            <v>0</v>
          </cell>
        </row>
      </sheetData>
      <sheetData sheetId="1946">
        <row r="2">
          <cell r="A2">
            <v>0</v>
          </cell>
        </row>
      </sheetData>
      <sheetData sheetId="1947">
        <row r="2">
          <cell r="A2">
            <v>0</v>
          </cell>
        </row>
      </sheetData>
      <sheetData sheetId="1948">
        <row r="2">
          <cell r="A2">
            <v>0</v>
          </cell>
        </row>
      </sheetData>
      <sheetData sheetId="1949">
        <row r="2">
          <cell r="A2">
            <v>0</v>
          </cell>
        </row>
      </sheetData>
      <sheetData sheetId="1950">
        <row r="2">
          <cell r="A2">
            <v>0</v>
          </cell>
        </row>
      </sheetData>
      <sheetData sheetId="1951">
        <row r="2">
          <cell r="A2">
            <v>0</v>
          </cell>
        </row>
      </sheetData>
      <sheetData sheetId="1952">
        <row r="2">
          <cell r="A2">
            <v>0</v>
          </cell>
        </row>
      </sheetData>
      <sheetData sheetId="1953">
        <row r="2">
          <cell r="A2">
            <v>0</v>
          </cell>
        </row>
      </sheetData>
      <sheetData sheetId="1954">
        <row r="2">
          <cell r="A2">
            <v>0</v>
          </cell>
        </row>
      </sheetData>
      <sheetData sheetId="1955">
        <row r="2">
          <cell r="A2">
            <v>0</v>
          </cell>
        </row>
      </sheetData>
      <sheetData sheetId="1956">
        <row r="2">
          <cell r="A2">
            <v>0</v>
          </cell>
        </row>
      </sheetData>
      <sheetData sheetId="1957">
        <row r="2">
          <cell r="A2">
            <v>0</v>
          </cell>
        </row>
      </sheetData>
      <sheetData sheetId="1958">
        <row r="2">
          <cell r="A2">
            <v>0</v>
          </cell>
        </row>
      </sheetData>
      <sheetData sheetId="1959">
        <row r="2">
          <cell r="A2">
            <v>0</v>
          </cell>
        </row>
      </sheetData>
      <sheetData sheetId="1960">
        <row r="2">
          <cell r="A2">
            <v>0</v>
          </cell>
        </row>
      </sheetData>
      <sheetData sheetId="1961">
        <row r="2">
          <cell r="A2">
            <v>0</v>
          </cell>
        </row>
      </sheetData>
      <sheetData sheetId="1962">
        <row r="2">
          <cell r="A2">
            <v>0</v>
          </cell>
        </row>
      </sheetData>
      <sheetData sheetId="1963">
        <row r="2">
          <cell r="A2">
            <v>0</v>
          </cell>
        </row>
      </sheetData>
      <sheetData sheetId="1964">
        <row r="2">
          <cell r="A2">
            <v>0</v>
          </cell>
        </row>
      </sheetData>
      <sheetData sheetId="1965">
        <row r="2">
          <cell r="A2">
            <v>0</v>
          </cell>
        </row>
      </sheetData>
      <sheetData sheetId="1966">
        <row r="2">
          <cell r="A2">
            <v>0</v>
          </cell>
        </row>
      </sheetData>
      <sheetData sheetId="1967">
        <row r="2">
          <cell r="A2">
            <v>0</v>
          </cell>
        </row>
      </sheetData>
      <sheetData sheetId="1968">
        <row r="2">
          <cell r="A2">
            <v>0</v>
          </cell>
        </row>
      </sheetData>
      <sheetData sheetId="1969">
        <row r="2">
          <cell r="A2">
            <v>0</v>
          </cell>
        </row>
      </sheetData>
      <sheetData sheetId="1970">
        <row r="2">
          <cell r="A2">
            <v>0</v>
          </cell>
        </row>
      </sheetData>
      <sheetData sheetId="1971">
        <row r="2">
          <cell r="A2">
            <v>0</v>
          </cell>
        </row>
      </sheetData>
      <sheetData sheetId="1972">
        <row r="2">
          <cell r="A2">
            <v>0</v>
          </cell>
        </row>
      </sheetData>
      <sheetData sheetId="1973">
        <row r="2">
          <cell r="A2">
            <v>0</v>
          </cell>
        </row>
      </sheetData>
      <sheetData sheetId="1974">
        <row r="2">
          <cell r="A2">
            <v>0</v>
          </cell>
        </row>
      </sheetData>
      <sheetData sheetId="1975">
        <row r="2">
          <cell r="A2">
            <v>0</v>
          </cell>
        </row>
      </sheetData>
      <sheetData sheetId="1976">
        <row r="2">
          <cell r="A2">
            <v>0</v>
          </cell>
        </row>
      </sheetData>
      <sheetData sheetId="1977">
        <row r="2">
          <cell r="A2">
            <v>0</v>
          </cell>
        </row>
      </sheetData>
      <sheetData sheetId="1978">
        <row r="2">
          <cell r="A2">
            <v>0</v>
          </cell>
        </row>
      </sheetData>
      <sheetData sheetId="1979">
        <row r="2">
          <cell r="A2">
            <v>0</v>
          </cell>
        </row>
      </sheetData>
      <sheetData sheetId="1980">
        <row r="2">
          <cell r="A2">
            <v>0</v>
          </cell>
        </row>
      </sheetData>
      <sheetData sheetId="1981">
        <row r="2">
          <cell r="A2">
            <v>0</v>
          </cell>
        </row>
      </sheetData>
      <sheetData sheetId="1982">
        <row r="2">
          <cell r="A2">
            <v>0</v>
          </cell>
        </row>
      </sheetData>
      <sheetData sheetId="1983">
        <row r="2">
          <cell r="A2">
            <v>0</v>
          </cell>
        </row>
      </sheetData>
      <sheetData sheetId="1984">
        <row r="2">
          <cell r="A2">
            <v>0</v>
          </cell>
        </row>
      </sheetData>
      <sheetData sheetId="1985">
        <row r="2">
          <cell r="A2">
            <v>0</v>
          </cell>
        </row>
      </sheetData>
      <sheetData sheetId="1986">
        <row r="2">
          <cell r="A2">
            <v>0</v>
          </cell>
        </row>
      </sheetData>
      <sheetData sheetId="1987">
        <row r="2">
          <cell r="A2">
            <v>0</v>
          </cell>
        </row>
      </sheetData>
      <sheetData sheetId="1988">
        <row r="2">
          <cell r="A2">
            <v>0</v>
          </cell>
        </row>
      </sheetData>
      <sheetData sheetId="1989">
        <row r="2">
          <cell r="A2">
            <v>0</v>
          </cell>
        </row>
      </sheetData>
      <sheetData sheetId="1990">
        <row r="2">
          <cell r="A2">
            <v>0</v>
          </cell>
        </row>
      </sheetData>
      <sheetData sheetId="1991">
        <row r="2">
          <cell r="A2">
            <v>0</v>
          </cell>
        </row>
      </sheetData>
      <sheetData sheetId="1992">
        <row r="2">
          <cell r="A2">
            <v>0</v>
          </cell>
        </row>
      </sheetData>
      <sheetData sheetId="1993">
        <row r="2">
          <cell r="A2">
            <v>0</v>
          </cell>
        </row>
      </sheetData>
      <sheetData sheetId="1994">
        <row r="2">
          <cell r="A2">
            <v>0</v>
          </cell>
        </row>
      </sheetData>
      <sheetData sheetId="1995">
        <row r="2">
          <cell r="A2">
            <v>0</v>
          </cell>
        </row>
      </sheetData>
      <sheetData sheetId="1996">
        <row r="2">
          <cell r="A2">
            <v>0</v>
          </cell>
        </row>
      </sheetData>
      <sheetData sheetId="1997">
        <row r="2">
          <cell r="A2">
            <v>0</v>
          </cell>
        </row>
      </sheetData>
      <sheetData sheetId="1998">
        <row r="2">
          <cell r="A2">
            <v>0</v>
          </cell>
        </row>
      </sheetData>
      <sheetData sheetId="1999">
        <row r="2">
          <cell r="A2">
            <v>0</v>
          </cell>
        </row>
      </sheetData>
      <sheetData sheetId="2000">
        <row r="2">
          <cell r="A2">
            <v>0</v>
          </cell>
        </row>
      </sheetData>
      <sheetData sheetId="2001">
        <row r="2">
          <cell r="A2">
            <v>0</v>
          </cell>
        </row>
      </sheetData>
      <sheetData sheetId="2002">
        <row r="2">
          <cell r="A2">
            <v>0</v>
          </cell>
        </row>
      </sheetData>
      <sheetData sheetId="2003">
        <row r="2">
          <cell r="A2">
            <v>0</v>
          </cell>
        </row>
      </sheetData>
      <sheetData sheetId="2004">
        <row r="2">
          <cell r="A2">
            <v>0</v>
          </cell>
        </row>
      </sheetData>
      <sheetData sheetId="2005">
        <row r="2">
          <cell r="A2">
            <v>0</v>
          </cell>
        </row>
      </sheetData>
      <sheetData sheetId="2006">
        <row r="2">
          <cell r="A2">
            <v>0</v>
          </cell>
        </row>
      </sheetData>
      <sheetData sheetId="2007">
        <row r="2">
          <cell r="A2">
            <v>0</v>
          </cell>
        </row>
      </sheetData>
      <sheetData sheetId="2008">
        <row r="2">
          <cell r="A2">
            <v>0</v>
          </cell>
        </row>
      </sheetData>
      <sheetData sheetId="2009">
        <row r="2">
          <cell r="A2">
            <v>0</v>
          </cell>
        </row>
      </sheetData>
      <sheetData sheetId="2010">
        <row r="2">
          <cell r="A2">
            <v>0</v>
          </cell>
        </row>
      </sheetData>
      <sheetData sheetId="2011">
        <row r="2">
          <cell r="A2">
            <v>0</v>
          </cell>
        </row>
      </sheetData>
      <sheetData sheetId="2012">
        <row r="2">
          <cell r="A2">
            <v>0</v>
          </cell>
        </row>
      </sheetData>
      <sheetData sheetId="2013">
        <row r="2">
          <cell r="A2">
            <v>0</v>
          </cell>
        </row>
      </sheetData>
      <sheetData sheetId="2014">
        <row r="2">
          <cell r="A2">
            <v>0</v>
          </cell>
        </row>
      </sheetData>
      <sheetData sheetId="2015">
        <row r="2">
          <cell r="A2">
            <v>0</v>
          </cell>
        </row>
      </sheetData>
      <sheetData sheetId="2016">
        <row r="2">
          <cell r="A2">
            <v>0</v>
          </cell>
        </row>
      </sheetData>
      <sheetData sheetId="2017">
        <row r="2">
          <cell r="A2">
            <v>0</v>
          </cell>
        </row>
      </sheetData>
      <sheetData sheetId="2018">
        <row r="2">
          <cell r="A2">
            <v>0</v>
          </cell>
        </row>
      </sheetData>
      <sheetData sheetId="2019">
        <row r="2">
          <cell r="A2">
            <v>0</v>
          </cell>
        </row>
      </sheetData>
      <sheetData sheetId="2020">
        <row r="2">
          <cell r="A2">
            <v>0</v>
          </cell>
        </row>
      </sheetData>
      <sheetData sheetId="2021">
        <row r="2">
          <cell r="A2">
            <v>0</v>
          </cell>
        </row>
      </sheetData>
      <sheetData sheetId="2022">
        <row r="2">
          <cell r="A2">
            <v>0</v>
          </cell>
        </row>
      </sheetData>
      <sheetData sheetId="2023">
        <row r="2">
          <cell r="A2">
            <v>0</v>
          </cell>
        </row>
      </sheetData>
      <sheetData sheetId="2024">
        <row r="2">
          <cell r="A2">
            <v>0</v>
          </cell>
        </row>
      </sheetData>
      <sheetData sheetId="2025">
        <row r="2">
          <cell r="A2">
            <v>0</v>
          </cell>
        </row>
      </sheetData>
      <sheetData sheetId="2026">
        <row r="2">
          <cell r="A2">
            <v>0</v>
          </cell>
        </row>
      </sheetData>
      <sheetData sheetId="2027">
        <row r="2">
          <cell r="A2">
            <v>0</v>
          </cell>
        </row>
      </sheetData>
      <sheetData sheetId="2028">
        <row r="2">
          <cell r="A2">
            <v>0</v>
          </cell>
        </row>
      </sheetData>
      <sheetData sheetId="2029">
        <row r="2">
          <cell r="A2">
            <v>0</v>
          </cell>
        </row>
      </sheetData>
      <sheetData sheetId="2030">
        <row r="2">
          <cell r="A2">
            <v>0</v>
          </cell>
        </row>
      </sheetData>
      <sheetData sheetId="2031">
        <row r="2">
          <cell r="A2">
            <v>0</v>
          </cell>
        </row>
      </sheetData>
      <sheetData sheetId="2032">
        <row r="2">
          <cell r="A2">
            <v>0</v>
          </cell>
        </row>
      </sheetData>
      <sheetData sheetId="2033">
        <row r="2">
          <cell r="A2">
            <v>0</v>
          </cell>
        </row>
      </sheetData>
      <sheetData sheetId="2034">
        <row r="2">
          <cell r="A2">
            <v>0</v>
          </cell>
        </row>
      </sheetData>
      <sheetData sheetId="2035">
        <row r="2">
          <cell r="A2">
            <v>0</v>
          </cell>
        </row>
      </sheetData>
      <sheetData sheetId="2036">
        <row r="2">
          <cell r="A2">
            <v>0</v>
          </cell>
        </row>
      </sheetData>
      <sheetData sheetId="2037">
        <row r="2">
          <cell r="A2">
            <v>0</v>
          </cell>
        </row>
      </sheetData>
      <sheetData sheetId="2038">
        <row r="2">
          <cell r="A2">
            <v>0</v>
          </cell>
        </row>
      </sheetData>
      <sheetData sheetId="2039">
        <row r="2">
          <cell r="A2">
            <v>0</v>
          </cell>
        </row>
      </sheetData>
      <sheetData sheetId="2040">
        <row r="2">
          <cell r="A2">
            <v>0</v>
          </cell>
        </row>
      </sheetData>
      <sheetData sheetId="2041">
        <row r="2">
          <cell r="A2">
            <v>0</v>
          </cell>
        </row>
      </sheetData>
      <sheetData sheetId="2042">
        <row r="2">
          <cell r="A2">
            <v>0</v>
          </cell>
        </row>
      </sheetData>
      <sheetData sheetId="2043">
        <row r="2">
          <cell r="A2">
            <v>0</v>
          </cell>
        </row>
      </sheetData>
      <sheetData sheetId="2044">
        <row r="2">
          <cell r="A2">
            <v>0</v>
          </cell>
        </row>
      </sheetData>
      <sheetData sheetId="2045">
        <row r="2">
          <cell r="A2">
            <v>0</v>
          </cell>
        </row>
      </sheetData>
      <sheetData sheetId="2046">
        <row r="2">
          <cell r="A2">
            <v>0</v>
          </cell>
        </row>
      </sheetData>
      <sheetData sheetId="2047">
        <row r="2">
          <cell r="A2">
            <v>0</v>
          </cell>
        </row>
      </sheetData>
      <sheetData sheetId="2048">
        <row r="2">
          <cell r="A2">
            <v>0</v>
          </cell>
        </row>
      </sheetData>
      <sheetData sheetId="2049">
        <row r="2">
          <cell r="A2">
            <v>0</v>
          </cell>
        </row>
      </sheetData>
      <sheetData sheetId="2050">
        <row r="2">
          <cell r="A2">
            <v>0</v>
          </cell>
        </row>
      </sheetData>
      <sheetData sheetId="2051">
        <row r="2">
          <cell r="A2">
            <v>0</v>
          </cell>
        </row>
      </sheetData>
      <sheetData sheetId="2052">
        <row r="2">
          <cell r="A2">
            <v>0</v>
          </cell>
        </row>
      </sheetData>
      <sheetData sheetId="2053">
        <row r="2">
          <cell r="A2">
            <v>0</v>
          </cell>
        </row>
      </sheetData>
      <sheetData sheetId="2054">
        <row r="2">
          <cell r="A2">
            <v>0</v>
          </cell>
        </row>
      </sheetData>
      <sheetData sheetId="2055">
        <row r="2">
          <cell r="A2">
            <v>0</v>
          </cell>
        </row>
      </sheetData>
      <sheetData sheetId="2056">
        <row r="2">
          <cell r="A2">
            <v>0</v>
          </cell>
        </row>
      </sheetData>
      <sheetData sheetId="2057">
        <row r="2">
          <cell r="A2">
            <v>0</v>
          </cell>
        </row>
      </sheetData>
      <sheetData sheetId="2058">
        <row r="2">
          <cell r="A2">
            <v>0</v>
          </cell>
        </row>
      </sheetData>
      <sheetData sheetId="2059">
        <row r="2">
          <cell r="A2">
            <v>0</v>
          </cell>
        </row>
      </sheetData>
      <sheetData sheetId="2060">
        <row r="2">
          <cell r="A2">
            <v>0</v>
          </cell>
        </row>
      </sheetData>
      <sheetData sheetId="2061">
        <row r="2">
          <cell r="A2">
            <v>0</v>
          </cell>
        </row>
      </sheetData>
      <sheetData sheetId="2062">
        <row r="2">
          <cell r="A2">
            <v>0</v>
          </cell>
        </row>
      </sheetData>
      <sheetData sheetId="2063">
        <row r="2">
          <cell r="A2">
            <v>0</v>
          </cell>
        </row>
      </sheetData>
      <sheetData sheetId="2064">
        <row r="2">
          <cell r="A2">
            <v>0</v>
          </cell>
        </row>
      </sheetData>
      <sheetData sheetId="2065">
        <row r="2">
          <cell r="A2">
            <v>0</v>
          </cell>
        </row>
      </sheetData>
      <sheetData sheetId="2066">
        <row r="2">
          <cell r="A2">
            <v>0</v>
          </cell>
        </row>
      </sheetData>
      <sheetData sheetId="2067">
        <row r="2">
          <cell r="A2">
            <v>0</v>
          </cell>
        </row>
      </sheetData>
      <sheetData sheetId="2068">
        <row r="2">
          <cell r="A2">
            <v>0</v>
          </cell>
        </row>
      </sheetData>
      <sheetData sheetId="2069">
        <row r="2">
          <cell r="A2">
            <v>0</v>
          </cell>
        </row>
      </sheetData>
      <sheetData sheetId="2070">
        <row r="2">
          <cell r="A2">
            <v>0</v>
          </cell>
        </row>
      </sheetData>
      <sheetData sheetId="2071">
        <row r="2">
          <cell r="A2">
            <v>0</v>
          </cell>
        </row>
      </sheetData>
      <sheetData sheetId="2072">
        <row r="2">
          <cell r="A2">
            <v>0</v>
          </cell>
        </row>
      </sheetData>
      <sheetData sheetId="2073">
        <row r="2">
          <cell r="A2">
            <v>0</v>
          </cell>
        </row>
      </sheetData>
      <sheetData sheetId="2074">
        <row r="2">
          <cell r="A2">
            <v>0</v>
          </cell>
        </row>
      </sheetData>
      <sheetData sheetId="2075">
        <row r="2">
          <cell r="A2">
            <v>0</v>
          </cell>
        </row>
      </sheetData>
      <sheetData sheetId="2076">
        <row r="2">
          <cell r="A2">
            <v>0</v>
          </cell>
        </row>
      </sheetData>
      <sheetData sheetId="2077">
        <row r="2">
          <cell r="A2">
            <v>0</v>
          </cell>
        </row>
      </sheetData>
      <sheetData sheetId="2078">
        <row r="2">
          <cell r="A2">
            <v>0</v>
          </cell>
        </row>
      </sheetData>
      <sheetData sheetId="2079">
        <row r="2">
          <cell r="A2">
            <v>0</v>
          </cell>
        </row>
      </sheetData>
      <sheetData sheetId="2080">
        <row r="2">
          <cell r="A2">
            <v>0</v>
          </cell>
        </row>
      </sheetData>
      <sheetData sheetId="2081">
        <row r="2">
          <cell r="A2">
            <v>0</v>
          </cell>
        </row>
      </sheetData>
      <sheetData sheetId="2082">
        <row r="2">
          <cell r="A2">
            <v>0</v>
          </cell>
        </row>
      </sheetData>
      <sheetData sheetId="2083">
        <row r="2">
          <cell r="A2">
            <v>0</v>
          </cell>
        </row>
      </sheetData>
      <sheetData sheetId="2084">
        <row r="2">
          <cell r="A2">
            <v>0</v>
          </cell>
        </row>
      </sheetData>
      <sheetData sheetId="2085">
        <row r="2">
          <cell r="A2">
            <v>0</v>
          </cell>
        </row>
      </sheetData>
      <sheetData sheetId="2086">
        <row r="2">
          <cell r="A2">
            <v>0</v>
          </cell>
        </row>
      </sheetData>
      <sheetData sheetId="2087">
        <row r="2">
          <cell r="A2">
            <v>0</v>
          </cell>
        </row>
      </sheetData>
      <sheetData sheetId="2088">
        <row r="2">
          <cell r="A2">
            <v>0</v>
          </cell>
        </row>
      </sheetData>
      <sheetData sheetId="2089">
        <row r="2">
          <cell r="A2">
            <v>0</v>
          </cell>
        </row>
      </sheetData>
      <sheetData sheetId="2090">
        <row r="2">
          <cell r="A2">
            <v>0</v>
          </cell>
        </row>
      </sheetData>
      <sheetData sheetId="2091">
        <row r="2">
          <cell r="A2">
            <v>0</v>
          </cell>
        </row>
      </sheetData>
      <sheetData sheetId="2092">
        <row r="2">
          <cell r="A2">
            <v>0</v>
          </cell>
        </row>
      </sheetData>
      <sheetData sheetId="2093">
        <row r="2">
          <cell r="A2">
            <v>0</v>
          </cell>
        </row>
      </sheetData>
      <sheetData sheetId="2094">
        <row r="2">
          <cell r="A2">
            <v>0</v>
          </cell>
        </row>
      </sheetData>
      <sheetData sheetId="2095">
        <row r="2">
          <cell r="A2">
            <v>0</v>
          </cell>
        </row>
      </sheetData>
      <sheetData sheetId="2096">
        <row r="2">
          <cell r="A2">
            <v>0</v>
          </cell>
        </row>
      </sheetData>
      <sheetData sheetId="2097">
        <row r="2">
          <cell r="A2">
            <v>0</v>
          </cell>
        </row>
      </sheetData>
      <sheetData sheetId="2098">
        <row r="2">
          <cell r="A2">
            <v>0</v>
          </cell>
        </row>
      </sheetData>
      <sheetData sheetId="2099">
        <row r="2">
          <cell r="A2">
            <v>0</v>
          </cell>
        </row>
      </sheetData>
      <sheetData sheetId="2100">
        <row r="2">
          <cell r="A2">
            <v>0</v>
          </cell>
        </row>
      </sheetData>
      <sheetData sheetId="2101">
        <row r="2">
          <cell r="A2">
            <v>0</v>
          </cell>
        </row>
      </sheetData>
      <sheetData sheetId="2102">
        <row r="2">
          <cell r="A2">
            <v>0</v>
          </cell>
        </row>
      </sheetData>
      <sheetData sheetId="2103">
        <row r="2">
          <cell r="A2">
            <v>0</v>
          </cell>
        </row>
      </sheetData>
      <sheetData sheetId="2104">
        <row r="2">
          <cell r="A2">
            <v>0</v>
          </cell>
        </row>
      </sheetData>
      <sheetData sheetId="2105">
        <row r="2">
          <cell r="A2">
            <v>0</v>
          </cell>
        </row>
      </sheetData>
      <sheetData sheetId="2106">
        <row r="2">
          <cell r="A2">
            <v>0</v>
          </cell>
        </row>
      </sheetData>
      <sheetData sheetId="2107">
        <row r="2">
          <cell r="A2">
            <v>0</v>
          </cell>
        </row>
      </sheetData>
      <sheetData sheetId="2108">
        <row r="2">
          <cell r="A2">
            <v>0</v>
          </cell>
        </row>
      </sheetData>
      <sheetData sheetId="2109">
        <row r="2">
          <cell r="A2">
            <v>0</v>
          </cell>
        </row>
      </sheetData>
      <sheetData sheetId="2110">
        <row r="2">
          <cell r="A2">
            <v>0</v>
          </cell>
        </row>
      </sheetData>
      <sheetData sheetId="2111">
        <row r="2">
          <cell r="A2">
            <v>0</v>
          </cell>
        </row>
      </sheetData>
      <sheetData sheetId="2112">
        <row r="2">
          <cell r="A2">
            <v>0</v>
          </cell>
        </row>
      </sheetData>
      <sheetData sheetId="2113">
        <row r="2">
          <cell r="A2">
            <v>0</v>
          </cell>
        </row>
      </sheetData>
      <sheetData sheetId="2114">
        <row r="2">
          <cell r="A2">
            <v>0</v>
          </cell>
        </row>
      </sheetData>
      <sheetData sheetId="2115">
        <row r="2">
          <cell r="A2">
            <v>0</v>
          </cell>
        </row>
      </sheetData>
      <sheetData sheetId="2116">
        <row r="2">
          <cell r="A2">
            <v>0</v>
          </cell>
        </row>
      </sheetData>
      <sheetData sheetId="2117">
        <row r="2">
          <cell r="A2">
            <v>0</v>
          </cell>
        </row>
      </sheetData>
      <sheetData sheetId="2118">
        <row r="2">
          <cell r="A2">
            <v>0</v>
          </cell>
        </row>
      </sheetData>
      <sheetData sheetId="2119">
        <row r="2">
          <cell r="A2">
            <v>0</v>
          </cell>
        </row>
      </sheetData>
      <sheetData sheetId="2120">
        <row r="2">
          <cell r="A2">
            <v>0</v>
          </cell>
        </row>
      </sheetData>
      <sheetData sheetId="2121">
        <row r="2">
          <cell r="A2">
            <v>0</v>
          </cell>
        </row>
      </sheetData>
      <sheetData sheetId="2122">
        <row r="2">
          <cell r="A2">
            <v>0</v>
          </cell>
        </row>
      </sheetData>
      <sheetData sheetId="2123">
        <row r="2">
          <cell r="A2">
            <v>0</v>
          </cell>
        </row>
      </sheetData>
      <sheetData sheetId="2124">
        <row r="2">
          <cell r="A2">
            <v>0</v>
          </cell>
        </row>
      </sheetData>
      <sheetData sheetId="2125">
        <row r="2">
          <cell r="A2">
            <v>0</v>
          </cell>
        </row>
      </sheetData>
      <sheetData sheetId="2126">
        <row r="2">
          <cell r="A2">
            <v>0</v>
          </cell>
        </row>
      </sheetData>
      <sheetData sheetId="2127">
        <row r="2">
          <cell r="A2">
            <v>0</v>
          </cell>
        </row>
      </sheetData>
      <sheetData sheetId="2128">
        <row r="2">
          <cell r="A2">
            <v>0</v>
          </cell>
        </row>
      </sheetData>
      <sheetData sheetId="2129">
        <row r="2">
          <cell r="A2">
            <v>0</v>
          </cell>
        </row>
      </sheetData>
      <sheetData sheetId="2130">
        <row r="2">
          <cell r="A2">
            <v>0</v>
          </cell>
        </row>
      </sheetData>
      <sheetData sheetId="2131">
        <row r="2">
          <cell r="A2">
            <v>0</v>
          </cell>
        </row>
      </sheetData>
      <sheetData sheetId="2132">
        <row r="2">
          <cell r="A2">
            <v>0</v>
          </cell>
        </row>
      </sheetData>
      <sheetData sheetId="2133">
        <row r="2">
          <cell r="A2">
            <v>0</v>
          </cell>
        </row>
      </sheetData>
      <sheetData sheetId="2134">
        <row r="2">
          <cell r="A2">
            <v>0</v>
          </cell>
        </row>
      </sheetData>
      <sheetData sheetId="2135">
        <row r="2">
          <cell r="A2">
            <v>0</v>
          </cell>
        </row>
      </sheetData>
      <sheetData sheetId="2136">
        <row r="2">
          <cell r="A2">
            <v>0</v>
          </cell>
        </row>
      </sheetData>
      <sheetData sheetId="2137">
        <row r="2">
          <cell r="A2">
            <v>0</v>
          </cell>
        </row>
      </sheetData>
      <sheetData sheetId="2138">
        <row r="2">
          <cell r="A2">
            <v>0</v>
          </cell>
        </row>
      </sheetData>
      <sheetData sheetId="2139">
        <row r="2">
          <cell r="A2">
            <v>0</v>
          </cell>
        </row>
      </sheetData>
      <sheetData sheetId="2140">
        <row r="2">
          <cell r="A2">
            <v>0</v>
          </cell>
        </row>
      </sheetData>
      <sheetData sheetId="2141">
        <row r="2">
          <cell r="A2">
            <v>0</v>
          </cell>
        </row>
      </sheetData>
      <sheetData sheetId="2142">
        <row r="2">
          <cell r="A2">
            <v>0</v>
          </cell>
        </row>
      </sheetData>
      <sheetData sheetId="2143">
        <row r="2">
          <cell r="A2">
            <v>0</v>
          </cell>
        </row>
      </sheetData>
      <sheetData sheetId="2144">
        <row r="2">
          <cell r="A2">
            <v>0</v>
          </cell>
        </row>
      </sheetData>
      <sheetData sheetId="2145">
        <row r="2">
          <cell r="A2">
            <v>0</v>
          </cell>
        </row>
      </sheetData>
      <sheetData sheetId="2146">
        <row r="2">
          <cell r="A2">
            <v>0</v>
          </cell>
        </row>
      </sheetData>
      <sheetData sheetId="2147">
        <row r="2">
          <cell r="A2">
            <v>0</v>
          </cell>
        </row>
      </sheetData>
      <sheetData sheetId="2148">
        <row r="2">
          <cell r="A2">
            <v>0</v>
          </cell>
        </row>
      </sheetData>
      <sheetData sheetId="2149">
        <row r="2">
          <cell r="A2">
            <v>0</v>
          </cell>
        </row>
      </sheetData>
      <sheetData sheetId="2150">
        <row r="2">
          <cell r="A2">
            <v>0</v>
          </cell>
        </row>
      </sheetData>
      <sheetData sheetId="2151">
        <row r="2">
          <cell r="A2">
            <v>0</v>
          </cell>
        </row>
      </sheetData>
      <sheetData sheetId="2152">
        <row r="2">
          <cell r="A2">
            <v>0</v>
          </cell>
        </row>
      </sheetData>
      <sheetData sheetId="2153">
        <row r="2">
          <cell r="A2">
            <v>0</v>
          </cell>
        </row>
      </sheetData>
      <sheetData sheetId="2154">
        <row r="2">
          <cell r="A2">
            <v>0</v>
          </cell>
        </row>
      </sheetData>
      <sheetData sheetId="2155">
        <row r="2">
          <cell r="A2">
            <v>0</v>
          </cell>
        </row>
      </sheetData>
      <sheetData sheetId="2156">
        <row r="2">
          <cell r="A2">
            <v>0</v>
          </cell>
        </row>
      </sheetData>
      <sheetData sheetId="2157">
        <row r="2">
          <cell r="A2">
            <v>0</v>
          </cell>
        </row>
      </sheetData>
      <sheetData sheetId="2158">
        <row r="2">
          <cell r="A2">
            <v>0</v>
          </cell>
        </row>
      </sheetData>
      <sheetData sheetId="2159">
        <row r="2">
          <cell r="A2">
            <v>0</v>
          </cell>
        </row>
      </sheetData>
      <sheetData sheetId="2160">
        <row r="2">
          <cell r="A2">
            <v>0</v>
          </cell>
        </row>
      </sheetData>
      <sheetData sheetId="2161">
        <row r="2">
          <cell r="A2">
            <v>0</v>
          </cell>
        </row>
      </sheetData>
      <sheetData sheetId="2162">
        <row r="2">
          <cell r="A2">
            <v>0</v>
          </cell>
        </row>
      </sheetData>
      <sheetData sheetId="2163">
        <row r="2">
          <cell r="A2">
            <v>0</v>
          </cell>
        </row>
      </sheetData>
      <sheetData sheetId="2164">
        <row r="2">
          <cell r="A2">
            <v>0</v>
          </cell>
        </row>
      </sheetData>
      <sheetData sheetId="2165">
        <row r="2">
          <cell r="A2">
            <v>0</v>
          </cell>
        </row>
      </sheetData>
      <sheetData sheetId="2166">
        <row r="2">
          <cell r="A2">
            <v>0</v>
          </cell>
        </row>
      </sheetData>
      <sheetData sheetId="2167">
        <row r="2">
          <cell r="A2">
            <v>0</v>
          </cell>
        </row>
      </sheetData>
      <sheetData sheetId="2168">
        <row r="2">
          <cell r="A2">
            <v>0</v>
          </cell>
        </row>
      </sheetData>
      <sheetData sheetId="2169">
        <row r="2">
          <cell r="A2">
            <v>0</v>
          </cell>
        </row>
      </sheetData>
      <sheetData sheetId="2170">
        <row r="2">
          <cell r="A2">
            <v>0</v>
          </cell>
        </row>
      </sheetData>
      <sheetData sheetId="2171">
        <row r="2">
          <cell r="A2">
            <v>0</v>
          </cell>
        </row>
      </sheetData>
      <sheetData sheetId="2172">
        <row r="2">
          <cell r="A2">
            <v>0</v>
          </cell>
        </row>
      </sheetData>
      <sheetData sheetId="2173">
        <row r="2">
          <cell r="A2">
            <v>0</v>
          </cell>
        </row>
      </sheetData>
      <sheetData sheetId="2174">
        <row r="2">
          <cell r="A2">
            <v>0</v>
          </cell>
        </row>
      </sheetData>
      <sheetData sheetId="2175">
        <row r="2">
          <cell r="A2">
            <v>0</v>
          </cell>
        </row>
      </sheetData>
      <sheetData sheetId="2176">
        <row r="2">
          <cell r="A2">
            <v>0</v>
          </cell>
        </row>
      </sheetData>
      <sheetData sheetId="2177">
        <row r="2">
          <cell r="A2">
            <v>0</v>
          </cell>
        </row>
      </sheetData>
      <sheetData sheetId="2178">
        <row r="2">
          <cell r="A2">
            <v>0</v>
          </cell>
        </row>
      </sheetData>
      <sheetData sheetId="2179">
        <row r="2">
          <cell r="A2">
            <v>0</v>
          </cell>
        </row>
      </sheetData>
      <sheetData sheetId="2180">
        <row r="2">
          <cell r="A2">
            <v>0</v>
          </cell>
        </row>
      </sheetData>
      <sheetData sheetId="2181">
        <row r="2">
          <cell r="A2">
            <v>0</v>
          </cell>
        </row>
      </sheetData>
      <sheetData sheetId="2182">
        <row r="2">
          <cell r="A2">
            <v>0</v>
          </cell>
        </row>
      </sheetData>
      <sheetData sheetId="2183">
        <row r="2">
          <cell r="A2">
            <v>0</v>
          </cell>
        </row>
      </sheetData>
      <sheetData sheetId="2184">
        <row r="2">
          <cell r="A2">
            <v>0</v>
          </cell>
        </row>
      </sheetData>
      <sheetData sheetId="2185">
        <row r="2">
          <cell r="A2">
            <v>0</v>
          </cell>
        </row>
      </sheetData>
      <sheetData sheetId="2186">
        <row r="2">
          <cell r="A2">
            <v>0</v>
          </cell>
        </row>
      </sheetData>
      <sheetData sheetId="2187">
        <row r="2">
          <cell r="A2">
            <v>0</v>
          </cell>
        </row>
      </sheetData>
      <sheetData sheetId="2188">
        <row r="2">
          <cell r="A2">
            <v>0</v>
          </cell>
        </row>
      </sheetData>
      <sheetData sheetId="2189">
        <row r="2">
          <cell r="A2">
            <v>0</v>
          </cell>
        </row>
      </sheetData>
      <sheetData sheetId="2190">
        <row r="2">
          <cell r="A2">
            <v>0</v>
          </cell>
        </row>
      </sheetData>
      <sheetData sheetId="2191">
        <row r="2">
          <cell r="A2">
            <v>0</v>
          </cell>
        </row>
      </sheetData>
      <sheetData sheetId="2192">
        <row r="2">
          <cell r="A2">
            <v>0</v>
          </cell>
        </row>
      </sheetData>
      <sheetData sheetId="2193">
        <row r="2">
          <cell r="A2">
            <v>0</v>
          </cell>
        </row>
      </sheetData>
      <sheetData sheetId="2194">
        <row r="2">
          <cell r="A2">
            <v>0</v>
          </cell>
        </row>
      </sheetData>
      <sheetData sheetId="2195">
        <row r="2">
          <cell r="A2">
            <v>0</v>
          </cell>
        </row>
      </sheetData>
      <sheetData sheetId="2196">
        <row r="2">
          <cell r="A2">
            <v>0</v>
          </cell>
        </row>
      </sheetData>
      <sheetData sheetId="2197">
        <row r="2">
          <cell r="A2">
            <v>0</v>
          </cell>
        </row>
      </sheetData>
      <sheetData sheetId="2198">
        <row r="2">
          <cell r="A2">
            <v>0</v>
          </cell>
        </row>
      </sheetData>
      <sheetData sheetId="2199">
        <row r="2">
          <cell r="A2">
            <v>0</v>
          </cell>
        </row>
      </sheetData>
      <sheetData sheetId="2200">
        <row r="2">
          <cell r="A2">
            <v>0</v>
          </cell>
        </row>
      </sheetData>
      <sheetData sheetId="2201">
        <row r="2">
          <cell r="A2">
            <v>0</v>
          </cell>
        </row>
      </sheetData>
      <sheetData sheetId="2202">
        <row r="2">
          <cell r="A2">
            <v>0</v>
          </cell>
        </row>
      </sheetData>
      <sheetData sheetId="2203">
        <row r="2">
          <cell r="A2">
            <v>0</v>
          </cell>
        </row>
      </sheetData>
      <sheetData sheetId="2204">
        <row r="2">
          <cell r="A2">
            <v>0</v>
          </cell>
        </row>
      </sheetData>
      <sheetData sheetId="2205">
        <row r="2">
          <cell r="A2">
            <v>0</v>
          </cell>
        </row>
      </sheetData>
      <sheetData sheetId="2206">
        <row r="2">
          <cell r="A2">
            <v>0</v>
          </cell>
        </row>
      </sheetData>
      <sheetData sheetId="2207">
        <row r="2">
          <cell r="A2">
            <v>0</v>
          </cell>
        </row>
      </sheetData>
      <sheetData sheetId="2208">
        <row r="2">
          <cell r="A2">
            <v>0</v>
          </cell>
        </row>
      </sheetData>
      <sheetData sheetId="2209">
        <row r="2">
          <cell r="A2">
            <v>0</v>
          </cell>
        </row>
      </sheetData>
      <sheetData sheetId="2210">
        <row r="2">
          <cell r="A2">
            <v>0</v>
          </cell>
        </row>
      </sheetData>
      <sheetData sheetId="2211">
        <row r="2">
          <cell r="A2">
            <v>0</v>
          </cell>
        </row>
      </sheetData>
      <sheetData sheetId="2212">
        <row r="2">
          <cell r="A2">
            <v>0</v>
          </cell>
        </row>
      </sheetData>
      <sheetData sheetId="2213">
        <row r="2">
          <cell r="A2">
            <v>0</v>
          </cell>
        </row>
      </sheetData>
      <sheetData sheetId="2214">
        <row r="2">
          <cell r="A2">
            <v>0</v>
          </cell>
        </row>
      </sheetData>
      <sheetData sheetId="2215">
        <row r="2">
          <cell r="A2">
            <v>0</v>
          </cell>
        </row>
      </sheetData>
      <sheetData sheetId="2216">
        <row r="2">
          <cell r="A2">
            <v>0</v>
          </cell>
        </row>
      </sheetData>
      <sheetData sheetId="2217">
        <row r="2">
          <cell r="A2">
            <v>0</v>
          </cell>
        </row>
      </sheetData>
      <sheetData sheetId="2218">
        <row r="2">
          <cell r="A2">
            <v>0</v>
          </cell>
        </row>
      </sheetData>
      <sheetData sheetId="2219">
        <row r="2">
          <cell r="A2">
            <v>0</v>
          </cell>
        </row>
      </sheetData>
      <sheetData sheetId="2220">
        <row r="2">
          <cell r="A2">
            <v>0</v>
          </cell>
        </row>
      </sheetData>
      <sheetData sheetId="2221">
        <row r="2">
          <cell r="A2">
            <v>0</v>
          </cell>
        </row>
      </sheetData>
      <sheetData sheetId="2222">
        <row r="2">
          <cell r="A2">
            <v>0</v>
          </cell>
        </row>
      </sheetData>
      <sheetData sheetId="2223">
        <row r="2">
          <cell r="A2">
            <v>0</v>
          </cell>
        </row>
      </sheetData>
      <sheetData sheetId="2224">
        <row r="2">
          <cell r="A2">
            <v>0</v>
          </cell>
        </row>
      </sheetData>
      <sheetData sheetId="2225">
        <row r="2">
          <cell r="A2">
            <v>0</v>
          </cell>
        </row>
      </sheetData>
      <sheetData sheetId="2226">
        <row r="2">
          <cell r="A2">
            <v>0</v>
          </cell>
        </row>
      </sheetData>
      <sheetData sheetId="2227">
        <row r="2">
          <cell r="A2">
            <v>0</v>
          </cell>
        </row>
      </sheetData>
      <sheetData sheetId="2228">
        <row r="2">
          <cell r="A2">
            <v>0</v>
          </cell>
        </row>
      </sheetData>
      <sheetData sheetId="2229">
        <row r="2">
          <cell r="A2">
            <v>0</v>
          </cell>
        </row>
      </sheetData>
      <sheetData sheetId="2230">
        <row r="2">
          <cell r="A2">
            <v>0</v>
          </cell>
        </row>
      </sheetData>
      <sheetData sheetId="2231">
        <row r="2">
          <cell r="A2">
            <v>0</v>
          </cell>
        </row>
      </sheetData>
      <sheetData sheetId="2232">
        <row r="2">
          <cell r="A2">
            <v>0</v>
          </cell>
        </row>
      </sheetData>
      <sheetData sheetId="2233">
        <row r="2">
          <cell r="A2">
            <v>0</v>
          </cell>
        </row>
      </sheetData>
      <sheetData sheetId="2234">
        <row r="2">
          <cell r="A2">
            <v>0</v>
          </cell>
        </row>
      </sheetData>
      <sheetData sheetId="2235">
        <row r="2">
          <cell r="A2">
            <v>0</v>
          </cell>
        </row>
      </sheetData>
      <sheetData sheetId="2236">
        <row r="2">
          <cell r="A2">
            <v>0</v>
          </cell>
        </row>
      </sheetData>
      <sheetData sheetId="2237">
        <row r="2">
          <cell r="A2">
            <v>0</v>
          </cell>
        </row>
      </sheetData>
      <sheetData sheetId="2238">
        <row r="2">
          <cell r="A2">
            <v>0</v>
          </cell>
        </row>
      </sheetData>
      <sheetData sheetId="2239">
        <row r="2">
          <cell r="A2">
            <v>0</v>
          </cell>
        </row>
      </sheetData>
      <sheetData sheetId="2240">
        <row r="2">
          <cell r="A2">
            <v>0</v>
          </cell>
        </row>
      </sheetData>
      <sheetData sheetId="2241">
        <row r="2">
          <cell r="A2">
            <v>0</v>
          </cell>
        </row>
      </sheetData>
      <sheetData sheetId="2242">
        <row r="2">
          <cell r="A2">
            <v>0</v>
          </cell>
        </row>
      </sheetData>
      <sheetData sheetId="2243">
        <row r="2">
          <cell r="A2">
            <v>0</v>
          </cell>
        </row>
      </sheetData>
      <sheetData sheetId="2244">
        <row r="2">
          <cell r="A2">
            <v>0</v>
          </cell>
        </row>
      </sheetData>
      <sheetData sheetId="2245">
        <row r="2">
          <cell r="A2">
            <v>0</v>
          </cell>
        </row>
      </sheetData>
      <sheetData sheetId="2246">
        <row r="2">
          <cell r="A2">
            <v>0</v>
          </cell>
        </row>
      </sheetData>
      <sheetData sheetId="2247">
        <row r="2">
          <cell r="A2">
            <v>0</v>
          </cell>
        </row>
      </sheetData>
      <sheetData sheetId="2248">
        <row r="2">
          <cell r="A2">
            <v>0</v>
          </cell>
        </row>
      </sheetData>
      <sheetData sheetId="2249">
        <row r="2">
          <cell r="A2">
            <v>0</v>
          </cell>
        </row>
      </sheetData>
      <sheetData sheetId="2250">
        <row r="2">
          <cell r="A2">
            <v>0</v>
          </cell>
        </row>
      </sheetData>
      <sheetData sheetId="2251">
        <row r="2">
          <cell r="A2">
            <v>0</v>
          </cell>
        </row>
      </sheetData>
      <sheetData sheetId="2252">
        <row r="2">
          <cell r="A2">
            <v>0</v>
          </cell>
        </row>
      </sheetData>
      <sheetData sheetId="2253">
        <row r="2">
          <cell r="A2">
            <v>0</v>
          </cell>
        </row>
      </sheetData>
      <sheetData sheetId="2254">
        <row r="2">
          <cell r="A2">
            <v>0</v>
          </cell>
        </row>
      </sheetData>
      <sheetData sheetId="2255">
        <row r="2">
          <cell r="A2">
            <v>0</v>
          </cell>
        </row>
      </sheetData>
      <sheetData sheetId="2256">
        <row r="2">
          <cell r="A2">
            <v>0</v>
          </cell>
        </row>
      </sheetData>
      <sheetData sheetId="2257">
        <row r="2">
          <cell r="A2">
            <v>0</v>
          </cell>
        </row>
      </sheetData>
      <sheetData sheetId="2258">
        <row r="2">
          <cell r="A2">
            <v>0</v>
          </cell>
        </row>
      </sheetData>
      <sheetData sheetId="2259">
        <row r="2">
          <cell r="A2">
            <v>0</v>
          </cell>
        </row>
      </sheetData>
      <sheetData sheetId="2260">
        <row r="2">
          <cell r="A2">
            <v>0</v>
          </cell>
        </row>
      </sheetData>
      <sheetData sheetId="2261">
        <row r="2">
          <cell r="A2">
            <v>0</v>
          </cell>
        </row>
      </sheetData>
      <sheetData sheetId="2262">
        <row r="2">
          <cell r="A2">
            <v>0</v>
          </cell>
        </row>
      </sheetData>
      <sheetData sheetId="2263">
        <row r="2">
          <cell r="A2">
            <v>0</v>
          </cell>
        </row>
      </sheetData>
      <sheetData sheetId="2264">
        <row r="2">
          <cell r="A2">
            <v>0</v>
          </cell>
        </row>
      </sheetData>
      <sheetData sheetId="2265">
        <row r="2">
          <cell r="A2">
            <v>0</v>
          </cell>
        </row>
      </sheetData>
      <sheetData sheetId="2266">
        <row r="2">
          <cell r="A2">
            <v>0</v>
          </cell>
        </row>
      </sheetData>
      <sheetData sheetId="2267">
        <row r="2">
          <cell r="A2">
            <v>0</v>
          </cell>
        </row>
      </sheetData>
      <sheetData sheetId="2268">
        <row r="2">
          <cell r="A2">
            <v>0</v>
          </cell>
        </row>
      </sheetData>
      <sheetData sheetId="2269">
        <row r="2">
          <cell r="A2">
            <v>0</v>
          </cell>
        </row>
      </sheetData>
      <sheetData sheetId="2270">
        <row r="2">
          <cell r="A2">
            <v>0</v>
          </cell>
        </row>
      </sheetData>
      <sheetData sheetId="2271">
        <row r="2">
          <cell r="A2">
            <v>0</v>
          </cell>
        </row>
      </sheetData>
      <sheetData sheetId="2272">
        <row r="2">
          <cell r="A2">
            <v>0</v>
          </cell>
        </row>
      </sheetData>
      <sheetData sheetId="2273">
        <row r="2">
          <cell r="A2">
            <v>0</v>
          </cell>
        </row>
      </sheetData>
      <sheetData sheetId="2274">
        <row r="2">
          <cell r="A2">
            <v>0</v>
          </cell>
        </row>
      </sheetData>
      <sheetData sheetId="2275">
        <row r="2">
          <cell r="A2">
            <v>0</v>
          </cell>
        </row>
      </sheetData>
      <sheetData sheetId="2276">
        <row r="2">
          <cell r="A2">
            <v>0</v>
          </cell>
        </row>
      </sheetData>
      <sheetData sheetId="2277">
        <row r="2">
          <cell r="A2">
            <v>0</v>
          </cell>
        </row>
      </sheetData>
      <sheetData sheetId="2278">
        <row r="2">
          <cell r="A2">
            <v>0</v>
          </cell>
        </row>
      </sheetData>
      <sheetData sheetId="2279">
        <row r="2">
          <cell r="A2">
            <v>0</v>
          </cell>
        </row>
      </sheetData>
      <sheetData sheetId="2280">
        <row r="2">
          <cell r="A2">
            <v>0</v>
          </cell>
        </row>
      </sheetData>
      <sheetData sheetId="2281">
        <row r="2">
          <cell r="A2">
            <v>0</v>
          </cell>
        </row>
      </sheetData>
      <sheetData sheetId="2282">
        <row r="2">
          <cell r="A2">
            <v>0</v>
          </cell>
        </row>
      </sheetData>
      <sheetData sheetId="2283">
        <row r="2">
          <cell r="A2">
            <v>0</v>
          </cell>
        </row>
      </sheetData>
      <sheetData sheetId="2284">
        <row r="2">
          <cell r="A2">
            <v>0</v>
          </cell>
        </row>
      </sheetData>
      <sheetData sheetId="2285">
        <row r="2">
          <cell r="A2">
            <v>0</v>
          </cell>
        </row>
      </sheetData>
      <sheetData sheetId="2286">
        <row r="2">
          <cell r="A2">
            <v>0</v>
          </cell>
        </row>
      </sheetData>
      <sheetData sheetId="2287">
        <row r="2">
          <cell r="A2">
            <v>0</v>
          </cell>
        </row>
      </sheetData>
      <sheetData sheetId="2288">
        <row r="2">
          <cell r="A2">
            <v>0</v>
          </cell>
        </row>
      </sheetData>
      <sheetData sheetId="2289">
        <row r="2">
          <cell r="A2">
            <v>0</v>
          </cell>
        </row>
      </sheetData>
      <sheetData sheetId="2290">
        <row r="2">
          <cell r="A2">
            <v>0</v>
          </cell>
        </row>
      </sheetData>
      <sheetData sheetId="2291">
        <row r="2">
          <cell r="A2">
            <v>0</v>
          </cell>
        </row>
      </sheetData>
      <sheetData sheetId="2292">
        <row r="2">
          <cell r="A2">
            <v>0</v>
          </cell>
        </row>
      </sheetData>
      <sheetData sheetId="2293">
        <row r="2">
          <cell r="A2">
            <v>0</v>
          </cell>
        </row>
      </sheetData>
      <sheetData sheetId="2294">
        <row r="2">
          <cell r="A2">
            <v>0</v>
          </cell>
        </row>
      </sheetData>
      <sheetData sheetId="2295">
        <row r="2">
          <cell r="A2">
            <v>0</v>
          </cell>
        </row>
      </sheetData>
      <sheetData sheetId="2296">
        <row r="2">
          <cell r="A2">
            <v>0</v>
          </cell>
        </row>
      </sheetData>
      <sheetData sheetId="2297">
        <row r="2">
          <cell r="A2">
            <v>0</v>
          </cell>
        </row>
      </sheetData>
      <sheetData sheetId="2298">
        <row r="2">
          <cell r="A2">
            <v>0</v>
          </cell>
        </row>
      </sheetData>
      <sheetData sheetId="2299">
        <row r="2">
          <cell r="A2">
            <v>0</v>
          </cell>
        </row>
      </sheetData>
      <sheetData sheetId="2300">
        <row r="2">
          <cell r="A2">
            <v>0</v>
          </cell>
        </row>
      </sheetData>
      <sheetData sheetId="2301">
        <row r="2">
          <cell r="A2">
            <v>0</v>
          </cell>
        </row>
      </sheetData>
      <sheetData sheetId="2302">
        <row r="2">
          <cell r="A2">
            <v>0</v>
          </cell>
        </row>
      </sheetData>
      <sheetData sheetId="2303">
        <row r="2">
          <cell r="A2">
            <v>0</v>
          </cell>
        </row>
      </sheetData>
      <sheetData sheetId="2304">
        <row r="2">
          <cell r="A2">
            <v>0</v>
          </cell>
        </row>
      </sheetData>
      <sheetData sheetId="2305">
        <row r="2">
          <cell r="A2">
            <v>0</v>
          </cell>
        </row>
      </sheetData>
      <sheetData sheetId="2306">
        <row r="2">
          <cell r="A2">
            <v>0</v>
          </cell>
        </row>
      </sheetData>
      <sheetData sheetId="2307">
        <row r="2">
          <cell r="A2">
            <v>0</v>
          </cell>
        </row>
      </sheetData>
      <sheetData sheetId="2308">
        <row r="2">
          <cell r="A2">
            <v>0</v>
          </cell>
        </row>
      </sheetData>
      <sheetData sheetId="2309">
        <row r="2">
          <cell r="A2">
            <v>0</v>
          </cell>
        </row>
      </sheetData>
      <sheetData sheetId="2310">
        <row r="2">
          <cell r="A2">
            <v>0</v>
          </cell>
        </row>
      </sheetData>
      <sheetData sheetId="2311">
        <row r="2">
          <cell r="A2">
            <v>0</v>
          </cell>
        </row>
      </sheetData>
      <sheetData sheetId="2312">
        <row r="2">
          <cell r="A2">
            <v>0</v>
          </cell>
        </row>
      </sheetData>
      <sheetData sheetId="2313">
        <row r="2">
          <cell r="A2">
            <v>0</v>
          </cell>
        </row>
      </sheetData>
      <sheetData sheetId="2314">
        <row r="2">
          <cell r="A2">
            <v>0</v>
          </cell>
        </row>
      </sheetData>
      <sheetData sheetId="2315">
        <row r="2">
          <cell r="A2">
            <v>0</v>
          </cell>
        </row>
      </sheetData>
      <sheetData sheetId="2316">
        <row r="2">
          <cell r="A2">
            <v>0</v>
          </cell>
        </row>
      </sheetData>
      <sheetData sheetId="2317">
        <row r="2">
          <cell r="A2">
            <v>0</v>
          </cell>
        </row>
      </sheetData>
      <sheetData sheetId="2318">
        <row r="2">
          <cell r="A2">
            <v>0</v>
          </cell>
        </row>
      </sheetData>
      <sheetData sheetId="2319">
        <row r="2">
          <cell r="A2">
            <v>0</v>
          </cell>
        </row>
      </sheetData>
      <sheetData sheetId="2320">
        <row r="2">
          <cell r="A2">
            <v>0</v>
          </cell>
        </row>
      </sheetData>
      <sheetData sheetId="2321">
        <row r="2">
          <cell r="A2">
            <v>0</v>
          </cell>
        </row>
      </sheetData>
      <sheetData sheetId="2322">
        <row r="2">
          <cell r="A2">
            <v>0</v>
          </cell>
        </row>
      </sheetData>
      <sheetData sheetId="2323">
        <row r="2">
          <cell r="A2">
            <v>0</v>
          </cell>
        </row>
      </sheetData>
      <sheetData sheetId="2324">
        <row r="2">
          <cell r="A2">
            <v>0</v>
          </cell>
        </row>
      </sheetData>
      <sheetData sheetId="2325">
        <row r="2">
          <cell r="A2">
            <v>0</v>
          </cell>
        </row>
      </sheetData>
      <sheetData sheetId="2326">
        <row r="2">
          <cell r="A2">
            <v>0</v>
          </cell>
        </row>
      </sheetData>
      <sheetData sheetId="2327">
        <row r="2">
          <cell r="A2">
            <v>0</v>
          </cell>
        </row>
      </sheetData>
      <sheetData sheetId="2328">
        <row r="2">
          <cell r="A2">
            <v>0</v>
          </cell>
        </row>
      </sheetData>
      <sheetData sheetId="2329">
        <row r="2">
          <cell r="A2">
            <v>0</v>
          </cell>
        </row>
      </sheetData>
      <sheetData sheetId="2330">
        <row r="2">
          <cell r="A2">
            <v>0</v>
          </cell>
        </row>
      </sheetData>
      <sheetData sheetId="2331">
        <row r="2">
          <cell r="A2">
            <v>0</v>
          </cell>
        </row>
      </sheetData>
      <sheetData sheetId="2332">
        <row r="2">
          <cell r="A2">
            <v>0</v>
          </cell>
        </row>
      </sheetData>
      <sheetData sheetId="2333">
        <row r="2">
          <cell r="A2">
            <v>0</v>
          </cell>
        </row>
      </sheetData>
      <sheetData sheetId="2334">
        <row r="2">
          <cell r="A2">
            <v>0</v>
          </cell>
        </row>
      </sheetData>
      <sheetData sheetId="2335">
        <row r="2">
          <cell r="A2">
            <v>0</v>
          </cell>
        </row>
      </sheetData>
      <sheetData sheetId="2336">
        <row r="2">
          <cell r="A2">
            <v>0</v>
          </cell>
        </row>
      </sheetData>
      <sheetData sheetId="2337">
        <row r="2">
          <cell r="A2">
            <v>0</v>
          </cell>
        </row>
      </sheetData>
      <sheetData sheetId="2338">
        <row r="2">
          <cell r="A2">
            <v>0</v>
          </cell>
        </row>
      </sheetData>
      <sheetData sheetId="2339">
        <row r="2">
          <cell r="A2">
            <v>0</v>
          </cell>
        </row>
      </sheetData>
      <sheetData sheetId="2340">
        <row r="2">
          <cell r="A2">
            <v>0</v>
          </cell>
        </row>
      </sheetData>
      <sheetData sheetId="2341">
        <row r="2">
          <cell r="A2">
            <v>0</v>
          </cell>
        </row>
      </sheetData>
      <sheetData sheetId="2342">
        <row r="2">
          <cell r="A2">
            <v>0</v>
          </cell>
        </row>
      </sheetData>
      <sheetData sheetId="2343">
        <row r="2">
          <cell r="A2">
            <v>0</v>
          </cell>
        </row>
      </sheetData>
      <sheetData sheetId="2344">
        <row r="2">
          <cell r="A2">
            <v>0</v>
          </cell>
        </row>
      </sheetData>
      <sheetData sheetId="2345">
        <row r="2">
          <cell r="A2">
            <v>0</v>
          </cell>
        </row>
      </sheetData>
      <sheetData sheetId="2346">
        <row r="2">
          <cell r="A2">
            <v>0</v>
          </cell>
        </row>
      </sheetData>
      <sheetData sheetId="2347">
        <row r="2">
          <cell r="A2">
            <v>0</v>
          </cell>
        </row>
      </sheetData>
      <sheetData sheetId="2348">
        <row r="2">
          <cell r="A2">
            <v>0</v>
          </cell>
        </row>
      </sheetData>
      <sheetData sheetId="2349">
        <row r="2">
          <cell r="A2">
            <v>0</v>
          </cell>
        </row>
      </sheetData>
      <sheetData sheetId="2350">
        <row r="2">
          <cell r="A2">
            <v>0</v>
          </cell>
        </row>
      </sheetData>
      <sheetData sheetId="2351">
        <row r="2">
          <cell r="A2">
            <v>0</v>
          </cell>
        </row>
      </sheetData>
      <sheetData sheetId="2352">
        <row r="2">
          <cell r="A2">
            <v>0</v>
          </cell>
        </row>
      </sheetData>
      <sheetData sheetId="2353">
        <row r="2">
          <cell r="A2">
            <v>0</v>
          </cell>
        </row>
      </sheetData>
      <sheetData sheetId="2354">
        <row r="2">
          <cell r="A2">
            <v>0</v>
          </cell>
        </row>
      </sheetData>
      <sheetData sheetId="2355">
        <row r="2">
          <cell r="A2">
            <v>0</v>
          </cell>
        </row>
      </sheetData>
      <sheetData sheetId="2356">
        <row r="2">
          <cell r="A2">
            <v>0</v>
          </cell>
        </row>
      </sheetData>
      <sheetData sheetId="2357">
        <row r="2">
          <cell r="A2">
            <v>0</v>
          </cell>
        </row>
      </sheetData>
      <sheetData sheetId="2358">
        <row r="2">
          <cell r="A2">
            <v>0</v>
          </cell>
        </row>
      </sheetData>
      <sheetData sheetId="2359">
        <row r="2">
          <cell r="A2">
            <v>0</v>
          </cell>
        </row>
      </sheetData>
      <sheetData sheetId="2360">
        <row r="2">
          <cell r="A2">
            <v>0</v>
          </cell>
        </row>
      </sheetData>
      <sheetData sheetId="2361">
        <row r="2">
          <cell r="A2">
            <v>0</v>
          </cell>
        </row>
      </sheetData>
      <sheetData sheetId="2362">
        <row r="2">
          <cell r="A2">
            <v>0</v>
          </cell>
        </row>
      </sheetData>
      <sheetData sheetId="2363">
        <row r="2">
          <cell r="A2">
            <v>0</v>
          </cell>
        </row>
      </sheetData>
      <sheetData sheetId="2364">
        <row r="2">
          <cell r="A2">
            <v>0</v>
          </cell>
        </row>
      </sheetData>
      <sheetData sheetId="2365">
        <row r="2">
          <cell r="A2">
            <v>0</v>
          </cell>
        </row>
      </sheetData>
      <sheetData sheetId="2366">
        <row r="2">
          <cell r="A2">
            <v>0</v>
          </cell>
        </row>
      </sheetData>
      <sheetData sheetId="2367">
        <row r="2">
          <cell r="A2">
            <v>0</v>
          </cell>
        </row>
      </sheetData>
      <sheetData sheetId="2368">
        <row r="2">
          <cell r="A2">
            <v>0</v>
          </cell>
        </row>
      </sheetData>
      <sheetData sheetId="2369">
        <row r="2">
          <cell r="A2">
            <v>0</v>
          </cell>
        </row>
      </sheetData>
      <sheetData sheetId="2370">
        <row r="2">
          <cell r="A2">
            <v>0</v>
          </cell>
        </row>
      </sheetData>
      <sheetData sheetId="2371">
        <row r="2">
          <cell r="A2">
            <v>0</v>
          </cell>
        </row>
      </sheetData>
      <sheetData sheetId="2372">
        <row r="2">
          <cell r="A2">
            <v>0</v>
          </cell>
        </row>
      </sheetData>
      <sheetData sheetId="2373">
        <row r="2">
          <cell r="A2">
            <v>0</v>
          </cell>
        </row>
      </sheetData>
      <sheetData sheetId="2374">
        <row r="2">
          <cell r="A2">
            <v>0</v>
          </cell>
        </row>
      </sheetData>
      <sheetData sheetId="2375">
        <row r="2">
          <cell r="A2">
            <v>0</v>
          </cell>
        </row>
      </sheetData>
      <sheetData sheetId="2376">
        <row r="2">
          <cell r="A2">
            <v>0</v>
          </cell>
        </row>
      </sheetData>
      <sheetData sheetId="2377">
        <row r="2">
          <cell r="A2">
            <v>0</v>
          </cell>
        </row>
      </sheetData>
      <sheetData sheetId="2378">
        <row r="2">
          <cell r="A2">
            <v>0</v>
          </cell>
        </row>
      </sheetData>
      <sheetData sheetId="2379">
        <row r="2">
          <cell r="A2">
            <v>0</v>
          </cell>
        </row>
      </sheetData>
      <sheetData sheetId="2380">
        <row r="2">
          <cell r="A2">
            <v>0</v>
          </cell>
        </row>
      </sheetData>
      <sheetData sheetId="2381">
        <row r="2">
          <cell r="A2">
            <v>0</v>
          </cell>
        </row>
      </sheetData>
      <sheetData sheetId="2382">
        <row r="2">
          <cell r="A2">
            <v>0</v>
          </cell>
        </row>
      </sheetData>
      <sheetData sheetId="2383">
        <row r="2">
          <cell r="A2">
            <v>0</v>
          </cell>
        </row>
      </sheetData>
      <sheetData sheetId="2384">
        <row r="2">
          <cell r="A2">
            <v>0</v>
          </cell>
        </row>
      </sheetData>
      <sheetData sheetId="2385">
        <row r="2">
          <cell r="A2">
            <v>0</v>
          </cell>
        </row>
      </sheetData>
      <sheetData sheetId="2386">
        <row r="2">
          <cell r="A2">
            <v>0</v>
          </cell>
        </row>
      </sheetData>
      <sheetData sheetId="2387">
        <row r="2">
          <cell r="A2">
            <v>0</v>
          </cell>
        </row>
      </sheetData>
      <sheetData sheetId="2388">
        <row r="2">
          <cell r="A2">
            <v>0</v>
          </cell>
        </row>
      </sheetData>
      <sheetData sheetId="2389">
        <row r="2">
          <cell r="A2">
            <v>0</v>
          </cell>
        </row>
      </sheetData>
      <sheetData sheetId="2390">
        <row r="2">
          <cell r="A2">
            <v>0</v>
          </cell>
        </row>
      </sheetData>
      <sheetData sheetId="2391">
        <row r="2">
          <cell r="A2">
            <v>0</v>
          </cell>
        </row>
      </sheetData>
      <sheetData sheetId="2392">
        <row r="2">
          <cell r="A2">
            <v>0</v>
          </cell>
        </row>
      </sheetData>
      <sheetData sheetId="2393">
        <row r="2">
          <cell r="A2">
            <v>0</v>
          </cell>
        </row>
      </sheetData>
      <sheetData sheetId="2394">
        <row r="2">
          <cell r="A2">
            <v>0</v>
          </cell>
        </row>
      </sheetData>
      <sheetData sheetId="2395">
        <row r="2">
          <cell r="A2">
            <v>0</v>
          </cell>
        </row>
      </sheetData>
      <sheetData sheetId="2396">
        <row r="2">
          <cell r="A2">
            <v>0</v>
          </cell>
        </row>
      </sheetData>
      <sheetData sheetId="2397">
        <row r="2">
          <cell r="A2">
            <v>0</v>
          </cell>
        </row>
      </sheetData>
      <sheetData sheetId="2398">
        <row r="2">
          <cell r="A2">
            <v>0</v>
          </cell>
        </row>
      </sheetData>
      <sheetData sheetId="2399">
        <row r="2">
          <cell r="A2">
            <v>0</v>
          </cell>
        </row>
      </sheetData>
      <sheetData sheetId="2400">
        <row r="2">
          <cell r="A2">
            <v>0</v>
          </cell>
        </row>
      </sheetData>
      <sheetData sheetId="2401">
        <row r="2">
          <cell r="A2">
            <v>0</v>
          </cell>
        </row>
      </sheetData>
      <sheetData sheetId="2402">
        <row r="2">
          <cell r="A2">
            <v>0</v>
          </cell>
        </row>
      </sheetData>
      <sheetData sheetId="2403">
        <row r="2">
          <cell r="A2">
            <v>0</v>
          </cell>
        </row>
      </sheetData>
      <sheetData sheetId="2404">
        <row r="2">
          <cell r="A2">
            <v>0</v>
          </cell>
        </row>
      </sheetData>
      <sheetData sheetId="2405">
        <row r="2">
          <cell r="A2">
            <v>0</v>
          </cell>
        </row>
      </sheetData>
      <sheetData sheetId="2406">
        <row r="2">
          <cell r="A2">
            <v>0</v>
          </cell>
        </row>
      </sheetData>
      <sheetData sheetId="2407">
        <row r="2">
          <cell r="A2">
            <v>0</v>
          </cell>
        </row>
      </sheetData>
      <sheetData sheetId="2408">
        <row r="2">
          <cell r="A2">
            <v>0</v>
          </cell>
        </row>
      </sheetData>
      <sheetData sheetId="2409">
        <row r="2">
          <cell r="A2">
            <v>0</v>
          </cell>
        </row>
      </sheetData>
      <sheetData sheetId="2410">
        <row r="2">
          <cell r="A2">
            <v>0</v>
          </cell>
        </row>
      </sheetData>
      <sheetData sheetId="2411">
        <row r="2">
          <cell r="A2">
            <v>0</v>
          </cell>
        </row>
      </sheetData>
      <sheetData sheetId="2412">
        <row r="2">
          <cell r="A2">
            <v>0</v>
          </cell>
        </row>
      </sheetData>
      <sheetData sheetId="2413">
        <row r="2">
          <cell r="A2">
            <v>0</v>
          </cell>
        </row>
      </sheetData>
      <sheetData sheetId="2414">
        <row r="2">
          <cell r="A2">
            <v>0</v>
          </cell>
        </row>
      </sheetData>
      <sheetData sheetId="2415">
        <row r="2">
          <cell r="A2">
            <v>0</v>
          </cell>
        </row>
      </sheetData>
      <sheetData sheetId="2416">
        <row r="2">
          <cell r="A2">
            <v>0</v>
          </cell>
        </row>
      </sheetData>
      <sheetData sheetId="2417">
        <row r="2">
          <cell r="A2">
            <v>0</v>
          </cell>
        </row>
      </sheetData>
      <sheetData sheetId="2418">
        <row r="2">
          <cell r="A2">
            <v>0</v>
          </cell>
        </row>
      </sheetData>
      <sheetData sheetId="2419">
        <row r="2">
          <cell r="A2">
            <v>0</v>
          </cell>
        </row>
      </sheetData>
      <sheetData sheetId="2420">
        <row r="2">
          <cell r="A2">
            <v>0</v>
          </cell>
        </row>
      </sheetData>
      <sheetData sheetId="2421">
        <row r="2">
          <cell r="A2">
            <v>0</v>
          </cell>
        </row>
      </sheetData>
      <sheetData sheetId="2422">
        <row r="2">
          <cell r="A2">
            <v>0</v>
          </cell>
        </row>
      </sheetData>
      <sheetData sheetId="2423">
        <row r="2">
          <cell r="A2">
            <v>0</v>
          </cell>
        </row>
      </sheetData>
      <sheetData sheetId="2424">
        <row r="2">
          <cell r="A2">
            <v>0</v>
          </cell>
        </row>
      </sheetData>
      <sheetData sheetId="2425">
        <row r="2">
          <cell r="A2">
            <v>0</v>
          </cell>
        </row>
      </sheetData>
      <sheetData sheetId="2426">
        <row r="2">
          <cell r="A2">
            <v>0</v>
          </cell>
        </row>
      </sheetData>
      <sheetData sheetId="2427">
        <row r="2">
          <cell r="A2">
            <v>0</v>
          </cell>
        </row>
      </sheetData>
      <sheetData sheetId="2428">
        <row r="2">
          <cell r="A2">
            <v>0</v>
          </cell>
        </row>
      </sheetData>
      <sheetData sheetId="2429">
        <row r="2">
          <cell r="A2">
            <v>0</v>
          </cell>
        </row>
      </sheetData>
      <sheetData sheetId="2430">
        <row r="2">
          <cell r="A2">
            <v>0</v>
          </cell>
        </row>
      </sheetData>
      <sheetData sheetId="2431">
        <row r="2">
          <cell r="A2">
            <v>0</v>
          </cell>
        </row>
      </sheetData>
      <sheetData sheetId="2432">
        <row r="2">
          <cell r="A2">
            <v>0</v>
          </cell>
        </row>
      </sheetData>
      <sheetData sheetId="2433">
        <row r="2">
          <cell r="A2">
            <v>0</v>
          </cell>
        </row>
      </sheetData>
      <sheetData sheetId="2434">
        <row r="2">
          <cell r="A2">
            <v>0</v>
          </cell>
        </row>
      </sheetData>
      <sheetData sheetId="2435">
        <row r="2">
          <cell r="A2">
            <v>0</v>
          </cell>
        </row>
      </sheetData>
      <sheetData sheetId="2436">
        <row r="2">
          <cell r="A2">
            <v>0</v>
          </cell>
        </row>
      </sheetData>
      <sheetData sheetId="2437">
        <row r="2">
          <cell r="A2">
            <v>0</v>
          </cell>
        </row>
      </sheetData>
      <sheetData sheetId="2438">
        <row r="2">
          <cell r="A2">
            <v>0</v>
          </cell>
        </row>
      </sheetData>
      <sheetData sheetId="2439">
        <row r="2">
          <cell r="A2">
            <v>0</v>
          </cell>
        </row>
      </sheetData>
      <sheetData sheetId="2440">
        <row r="2">
          <cell r="A2">
            <v>0</v>
          </cell>
        </row>
      </sheetData>
      <sheetData sheetId="2441">
        <row r="2">
          <cell r="A2">
            <v>0</v>
          </cell>
        </row>
      </sheetData>
      <sheetData sheetId="2442">
        <row r="2">
          <cell r="A2">
            <v>0</v>
          </cell>
        </row>
      </sheetData>
      <sheetData sheetId="2443">
        <row r="2">
          <cell r="A2">
            <v>0</v>
          </cell>
        </row>
      </sheetData>
      <sheetData sheetId="2444">
        <row r="2">
          <cell r="A2">
            <v>0</v>
          </cell>
        </row>
      </sheetData>
      <sheetData sheetId="2445">
        <row r="2">
          <cell r="A2">
            <v>0</v>
          </cell>
        </row>
      </sheetData>
      <sheetData sheetId="2446">
        <row r="2">
          <cell r="A2">
            <v>0</v>
          </cell>
        </row>
      </sheetData>
      <sheetData sheetId="2447">
        <row r="2">
          <cell r="A2">
            <v>0</v>
          </cell>
        </row>
      </sheetData>
      <sheetData sheetId="2448">
        <row r="2">
          <cell r="A2">
            <v>0</v>
          </cell>
        </row>
      </sheetData>
      <sheetData sheetId="2449">
        <row r="2">
          <cell r="A2">
            <v>0</v>
          </cell>
        </row>
      </sheetData>
      <sheetData sheetId="2450">
        <row r="2">
          <cell r="A2">
            <v>0</v>
          </cell>
        </row>
      </sheetData>
      <sheetData sheetId="2451">
        <row r="2">
          <cell r="A2">
            <v>0</v>
          </cell>
        </row>
      </sheetData>
      <sheetData sheetId="2452">
        <row r="2">
          <cell r="A2">
            <v>0</v>
          </cell>
        </row>
      </sheetData>
      <sheetData sheetId="2453">
        <row r="2">
          <cell r="A2">
            <v>0</v>
          </cell>
        </row>
      </sheetData>
      <sheetData sheetId="2454">
        <row r="2">
          <cell r="A2">
            <v>0</v>
          </cell>
        </row>
      </sheetData>
      <sheetData sheetId="2455">
        <row r="2">
          <cell r="A2">
            <v>0</v>
          </cell>
        </row>
      </sheetData>
      <sheetData sheetId="2456">
        <row r="2">
          <cell r="A2">
            <v>0</v>
          </cell>
        </row>
      </sheetData>
      <sheetData sheetId="2457">
        <row r="2">
          <cell r="A2">
            <v>0</v>
          </cell>
        </row>
      </sheetData>
      <sheetData sheetId="2458">
        <row r="2">
          <cell r="A2">
            <v>0</v>
          </cell>
        </row>
      </sheetData>
      <sheetData sheetId="2459">
        <row r="2">
          <cell r="A2">
            <v>0</v>
          </cell>
        </row>
      </sheetData>
      <sheetData sheetId="2460">
        <row r="2">
          <cell r="A2">
            <v>0</v>
          </cell>
        </row>
      </sheetData>
      <sheetData sheetId="2461">
        <row r="2">
          <cell r="A2">
            <v>0</v>
          </cell>
        </row>
      </sheetData>
      <sheetData sheetId="2462">
        <row r="2">
          <cell r="A2">
            <v>0</v>
          </cell>
        </row>
      </sheetData>
      <sheetData sheetId="2463">
        <row r="2">
          <cell r="A2">
            <v>0</v>
          </cell>
        </row>
      </sheetData>
      <sheetData sheetId="2464">
        <row r="2">
          <cell r="A2">
            <v>0</v>
          </cell>
        </row>
      </sheetData>
      <sheetData sheetId="2465">
        <row r="2">
          <cell r="A2">
            <v>0</v>
          </cell>
        </row>
      </sheetData>
      <sheetData sheetId="2466">
        <row r="2">
          <cell r="A2">
            <v>0</v>
          </cell>
        </row>
      </sheetData>
      <sheetData sheetId="2467">
        <row r="2">
          <cell r="A2">
            <v>0</v>
          </cell>
        </row>
      </sheetData>
      <sheetData sheetId="2468">
        <row r="2">
          <cell r="A2">
            <v>0</v>
          </cell>
        </row>
      </sheetData>
      <sheetData sheetId="2469">
        <row r="2">
          <cell r="A2">
            <v>0</v>
          </cell>
        </row>
      </sheetData>
      <sheetData sheetId="2470">
        <row r="2">
          <cell r="A2">
            <v>0</v>
          </cell>
        </row>
      </sheetData>
      <sheetData sheetId="2471">
        <row r="2">
          <cell r="A2">
            <v>0</v>
          </cell>
        </row>
      </sheetData>
      <sheetData sheetId="2472">
        <row r="2">
          <cell r="A2">
            <v>0</v>
          </cell>
        </row>
      </sheetData>
      <sheetData sheetId="2473">
        <row r="2">
          <cell r="A2">
            <v>0</v>
          </cell>
        </row>
      </sheetData>
      <sheetData sheetId="2474">
        <row r="2">
          <cell r="A2">
            <v>0</v>
          </cell>
        </row>
      </sheetData>
      <sheetData sheetId="2475">
        <row r="2">
          <cell r="A2">
            <v>0</v>
          </cell>
        </row>
      </sheetData>
      <sheetData sheetId="2476">
        <row r="2">
          <cell r="A2">
            <v>0</v>
          </cell>
        </row>
      </sheetData>
      <sheetData sheetId="2477">
        <row r="2">
          <cell r="A2">
            <v>0</v>
          </cell>
        </row>
      </sheetData>
      <sheetData sheetId="2478">
        <row r="2">
          <cell r="A2">
            <v>0</v>
          </cell>
        </row>
      </sheetData>
      <sheetData sheetId="2479">
        <row r="2">
          <cell r="A2">
            <v>0</v>
          </cell>
        </row>
      </sheetData>
      <sheetData sheetId="2480">
        <row r="2">
          <cell r="A2">
            <v>0</v>
          </cell>
        </row>
      </sheetData>
      <sheetData sheetId="2481">
        <row r="2">
          <cell r="A2">
            <v>0</v>
          </cell>
        </row>
      </sheetData>
      <sheetData sheetId="2482">
        <row r="2">
          <cell r="A2">
            <v>0</v>
          </cell>
        </row>
      </sheetData>
      <sheetData sheetId="2483">
        <row r="2">
          <cell r="A2">
            <v>0</v>
          </cell>
        </row>
      </sheetData>
      <sheetData sheetId="2484">
        <row r="2">
          <cell r="A2">
            <v>0</v>
          </cell>
        </row>
      </sheetData>
      <sheetData sheetId="2485">
        <row r="2">
          <cell r="A2">
            <v>0</v>
          </cell>
        </row>
      </sheetData>
      <sheetData sheetId="2486">
        <row r="2">
          <cell r="A2">
            <v>0</v>
          </cell>
        </row>
      </sheetData>
      <sheetData sheetId="2487">
        <row r="2">
          <cell r="A2">
            <v>0</v>
          </cell>
        </row>
      </sheetData>
      <sheetData sheetId="2488">
        <row r="2">
          <cell r="A2">
            <v>0</v>
          </cell>
        </row>
      </sheetData>
      <sheetData sheetId="2489">
        <row r="2">
          <cell r="A2">
            <v>0</v>
          </cell>
        </row>
      </sheetData>
      <sheetData sheetId="2490">
        <row r="2">
          <cell r="A2">
            <v>0</v>
          </cell>
        </row>
      </sheetData>
      <sheetData sheetId="2491">
        <row r="2">
          <cell r="A2">
            <v>0</v>
          </cell>
        </row>
      </sheetData>
      <sheetData sheetId="2492">
        <row r="2">
          <cell r="A2">
            <v>0</v>
          </cell>
        </row>
      </sheetData>
      <sheetData sheetId="2493">
        <row r="2">
          <cell r="A2">
            <v>0</v>
          </cell>
        </row>
      </sheetData>
      <sheetData sheetId="2494">
        <row r="2">
          <cell r="A2">
            <v>0</v>
          </cell>
        </row>
      </sheetData>
      <sheetData sheetId="2495">
        <row r="2">
          <cell r="A2">
            <v>0</v>
          </cell>
        </row>
      </sheetData>
      <sheetData sheetId="2496">
        <row r="2">
          <cell r="A2">
            <v>0</v>
          </cell>
        </row>
      </sheetData>
      <sheetData sheetId="2497">
        <row r="2">
          <cell r="A2">
            <v>0</v>
          </cell>
        </row>
      </sheetData>
      <sheetData sheetId="2498">
        <row r="2">
          <cell r="A2">
            <v>0</v>
          </cell>
        </row>
      </sheetData>
      <sheetData sheetId="2499">
        <row r="2">
          <cell r="A2">
            <v>0</v>
          </cell>
        </row>
      </sheetData>
      <sheetData sheetId="2500">
        <row r="2">
          <cell r="A2">
            <v>0</v>
          </cell>
        </row>
      </sheetData>
      <sheetData sheetId="2501">
        <row r="2">
          <cell r="A2">
            <v>0</v>
          </cell>
        </row>
      </sheetData>
      <sheetData sheetId="2502">
        <row r="2">
          <cell r="A2">
            <v>0</v>
          </cell>
        </row>
      </sheetData>
      <sheetData sheetId="2503">
        <row r="2">
          <cell r="A2">
            <v>0</v>
          </cell>
        </row>
      </sheetData>
      <sheetData sheetId="2504">
        <row r="2">
          <cell r="A2">
            <v>0</v>
          </cell>
        </row>
      </sheetData>
      <sheetData sheetId="2505">
        <row r="2">
          <cell r="A2">
            <v>0</v>
          </cell>
        </row>
      </sheetData>
      <sheetData sheetId="2506">
        <row r="2">
          <cell r="A2">
            <v>0</v>
          </cell>
        </row>
      </sheetData>
      <sheetData sheetId="2507">
        <row r="2">
          <cell r="A2">
            <v>0</v>
          </cell>
        </row>
      </sheetData>
      <sheetData sheetId="2508">
        <row r="2">
          <cell r="A2">
            <v>0</v>
          </cell>
        </row>
      </sheetData>
      <sheetData sheetId="2509">
        <row r="2">
          <cell r="A2">
            <v>0</v>
          </cell>
        </row>
      </sheetData>
      <sheetData sheetId="2510">
        <row r="2">
          <cell r="A2">
            <v>0</v>
          </cell>
        </row>
      </sheetData>
      <sheetData sheetId="2511">
        <row r="2">
          <cell r="A2">
            <v>0</v>
          </cell>
        </row>
      </sheetData>
      <sheetData sheetId="2512">
        <row r="2">
          <cell r="A2">
            <v>0</v>
          </cell>
        </row>
      </sheetData>
      <sheetData sheetId="2513">
        <row r="2">
          <cell r="A2">
            <v>0</v>
          </cell>
        </row>
      </sheetData>
      <sheetData sheetId="2514">
        <row r="2">
          <cell r="A2">
            <v>0</v>
          </cell>
        </row>
      </sheetData>
      <sheetData sheetId="2515">
        <row r="2">
          <cell r="A2">
            <v>0</v>
          </cell>
        </row>
      </sheetData>
      <sheetData sheetId="2516">
        <row r="2">
          <cell r="A2">
            <v>0</v>
          </cell>
        </row>
      </sheetData>
      <sheetData sheetId="2517">
        <row r="2">
          <cell r="A2">
            <v>0</v>
          </cell>
        </row>
      </sheetData>
      <sheetData sheetId="2518">
        <row r="2">
          <cell r="A2">
            <v>0</v>
          </cell>
        </row>
      </sheetData>
      <sheetData sheetId="2519">
        <row r="2">
          <cell r="A2">
            <v>0</v>
          </cell>
        </row>
      </sheetData>
      <sheetData sheetId="2520">
        <row r="2">
          <cell r="A2">
            <v>0</v>
          </cell>
        </row>
      </sheetData>
      <sheetData sheetId="2521">
        <row r="2">
          <cell r="A2">
            <v>0</v>
          </cell>
        </row>
      </sheetData>
      <sheetData sheetId="2522">
        <row r="2">
          <cell r="A2">
            <v>0</v>
          </cell>
        </row>
      </sheetData>
      <sheetData sheetId="2523">
        <row r="2">
          <cell r="A2">
            <v>0</v>
          </cell>
        </row>
      </sheetData>
      <sheetData sheetId="2524">
        <row r="2">
          <cell r="A2">
            <v>0</v>
          </cell>
        </row>
      </sheetData>
      <sheetData sheetId="2525">
        <row r="2">
          <cell r="A2">
            <v>0</v>
          </cell>
        </row>
      </sheetData>
      <sheetData sheetId="2526">
        <row r="2">
          <cell r="A2">
            <v>0</v>
          </cell>
        </row>
      </sheetData>
      <sheetData sheetId="2527">
        <row r="2">
          <cell r="A2">
            <v>0</v>
          </cell>
        </row>
      </sheetData>
      <sheetData sheetId="2528">
        <row r="2">
          <cell r="A2">
            <v>0</v>
          </cell>
        </row>
      </sheetData>
      <sheetData sheetId="2529">
        <row r="2">
          <cell r="A2">
            <v>0</v>
          </cell>
        </row>
      </sheetData>
      <sheetData sheetId="2530">
        <row r="2">
          <cell r="A2">
            <v>0</v>
          </cell>
        </row>
      </sheetData>
      <sheetData sheetId="2531">
        <row r="2">
          <cell r="A2">
            <v>0</v>
          </cell>
        </row>
      </sheetData>
      <sheetData sheetId="2532">
        <row r="2">
          <cell r="A2">
            <v>0</v>
          </cell>
        </row>
      </sheetData>
      <sheetData sheetId="2533">
        <row r="2">
          <cell r="A2">
            <v>0</v>
          </cell>
        </row>
      </sheetData>
      <sheetData sheetId="2534">
        <row r="2">
          <cell r="A2">
            <v>0</v>
          </cell>
        </row>
      </sheetData>
      <sheetData sheetId="2535">
        <row r="2">
          <cell r="A2">
            <v>0</v>
          </cell>
        </row>
      </sheetData>
      <sheetData sheetId="2536">
        <row r="2">
          <cell r="A2">
            <v>0</v>
          </cell>
        </row>
      </sheetData>
      <sheetData sheetId="2537">
        <row r="2">
          <cell r="A2">
            <v>0</v>
          </cell>
        </row>
      </sheetData>
      <sheetData sheetId="2538">
        <row r="2">
          <cell r="A2">
            <v>0</v>
          </cell>
        </row>
      </sheetData>
      <sheetData sheetId="2539">
        <row r="2">
          <cell r="A2">
            <v>0</v>
          </cell>
        </row>
      </sheetData>
      <sheetData sheetId="2540">
        <row r="2">
          <cell r="A2">
            <v>0</v>
          </cell>
        </row>
      </sheetData>
      <sheetData sheetId="2541">
        <row r="2">
          <cell r="A2">
            <v>0</v>
          </cell>
        </row>
      </sheetData>
      <sheetData sheetId="2542">
        <row r="2">
          <cell r="A2">
            <v>0</v>
          </cell>
        </row>
      </sheetData>
      <sheetData sheetId="2543">
        <row r="2">
          <cell r="A2">
            <v>0</v>
          </cell>
        </row>
      </sheetData>
      <sheetData sheetId="2544">
        <row r="2">
          <cell r="A2">
            <v>0</v>
          </cell>
        </row>
      </sheetData>
      <sheetData sheetId="2545">
        <row r="2">
          <cell r="A2">
            <v>0</v>
          </cell>
        </row>
      </sheetData>
      <sheetData sheetId="2546">
        <row r="2">
          <cell r="A2">
            <v>0</v>
          </cell>
        </row>
      </sheetData>
      <sheetData sheetId="2547">
        <row r="2">
          <cell r="A2">
            <v>0</v>
          </cell>
        </row>
      </sheetData>
      <sheetData sheetId="2548">
        <row r="2">
          <cell r="A2">
            <v>0</v>
          </cell>
        </row>
      </sheetData>
      <sheetData sheetId="2549">
        <row r="2">
          <cell r="A2">
            <v>0</v>
          </cell>
        </row>
      </sheetData>
      <sheetData sheetId="2550">
        <row r="2">
          <cell r="A2">
            <v>0</v>
          </cell>
        </row>
      </sheetData>
      <sheetData sheetId="2551">
        <row r="2">
          <cell r="A2">
            <v>0</v>
          </cell>
        </row>
      </sheetData>
      <sheetData sheetId="2552">
        <row r="2">
          <cell r="A2">
            <v>0</v>
          </cell>
        </row>
      </sheetData>
      <sheetData sheetId="2553">
        <row r="2">
          <cell r="A2">
            <v>0</v>
          </cell>
        </row>
      </sheetData>
      <sheetData sheetId="2554">
        <row r="2">
          <cell r="A2">
            <v>0</v>
          </cell>
        </row>
      </sheetData>
      <sheetData sheetId="2555">
        <row r="2">
          <cell r="A2">
            <v>0</v>
          </cell>
        </row>
      </sheetData>
      <sheetData sheetId="2556">
        <row r="2">
          <cell r="A2">
            <v>0</v>
          </cell>
        </row>
      </sheetData>
      <sheetData sheetId="2557">
        <row r="2">
          <cell r="A2">
            <v>0</v>
          </cell>
        </row>
      </sheetData>
      <sheetData sheetId="2558">
        <row r="2">
          <cell r="A2">
            <v>0</v>
          </cell>
        </row>
      </sheetData>
      <sheetData sheetId="2559">
        <row r="2">
          <cell r="A2">
            <v>0</v>
          </cell>
        </row>
      </sheetData>
      <sheetData sheetId="2560">
        <row r="2">
          <cell r="A2">
            <v>0</v>
          </cell>
        </row>
      </sheetData>
      <sheetData sheetId="2561">
        <row r="2">
          <cell r="A2">
            <v>0</v>
          </cell>
        </row>
      </sheetData>
      <sheetData sheetId="2562">
        <row r="2">
          <cell r="A2">
            <v>0</v>
          </cell>
        </row>
      </sheetData>
      <sheetData sheetId="2563">
        <row r="2">
          <cell r="A2">
            <v>0</v>
          </cell>
        </row>
      </sheetData>
      <sheetData sheetId="2564">
        <row r="2">
          <cell r="A2">
            <v>0</v>
          </cell>
        </row>
      </sheetData>
      <sheetData sheetId="2565">
        <row r="2">
          <cell r="A2">
            <v>0</v>
          </cell>
        </row>
      </sheetData>
      <sheetData sheetId="2566">
        <row r="2">
          <cell r="A2">
            <v>0</v>
          </cell>
        </row>
      </sheetData>
      <sheetData sheetId="2567">
        <row r="2">
          <cell r="A2">
            <v>0</v>
          </cell>
        </row>
      </sheetData>
      <sheetData sheetId="2568">
        <row r="2">
          <cell r="A2">
            <v>0</v>
          </cell>
        </row>
      </sheetData>
      <sheetData sheetId="2569">
        <row r="2">
          <cell r="A2">
            <v>0</v>
          </cell>
        </row>
      </sheetData>
      <sheetData sheetId="2570">
        <row r="2">
          <cell r="A2">
            <v>0</v>
          </cell>
        </row>
      </sheetData>
      <sheetData sheetId="2571">
        <row r="2">
          <cell r="A2">
            <v>0</v>
          </cell>
        </row>
      </sheetData>
      <sheetData sheetId="2572">
        <row r="2">
          <cell r="A2">
            <v>0</v>
          </cell>
        </row>
      </sheetData>
      <sheetData sheetId="2573">
        <row r="2">
          <cell r="A2">
            <v>0</v>
          </cell>
        </row>
      </sheetData>
      <sheetData sheetId="2574">
        <row r="2">
          <cell r="A2">
            <v>0</v>
          </cell>
        </row>
      </sheetData>
      <sheetData sheetId="2575">
        <row r="2">
          <cell r="A2">
            <v>0</v>
          </cell>
        </row>
      </sheetData>
      <sheetData sheetId="2576">
        <row r="2">
          <cell r="A2">
            <v>0</v>
          </cell>
        </row>
      </sheetData>
      <sheetData sheetId="2577">
        <row r="2">
          <cell r="A2">
            <v>0</v>
          </cell>
        </row>
      </sheetData>
      <sheetData sheetId="2578">
        <row r="2">
          <cell r="A2">
            <v>0</v>
          </cell>
        </row>
      </sheetData>
      <sheetData sheetId="2579">
        <row r="2">
          <cell r="A2">
            <v>0</v>
          </cell>
        </row>
      </sheetData>
      <sheetData sheetId="2580">
        <row r="2">
          <cell r="A2">
            <v>0</v>
          </cell>
        </row>
      </sheetData>
      <sheetData sheetId="2581">
        <row r="2">
          <cell r="A2">
            <v>0</v>
          </cell>
        </row>
      </sheetData>
      <sheetData sheetId="2582">
        <row r="2">
          <cell r="A2">
            <v>0</v>
          </cell>
        </row>
      </sheetData>
      <sheetData sheetId="2583">
        <row r="2">
          <cell r="A2">
            <v>0</v>
          </cell>
        </row>
      </sheetData>
      <sheetData sheetId="2584">
        <row r="2">
          <cell r="A2">
            <v>0</v>
          </cell>
        </row>
      </sheetData>
      <sheetData sheetId="2585">
        <row r="2">
          <cell r="A2">
            <v>0</v>
          </cell>
        </row>
      </sheetData>
      <sheetData sheetId="2586">
        <row r="2">
          <cell r="A2">
            <v>0</v>
          </cell>
        </row>
      </sheetData>
      <sheetData sheetId="2587">
        <row r="2">
          <cell r="A2">
            <v>0</v>
          </cell>
        </row>
      </sheetData>
      <sheetData sheetId="2588">
        <row r="2">
          <cell r="A2">
            <v>0</v>
          </cell>
        </row>
      </sheetData>
      <sheetData sheetId="2589">
        <row r="2">
          <cell r="A2">
            <v>0</v>
          </cell>
        </row>
      </sheetData>
      <sheetData sheetId="2590">
        <row r="2">
          <cell r="A2">
            <v>0</v>
          </cell>
        </row>
      </sheetData>
      <sheetData sheetId="2591">
        <row r="2">
          <cell r="A2">
            <v>0</v>
          </cell>
        </row>
      </sheetData>
      <sheetData sheetId="2592">
        <row r="2">
          <cell r="A2">
            <v>0</v>
          </cell>
        </row>
      </sheetData>
      <sheetData sheetId="2593">
        <row r="2">
          <cell r="A2">
            <v>0</v>
          </cell>
        </row>
      </sheetData>
      <sheetData sheetId="2594">
        <row r="2">
          <cell r="A2">
            <v>0</v>
          </cell>
        </row>
      </sheetData>
      <sheetData sheetId="2595"/>
      <sheetData sheetId="2596"/>
      <sheetData sheetId="2597"/>
      <sheetData sheetId="2598">
        <row r="2">
          <cell r="A2">
            <v>0</v>
          </cell>
        </row>
      </sheetData>
      <sheetData sheetId="2599">
        <row r="2">
          <cell r="A2">
            <v>0</v>
          </cell>
        </row>
      </sheetData>
      <sheetData sheetId="2600">
        <row r="2">
          <cell r="A2">
            <v>0</v>
          </cell>
        </row>
      </sheetData>
      <sheetData sheetId="2601">
        <row r="2">
          <cell r="A2">
            <v>0</v>
          </cell>
        </row>
      </sheetData>
      <sheetData sheetId="2602">
        <row r="2">
          <cell r="A2">
            <v>0</v>
          </cell>
        </row>
      </sheetData>
      <sheetData sheetId="2603">
        <row r="2">
          <cell r="A2">
            <v>0</v>
          </cell>
        </row>
      </sheetData>
      <sheetData sheetId="2604">
        <row r="2">
          <cell r="A2">
            <v>0</v>
          </cell>
        </row>
      </sheetData>
      <sheetData sheetId="2605">
        <row r="2">
          <cell r="A2">
            <v>0</v>
          </cell>
        </row>
      </sheetData>
      <sheetData sheetId="2606">
        <row r="2">
          <cell r="A2">
            <v>0</v>
          </cell>
        </row>
      </sheetData>
      <sheetData sheetId="2607">
        <row r="2">
          <cell r="A2">
            <v>0</v>
          </cell>
        </row>
      </sheetData>
      <sheetData sheetId="2608">
        <row r="2">
          <cell r="A2">
            <v>0</v>
          </cell>
        </row>
      </sheetData>
      <sheetData sheetId="2609">
        <row r="2">
          <cell r="A2">
            <v>0</v>
          </cell>
        </row>
      </sheetData>
      <sheetData sheetId="2610">
        <row r="2">
          <cell r="A2">
            <v>0</v>
          </cell>
        </row>
      </sheetData>
      <sheetData sheetId="2611">
        <row r="2">
          <cell r="A2">
            <v>0</v>
          </cell>
        </row>
      </sheetData>
      <sheetData sheetId="2612">
        <row r="2">
          <cell r="A2">
            <v>0</v>
          </cell>
        </row>
      </sheetData>
      <sheetData sheetId="2613">
        <row r="2">
          <cell r="A2">
            <v>0</v>
          </cell>
        </row>
      </sheetData>
      <sheetData sheetId="2614">
        <row r="2">
          <cell r="A2">
            <v>0</v>
          </cell>
        </row>
      </sheetData>
      <sheetData sheetId="2615">
        <row r="2">
          <cell r="A2">
            <v>0</v>
          </cell>
        </row>
      </sheetData>
      <sheetData sheetId="2616">
        <row r="2">
          <cell r="A2">
            <v>0</v>
          </cell>
        </row>
      </sheetData>
      <sheetData sheetId="2617">
        <row r="2">
          <cell r="A2">
            <v>0</v>
          </cell>
        </row>
      </sheetData>
      <sheetData sheetId="2618">
        <row r="2">
          <cell r="A2">
            <v>0</v>
          </cell>
        </row>
      </sheetData>
      <sheetData sheetId="2619">
        <row r="2">
          <cell r="A2">
            <v>0</v>
          </cell>
        </row>
      </sheetData>
      <sheetData sheetId="2620">
        <row r="2">
          <cell r="A2">
            <v>0</v>
          </cell>
        </row>
      </sheetData>
      <sheetData sheetId="2621">
        <row r="2">
          <cell r="A2">
            <v>0</v>
          </cell>
        </row>
      </sheetData>
      <sheetData sheetId="2622">
        <row r="2">
          <cell r="A2">
            <v>0</v>
          </cell>
        </row>
      </sheetData>
      <sheetData sheetId="2623">
        <row r="2">
          <cell r="A2">
            <v>0</v>
          </cell>
        </row>
      </sheetData>
      <sheetData sheetId="2624">
        <row r="2">
          <cell r="A2">
            <v>0</v>
          </cell>
        </row>
      </sheetData>
      <sheetData sheetId="2625">
        <row r="2">
          <cell r="A2">
            <v>0</v>
          </cell>
        </row>
      </sheetData>
      <sheetData sheetId="2626">
        <row r="2">
          <cell r="A2">
            <v>0</v>
          </cell>
        </row>
      </sheetData>
      <sheetData sheetId="2627">
        <row r="2">
          <cell r="A2">
            <v>0</v>
          </cell>
        </row>
      </sheetData>
      <sheetData sheetId="2628">
        <row r="2">
          <cell r="A2">
            <v>0</v>
          </cell>
        </row>
      </sheetData>
      <sheetData sheetId="2629">
        <row r="2">
          <cell r="A2">
            <v>0</v>
          </cell>
        </row>
      </sheetData>
      <sheetData sheetId="2630">
        <row r="2">
          <cell r="A2">
            <v>0</v>
          </cell>
        </row>
      </sheetData>
      <sheetData sheetId="2631">
        <row r="2">
          <cell r="A2">
            <v>0</v>
          </cell>
        </row>
      </sheetData>
      <sheetData sheetId="2632">
        <row r="2">
          <cell r="A2">
            <v>0</v>
          </cell>
        </row>
      </sheetData>
      <sheetData sheetId="2633">
        <row r="2">
          <cell r="A2">
            <v>0</v>
          </cell>
        </row>
      </sheetData>
      <sheetData sheetId="2634">
        <row r="2">
          <cell r="A2">
            <v>0</v>
          </cell>
        </row>
      </sheetData>
      <sheetData sheetId="2635">
        <row r="2">
          <cell r="A2">
            <v>0</v>
          </cell>
        </row>
      </sheetData>
      <sheetData sheetId="2636">
        <row r="2">
          <cell r="A2">
            <v>0</v>
          </cell>
        </row>
      </sheetData>
      <sheetData sheetId="2637">
        <row r="2">
          <cell r="A2">
            <v>0</v>
          </cell>
        </row>
      </sheetData>
      <sheetData sheetId="2638">
        <row r="2">
          <cell r="A2">
            <v>0</v>
          </cell>
        </row>
      </sheetData>
      <sheetData sheetId="2639">
        <row r="2">
          <cell r="A2">
            <v>0</v>
          </cell>
        </row>
      </sheetData>
      <sheetData sheetId="2640">
        <row r="2">
          <cell r="A2">
            <v>0</v>
          </cell>
        </row>
      </sheetData>
      <sheetData sheetId="2641">
        <row r="2">
          <cell r="A2">
            <v>0</v>
          </cell>
        </row>
      </sheetData>
      <sheetData sheetId="2642">
        <row r="2">
          <cell r="A2">
            <v>0</v>
          </cell>
        </row>
      </sheetData>
      <sheetData sheetId="2643">
        <row r="2">
          <cell r="A2">
            <v>0</v>
          </cell>
        </row>
      </sheetData>
      <sheetData sheetId="2644">
        <row r="2">
          <cell r="A2">
            <v>0</v>
          </cell>
        </row>
      </sheetData>
      <sheetData sheetId="2645">
        <row r="2">
          <cell r="A2">
            <v>0</v>
          </cell>
        </row>
      </sheetData>
      <sheetData sheetId="2646">
        <row r="2">
          <cell r="A2">
            <v>0</v>
          </cell>
        </row>
      </sheetData>
      <sheetData sheetId="2647">
        <row r="2">
          <cell r="A2">
            <v>0</v>
          </cell>
        </row>
      </sheetData>
      <sheetData sheetId="2648">
        <row r="2">
          <cell r="A2">
            <v>0</v>
          </cell>
        </row>
      </sheetData>
      <sheetData sheetId="2649">
        <row r="2">
          <cell r="A2">
            <v>0</v>
          </cell>
        </row>
      </sheetData>
      <sheetData sheetId="2650">
        <row r="2">
          <cell r="A2">
            <v>0</v>
          </cell>
        </row>
      </sheetData>
      <sheetData sheetId="2651">
        <row r="2">
          <cell r="A2">
            <v>0</v>
          </cell>
        </row>
      </sheetData>
      <sheetData sheetId="2652">
        <row r="2">
          <cell r="A2">
            <v>0</v>
          </cell>
        </row>
      </sheetData>
      <sheetData sheetId="2653">
        <row r="2">
          <cell r="A2">
            <v>0</v>
          </cell>
        </row>
      </sheetData>
      <sheetData sheetId="2654">
        <row r="2">
          <cell r="A2">
            <v>0</v>
          </cell>
        </row>
      </sheetData>
      <sheetData sheetId="2655">
        <row r="2">
          <cell r="A2">
            <v>0</v>
          </cell>
        </row>
      </sheetData>
      <sheetData sheetId="2656">
        <row r="2">
          <cell r="A2">
            <v>0</v>
          </cell>
        </row>
      </sheetData>
      <sheetData sheetId="2657">
        <row r="2">
          <cell r="A2">
            <v>0</v>
          </cell>
        </row>
      </sheetData>
      <sheetData sheetId="2658">
        <row r="2">
          <cell r="A2">
            <v>0</v>
          </cell>
        </row>
      </sheetData>
      <sheetData sheetId="2659">
        <row r="2">
          <cell r="A2">
            <v>0</v>
          </cell>
        </row>
      </sheetData>
      <sheetData sheetId="2660">
        <row r="2">
          <cell r="A2">
            <v>0</v>
          </cell>
        </row>
      </sheetData>
      <sheetData sheetId="2661">
        <row r="2">
          <cell r="A2">
            <v>0</v>
          </cell>
        </row>
      </sheetData>
      <sheetData sheetId="2662">
        <row r="2">
          <cell r="A2">
            <v>0</v>
          </cell>
        </row>
      </sheetData>
      <sheetData sheetId="2663">
        <row r="2">
          <cell r="A2">
            <v>0</v>
          </cell>
        </row>
      </sheetData>
      <sheetData sheetId="2664">
        <row r="2">
          <cell r="A2">
            <v>0</v>
          </cell>
        </row>
      </sheetData>
      <sheetData sheetId="2665">
        <row r="2">
          <cell r="A2">
            <v>0</v>
          </cell>
        </row>
      </sheetData>
      <sheetData sheetId="2666">
        <row r="2">
          <cell r="A2">
            <v>0</v>
          </cell>
        </row>
      </sheetData>
      <sheetData sheetId="2667">
        <row r="2">
          <cell r="A2">
            <v>0</v>
          </cell>
        </row>
      </sheetData>
      <sheetData sheetId="2668">
        <row r="2">
          <cell r="A2">
            <v>0</v>
          </cell>
        </row>
      </sheetData>
      <sheetData sheetId="2669">
        <row r="2">
          <cell r="A2">
            <v>0</v>
          </cell>
        </row>
      </sheetData>
      <sheetData sheetId="2670">
        <row r="2">
          <cell r="A2">
            <v>0</v>
          </cell>
        </row>
      </sheetData>
      <sheetData sheetId="2671">
        <row r="2">
          <cell r="A2">
            <v>0</v>
          </cell>
        </row>
      </sheetData>
      <sheetData sheetId="2672">
        <row r="2">
          <cell r="A2">
            <v>0</v>
          </cell>
        </row>
      </sheetData>
      <sheetData sheetId="2673">
        <row r="2">
          <cell r="A2">
            <v>0</v>
          </cell>
        </row>
      </sheetData>
      <sheetData sheetId="2674">
        <row r="2">
          <cell r="A2">
            <v>0</v>
          </cell>
        </row>
      </sheetData>
      <sheetData sheetId="2675">
        <row r="2">
          <cell r="A2">
            <v>0</v>
          </cell>
        </row>
      </sheetData>
      <sheetData sheetId="2676">
        <row r="2">
          <cell r="A2">
            <v>0</v>
          </cell>
        </row>
      </sheetData>
      <sheetData sheetId="2677">
        <row r="2">
          <cell r="A2">
            <v>0</v>
          </cell>
        </row>
      </sheetData>
      <sheetData sheetId="2678">
        <row r="2">
          <cell r="A2">
            <v>0</v>
          </cell>
        </row>
      </sheetData>
      <sheetData sheetId="2679">
        <row r="2">
          <cell r="A2">
            <v>0</v>
          </cell>
        </row>
      </sheetData>
      <sheetData sheetId="2680">
        <row r="2">
          <cell r="A2">
            <v>0</v>
          </cell>
        </row>
      </sheetData>
      <sheetData sheetId="2681">
        <row r="2">
          <cell r="A2">
            <v>0</v>
          </cell>
        </row>
      </sheetData>
      <sheetData sheetId="2682">
        <row r="2">
          <cell r="A2">
            <v>0</v>
          </cell>
        </row>
      </sheetData>
      <sheetData sheetId="2683">
        <row r="2">
          <cell r="A2">
            <v>0</v>
          </cell>
        </row>
      </sheetData>
      <sheetData sheetId="2684">
        <row r="2">
          <cell r="A2">
            <v>0</v>
          </cell>
        </row>
      </sheetData>
      <sheetData sheetId="2685">
        <row r="2">
          <cell r="A2">
            <v>0</v>
          </cell>
        </row>
      </sheetData>
      <sheetData sheetId="2686">
        <row r="2">
          <cell r="A2">
            <v>0</v>
          </cell>
        </row>
      </sheetData>
      <sheetData sheetId="2687">
        <row r="2">
          <cell r="A2">
            <v>0</v>
          </cell>
        </row>
      </sheetData>
      <sheetData sheetId="2688">
        <row r="2">
          <cell r="A2">
            <v>0</v>
          </cell>
        </row>
      </sheetData>
      <sheetData sheetId="2689">
        <row r="2">
          <cell r="A2">
            <v>0</v>
          </cell>
        </row>
      </sheetData>
      <sheetData sheetId="2690">
        <row r="2">
          <cell r="A2">
            <v>0</v>
          </cell>
        </row>
      </sheetData>
      <sheetData sheetId="2691">
        <row r="2">
          <cell r="A2">
            <v>0</v>
          </cell>
        </row>
      </sheetData>
      <sheetData sheetId="2692">
        <row r="2">
          <cell r="A2">
            <v>0</v>
          </cell>
        </row>
      </sheetData>
      <sheetData sheetId="2693">
        <row r="2">
          <cell r="A2">
            <v>0</v>
          </cell>
        </row>
      </sheetData>
      <sheetData sheetId="2694">
        <row r="2">
          <cell r="A2">
            <v>0</v>
          </cell>
        </row>
      </sheetData>
      <sheetData sheetId="2695">
        <row r="2">
          <cell r="A2">
            <v>0</v>
          </cell>
        </row>
      </sheetData>
      <sheetData sheetId="2696">
        <row r="2">
          <cell r="A2">
            <v>0</v>
          </cell>
        </row>
      </sheetData>
      <sheetData sheetId="2697">
        <row r="2">
          <cell r="A2">
            <v>0</v>
          </cell>
        </row>
      </sheetData>
      <sheetData sheetId="2698">
        <row r="2">
          <cell r="A2">
            <v>0</v>
          </cell>
        </row>
      </sheetData>
      <sheetData sheetId="2699">
        <row r="2">
          <cell r="A2">
            <v>0</v>
          </cell>
        </row>
      </sheetData>
      <sheetData sheetId="2700">
        <row r="2">
          <cell r="A2">
            <v>0</v>
          </cell>
        </row>
      </sheetData>
      <sheetData sheetId="2701">
        <row r="2">
          <cell r="A2">
            <v>0</v>
          </cell>
        </row>
      </sheetData>
      <sheetData sheetId="2702">
        <row r="2">
          <cell r="A2">
            <v>0</v>
          </cell>
        </row>
      </sheetData>
      <sheetData sheetId="2703">
        <row r="2">
          <cell r="A2">
            <v>0</v>
          </cell>
        </row>
      </sheetData>
      <sheetData sheetId="2704">
        <row r="2">
          <cell r="A2">
            <v>0</v>
          </cell>
        </row>
      </sheetData>
      <sheetData sheetId="2705">
        <row r="2">
          <cell r="A2">
            <v>0</v>
          </cell>
        </row>
      </sheetData>
      <sheetData sheetId="2706">
        <row r="2">
          <cell r="A2">
            <v>0</v>
          </cell>
        </row>
      </sheetData>
      <sheetData sheetId="2707">
        <row r="2">
          <cell r="A2">
            <v>0</v>
          </cell>
        </row>
      </sheetData>
      <sheetData sheetId="2708">
        <row r="2">
          <cell r="A2">
            <v>0</v>
          </cell>
        </row>
      </sheetData>
      <sheetData sheetId="2709">
        <row r="2">
          <cell r="A2">
            <v>0</v>
          </cell>
        </row>
      </sheetData>
      <sheetData sheetId="2710">
        <row r="2">
          <cell r="A2">
            <v>0</v>
          </cell>
        </row>
      </sheetData>
      <sheetData sheetId="2711">
        <row r="2">
          <cell r="A2">
            <v>0</v>
          </cell>
        </row>
      </sheetData>
      <sheetData sheetId="2712">
        <row r="2">
          <cell r="A2">
            <v>0</v>
          </cell>
        </row>
      </sheetData>
      <sheetData sheetId="2713">
        <row r="2">
          <cell r="A2">
            <v>0</v>
          </cell>
        </row>
      </sheetData>
      <sheetData sheetId="2714">
        <row r="2">
          <cell r="A2">
            <v>0</v>
          </cell>
        </row>
      </sheetData>
      <sheetData sheetId="2715">
        <row r="2">
          <cell r="A2">
            <v>0</v>
          </cell>
        </row>
      </sheetData>
      <sheetData sheetId="2716">
        <row r="2">
          <cell r="A2">
            <v>0</v>
          </cell>
        </row>
      </sheetData>
      <sheetData sheetId="2717">
        <row r="2">
          <cell r="A2">
            <v>0</v>
          </cell>
        </row>
      </sheetData>
      <sheetData sheetId="2718">
        <row r="2">
          <cell r="A2">
            <v>0</v>
          </cell>
        </row>
      </sheetData>
      <sheetData sheetId="2719">
        <row r="2">
          <cell r="A2">
            <v>0</v>
          </cell>
        </row>
      </sheetData>
      <sheetData sheetId="2720">
        <row r="2">
          <cell r="A2">
            <v>0</v>
          </cell>
        </row>
      </sheetData>
      <sheetData sheetId="2721">
        <row r="2">
          <cell r="A2">
            <v>0</v>
          </cell>
        </row>
      </sheetData>
      <sheetData sheetId="2722">
        <row r="2">
          <cell r="A2">
            <v>0</v>
          </cell>
        </row>
      </sheetData>
      <sheetData sheetId="2723">
        <row r="2">
          <cell r="A2">
            <v>0</v>
          </cell>
        </row>
      </sheetData>
      <sheetData sheetId="2724">
        <row r="2">
          <cell r="A2">
            <v>0</v>
          </cell>
        </row>
      </sheetData>
      <sheetData sheetId="2725">
        <row r="2">
          <cell r="A2">
            <v>0</v>
          </cell>
        </row>
      </sheetData>
      <sheetData sheetId="2726">
        <row r="2">
          <cell r="A2">
            <v>0</v>
          </cell>
        </row>
      </sheetData>
      <sheetData sheetId="2727">
        <row r="2">
          <cell r="A2">
            <v>0</v>
          </cell>
        </row>
      </sheetData>
      <sheetData sheetId="2728">
        <row r="2">
          <cell r="A2">
            <v>0</v>
          </cell>
        </row>
      </sheetData>
      <sheetData sheetId="2729">
        <row r="2">
          <cell r="A2">
            <v>0</v>
          </cell>
        </row>
      </sheetData>
      <sheetData sheetId="2730">
        <row r="2">
          <cell r="A2">
            <v>0</v>
          </cell>
        </row>
      </sheetData>
      <sheetData sheetId="2731">
        <row r="2">
          <cell r="A2">
            <v>0</v>
          </cell>
        </row>
      </sheetData>
      <sheetData sheetId="2732">
        <row r="2">
          <cell r="A2">
            <v>0</v>
          </cell>
        </row>
      </sheetData>
      <sheetData sheetId="2733">
        <row r="2">
          <cell r="A2">
            <v>0</v>
          </cell>
        </row>
      </sheetData>
      <sheetData sheetId="2734">
        <row r="2">
          <cell r="A2">
            <v>0</v>
          </cell>
        </row>
      </sheetData>
      <sheetData sheetId="2735">
        <row r="2">
          <cell r="A2">
            <v>0</v>
          </cell>
        </row>
      </sheetData>
      <sheetData sheetId="2736">
        <row r="2">
          <cell r="A2">
            <v>0</v>
          </cell>
        </row>
      </sheetData>
      <sheetData sheetId="2737">
        <row r="2">
          <cell r="A2">
            <v>0</v>
          </cell>
        </row>
      </sheetData>
      <sheetData sheetId="2738">
        <row r="2">
          <cell r="A2">
            <v>0</v>
          </cell>
        </row>
      </sheetData>
      <sheetData sheetId="2739">
        <row r="2">
          <cell r="A2">
            <v>0</v>
          </cell>
        </row>
      </sheetData>
      <sheetData sheetId="2740">
        <row r="2">
          <cell r="A2">
            <v>0</v>
          </cell>
        </row>
      </sheetData>
      <sheetData sheetId="2741">
        <row r="2">
          <cell r="A2">
            <v>0</v>
          </cell>
        </row>
      </sheetData>
      <sheetData sheetId="2742">
        <row r="2">
          <cell r="A2">
            <v>0</v>
          </cell>
        </row>
      </sheetData>
      <sheetData sheetId="2743">
        <row r="2">
          <cell r="A2">
            <v>0</v>
          </cell>
        </row>
      </sheetData>
      <sheetData sheetId="2744">
        <row r="2">
          <cell r="A2">
            <v>0</v>
          </cell>
        </row>
      </sheetData>
      <sheetData sheetId="2745">
        <row r="2">
          <cell r="A2">
            <v>0</v>
          </cell>
        </row>
      </sheetData>
      <sheetData sheetId="2746">
        <row r="2">
          <cell r="A2">
            <v>0</v>
          </cell>
        </row>
      </sheetData>
      <sheetData sheetId="2747">
        <row r="2">
          <cell r="A2">
            <v>0</v>
          </cell>
        </row>
      </sheetData>
      <sheetData sheetId="2748">
        <row r="2">
          <cell r="A2">
            <v>0</v>
          </cell>
        </row>
      </sheetData>
      <sheetData sheetId="2749">
        <row r="2">
          <cell r="A2">
            <v>0</v>
          </cell>
        </row>
      </sheetData>
      <sheetData sheetId="2750">
        <row r="2">
          <cell r="A2">
            <v>0</v>
          </cell>
        </row>
      </sheetData>
      <sheetData sheetId="2751">
        <row r="2">
          <cell r="A2">
            <v>0</v>
          </cell>
        </row>
      </sheetData>
      <sheetData sheetId="2752">
        <row r="2">
          <cell r="A2">
            <v>0</v>
          </cell>
        </row>
      </sheetData>
      <sheetData sheetId="2753">
        <row r="2">
          <cell r="A2">
            <v>0</v>
          </cell>
        </row>
      </sheetData>
      <sheetData sheetId="2754">
        <row r="2">
          <cell r="A2">
            <v>0</v>
          </cell>
        </row>
      </sheetData>
      <sheetData sheetId="2755">
        <row r="2">
          <cell r="A2">
            <v>0</v>
          </cell>
        </row>
      </sheetData>
      <sheetData sheetId="2756">
        <row r="2">
          <cell r="A2">
            <v>0</v>
          </cell>
        </row>
      </sheetData>
      <sheetData sheetId="2757">
        <row r="2">
          <cell r="A2">
            <v>0</v>
          </cell>
        </row>
      </sheetData>
      <sheetData sheetId="2758">
        <row r="2">
          <cell r="A2">
            <v>0</v>
          </cell>
        </row>
      </sheetData>
      <sheetData sheetId="2759">
        <row r="2">
          <cell r="A2">
            <v>0</v>
          </cell>
        </row>
      </sheetData>
      <sheetData sheetId="2760">
        <row r="2">
          <cell r="A2">
            <v>0</v>
          </cell>
        </row>
      </sheetData>
      <sheetData sheetId="2761">
        <row r="2">
          <cell r="A2">
            <v>0</v>
          </cell>
        </row>
      </sheetData>
      <sheetData sheetId="2762">
        <row r="2">
          <cell r="A2">
            <v>0</v>
          </cell>
        </row>
      </sheetData>
      <sheetData sheetId="2763">
        <row r="2">
          <cell r="A2">
            <v>0</v>
          </cell>
        </row>
      </sheetData>
      <sheetData sheetId="2764">
        <row r="2">
          <cell r="A2">
            <v>0</v>
          </cell>
        </row>
      </sheetData>
      <sheetData sheetId="2765">
        <row r="2">
          <cell r="A2">
            <v>0</v>
          </cell>
        </row>
      </sheetData>
      <sheetData sheetId="2766">
        <row r="2">
          <cell r="A2">
            <v>0</v>
          </cell>
        </row>
      </sheetData>
      <sheetData sheetId="2767">
        <row r="2">
          <cell r="A2">
            <v>0</v>
          </cell>
        </row>
      </sheetData>
      <sheetData sheetId="2768">
        <row r="2">
          <cell r="A2">
            <v>0</v>
          </cell>
        </row>
      </sheetData>
      <sheetData sheetId="2769">
        <row r="2">
          <cell r="A2">
            <v>0</v>
          </cell>
        </row>
      </sheetData>
      <sheetData sheetId="2770">
        <row r="2">
          <cell r="A2">
            <v>0</v>
          </cell>
        </row>
      </sheetData>
      <sheetData sheetId="2771">
        <row r="2">
          <cell r="A2">
            <v>0</v>
          </cell>
        </row>
      </sheetData>
      <sheetData sheetId="2772">
        <row r="2">
          <cell r="A2">
            <v>0</v>
          </cell>
        </row>
      </sheetData>
      <sheetData sheetId="2773">
        <row r="2">
          <cell r="A2">
            <v>0</v>
          </cell>
        </row>
      </sheetData>
      <sheetData sheetId="2774">
        <row r="2">
          <cell r="A2">
            <v>0</v>
          </cell>
        </row>
      </sheetData>
      <sheetData sheetId="2775">
        <row r="2">
          <cell r="A2">
            <v>0</v>
          </cell>
        </row>
      </sheetData>
      <sheetData sheetId="2776">
        <row r="2">
          <cell r="A2">
            <v>0</v>
          </cell>
        </row>
      </sheetData>
      <sheetData sheetId="2777">
        <row r="2">
          <cell r="A2">
            <v>0</v>
          </cell>
        </row>
      </sheetData>
      <sheetData sheetId="2778">
        <row r="2">
          <cell r="A2">
            <v>0</v>
          </cell>
        </row>
      </sheetData>
      <sheetData sheetId="2779">
        <row r="2">
          <cell r="A2">
            <v>0</v>
          </cell>
        </row>
      </sheetData>
      <sheetData sheetId="2780">
        <row r="2">
          <cell r="A2">
            <v>0</v>
          </cell>
        </row>
      </sheetData>
      <sheetData sheetId="2781">
        <row r="2">
          <cell r="A2">
            <v>0</v>
          </cell>
        </row>
      </sheetData>
      <sheetData sheetId="2782">
        <row r="2">
          <cell r="A2">
            <v>0</v>
          </cell>
        </row>
      </sheetData>
      <sheetData sheetId="2783">
        <row r="2">
          <cell r="A2">
            <v>0</v>
          </cell>
        </row>
      </sheetData>
      <sheetData sheetId="2784">
        <row r="2">
          <cell r="A2">
            <v>0</v>
          </cell>
        </row>
      </sheetData>
      <sheetData sheetId="2785">
        <row r="2">
          <cell r="A2">
            <v>0</v>
          </cell>
        </row>
      </sheetData>
      <sheetData sheetId="2786">
        <row r="2">
          <cell r="A2">
            <v>0</v>
          </cell>
        </row>
      </sheetData>
      <sheetData sheetId="2787">
        <row r="2">
          <cell r="A2">
            <v>0</v>
          </cell>
        </row>
      </sheetData>
      <sheetData sheetId="2788">
        <row r="2">
          <cell r="A2">
            <v>0</v>
          </cell>
        </row>
      </sheetData>
      <sheetData sheetId="2789">
        <row r="2">
          <cell r="A2">
            <v>0</v>
          </cell>
        </row>
      </sheetData>
      <sheetData sheetId="2790">
        <row r="2">
          <cell r="A2">
            <v>0</v>
          </cell>
        </row>
      </sheetData>
      <sheetData sheetId="2791">
        <row r="2">
          <cell r="A2">
            <v>0</v>
          </cell>
        </row>
      </sheetData>
      <sheetData sheetId="2792">
        <row r="2">
          <cell r="A2">
            <v>0</v>
          </cell>
        </row>
      </sheetData>
      <sheetData sheetId="2793">
        <row r="2">
          <cell r="A2">
            <v>0</v>
          </cell>
        </row>
      </sheetData>
      <sheetData sheetId="2794">
        <row r="2">
          <cell r="A2">
            <v>0</v>
          </cell>
        </row>
      </sheetData>
      <sheetData sheetId="2795">
        <row r="2">
          <cell r="A2">
            <v>0</v>
          </cell>
        </row>
      </sheetData>
      <sheetData sheetId="2796">
        <row r="2">
          <cell r="A2">
            <v>0</v>
          </cell>
        </row>
      </sheetData>
      <sheetData sheetId="2797">
        <row r="2">
          <cell r="A2">
            <v>0</v>
          </cell>
        </row>
      </sheetData>
      <sheetData sheetId="2798">
        <row r="2">
          <cell r="A2">
            <v>0</v>
          </cell>
        </row>
      </sheetData>
      <sheetData sheetId="2799">
        <row r="2">
          <cell r="A2">
            <v>0</v>
          </cell>
        </row>
      </sheetData>
      <sheetData sheetId="2800">
        <row r="2">
          <cell r="A2">
            <v>0</v>
          </cell>
        </row>
      </sheetData>
      <sheetData sheetId="2801">
        <row r="2">
          <cell r="A2">
            <v>0</v>
          </cell>
        </row>
      </sheetData>
      <sheetData sheetId="2802">
        <row r="2">
          <cell r="A2">
            <v>0</v>
          </cell>
        </row>
      </sheetData>
      <sheetData sheetId="2803">
        <row r="2">
          <cell r="A2">
            <v>0</v>
          </cell>
        </row>
      </sheetData>
      <sheetData sheetId="2804">
        <row r="2">
          <cell r="A2">
            <v>0</v>
          </cell>
        </row>
      </sheetData>
      <sheetData sheetId="2805">
        <row r="2">
          <cell r="A2">
            <v>0</v>
          </cell>
        </row>
      </sheetData>
      <sheetData sheetId="2806">
        <row r="2">
          <cell r="A2">
            <v>0</v>
          </cell>
        </row>
      </sheetData>
      <sheetData sheetId="2807">
        <row r="2">
          <cell r="A2">
            <v>0</v>
          </cell>
        </row>
      </sheetData>
      <sheetData sheetId="2808">
        <row r="2">
          <cell r="A2">
            <v>0</v>
          </cell>
        </row>
      </sheetData>
      <sheetData sheetId="2809">
        <row r="2">
          <cell r="A2">
            <v>0</v>
          </cell>
        </row>
      </sheetData>
      <sheetData sheetId="2810">
        <row r="2">
          <cell r="A2">
            <v>0</v>
          </cell>
        </row>
      </sheetData>
      <sheetData sheetId="2811">
        <row r="2">
          <cell r="A2">
            <v>0</v>
          </cell>
        </row>
      </sheetData>
      <sheetData sheetId="2812">
        <row r="2">
          <cell r="A2">
            <v>0</v>
          </cell>
        </row>
      </sheetData>
      <sheetData sheetId="2813">
        <row r="2">
          <cell r="A2">
            <v>0</v>
          </cell>
        </row>
      </sheetData>
      <sheetData sheetId="2814">
        <row r="2">
          <cell r="A2">
            <v>0</v>
          </cell>
        </row>
      </sheetData>
      <sheetData sheetId="2815">
        <row r="2">
          <cell r="A2">
            <v>0</v>
          </cell>
        </row>
      </sheetData>
      <sheetData sheetId="2816">
        <row r="2">
          <cell r="A2">
            <v>0</v>
          </cell>
        </row>
      </sheetData>
      <sheetData sheetId="2817">
        <row r="2">
          <cell r="A2">
            <v>0</v>
          </cell>
        </row>
      </sheetData>
      <sheetData sheetId="2818">
        <row r="2">
          <cell r="A2">
            <v>0</v>
          </cell>
        </row>
      </sheetData>
      <sheetData sheetId="2819">
        <row r="2">
          <cell r="A2">
            <v>0</v>
          </cell>
        </row>
      </sheetData>
      <sheetData sheetId="2820">
        <row r="2">
          <cell r="A2">
            <v>0</v>
          </cell>
        </row>
      </sheetData>
      <sheetData sheetId="2821">
        <row r="2">
          <cell r="A2">
            <v>0</v>
          </cell>
        </row>
      </sheetData>
      <sheetData sheetId="2822">
        <row r="2">
          <cell r="A2">
            <v>0</v>
          </cell>
        </row>
      </sheetData>
      <sheetData sheetId="2823">
        <row r="2">
          <cell r="A2">
            <v>0</v>
          </cell>
        </row>
      </sheetData>
      <sheetData sheetId="2824">
        <row r="2">
          <cell r="A2">
            <v>0</v>
          </cell>
        </row>
      </sheetData>
      <sheetData sheetId="2825">
        <row r="2">
          <cell r="A2">
            <v>0</v>
          </cell>
        </row>
      </sheetData>
      <sheetData sheetId="2826">
        <row r="2">
          <cell r="A2">
            <v>0</v>
          </cell>
        </row>
      </sheetData>
      <sheetData sheetId="2827">
        <row r="2">
          <cell r="A2">
            <v>0</v>
          </cell>
        </row>
      </sheetData>
      <sheetData sheetId="2828">
        <row r="2">
          <cell r="A2">
            <v>0</v>
          </cell>
        </row>
      </sheetData>
      <sheetData sheetId="2829">
        <row r="2">
          <cell r="A2">
            <v>0</v>
          </cell>
        </row>
      </sheetData>
      <sheetData sheetId="2830">
        <row r="2">
          <cell r="A2">
            <v>0</v>
          </cell>
        </row>
      </sheetData>
      <sheetData sheetId="2831">
        <row r="2">
          <cell r="A2">
            <v>0</v>
          </cell>
        </row>
      </sheetData>
      <sheetData sheetId="2832">
        <row r="2">
          <cell r="A2">
            <v>0</v>
          </cell>
        </row>
      </sheetData>
      <sheetData sheetId="2833">
        <row r="2">
          <cell r="A2">
            <v>0</v>
          </cell>
        </row>
      </sheetData>
      <sheetData sheetId="2834">
        <row r="2">
          <cell r="A2">
            <v>0</v>
          </cell>
        </row>
      </sheetData>
      <sheetData sheetId="2835">
        <row r="2">
          <cell r="A2">
            <v>0</v>
          </cell>
        </row>
      </sheetData>
      <sheetData sheetId="2836">
        <row r="2">
          <cell r="A2">
            <v>0</v>
          </cell>
        </row>
      </sheetData>
      <sheetData sheetId="2837">
        <row r="2">
          <cell r="A2">
            <v>0</v>
          </cell>
        </row>
      </sheetData>
      <sheetData sheetId="2838">
        <row r="2">
          <cell r="A2">
            <v>0</v>
          </cell>
        </row>
      </sheetData>
      <sheetData sheetId="2839">
        <row r="2">
          <cell r="A2">
            <v>0</v>
          </cell>
        </row>
      </sheetData>
      <sheetData sheetId="2840">
        <row r="2">
          <cell r="A2">
            <v>0</v>
          </cell>
        </row>
      </sheetData>
      <sheetData sheetId="2841">
        <row r="2">
          <cell r="A2">
            <v>0</v>
          </cell>
        </row>
      </sheetData>
      <sheetData sheetId="2842">
        <row r="2">
          <cell r="A2">
            <v>0</v>
          </cell>
        </row>
      </sheetData>
      <sheetData sheetId="2843">
        <row r="2">
          <cell r="A2">
            <v>0</v>
          </cell>
        </row>
      </sheetData>
      <sheetData sheetId="2844">
        <row r="2">
          <cell r="A2">
            <v>0</v>
          </cell>
        </row>
      </sheetData>
      <sheetData sheetId="2845">
        <row r="2">
          <cell r="A2">
            <v>0</v>
          </cell>
        </row>
      </sheetData>
      <sheetData sheetId="2846">
        <row r="2">
          <cell r="A2">
            <v>0</v>
          </cell>
        </row>
      </sheetData>
      <sheetData sheetId="2847">
        <row r="2">
          <cell r="A2">
            <v>0</v>
          </cell>
        </row>
      </sheetData>
      <sheetData sheetId="2848">
        <row r="2">
          <cell r="A2">
            <v>0</v>
          </cell>
        </row>
      </sheetData>
      <sheetData sheetId="2849">
        <row r="2">
          <cell r="A2">
            <v>0</v>
          </cell>
        </row>
      </sheetData>
      <sheetData sheetId="2850">
        <row r="2">
          <cell r="A2">
            <v>0</v>
          </cell>
        </row>
      </sheetData>
      <sheetData sheetId="2851">
        <row r="2">
          <cell r="A2">
            <v>0</v>
          </cell>
        </row>
      </sheetData>
      <sheetData sheetId="2852">
        <row r="2">
          <cell r="A2">
            <v>0</v>
          </cell>
        </row>
      </sheetData>
      <sheetData sheetId="2853">
        <row r="2">
          <cell r="A2">
            <v>0</v>
          </cell>
        </row>
      </sheetData>
      <sheetData sheetId="2854">
        <row r="2">
          <cell r="A2">
            <v>0</v>
          </cell>
        </row>
      </sheetData>
      <sheetData sheetId="2855">
        <row r="2">
          <cell r="A2">
            <v>0</v>
          </cell>
        </row>
      </sheetData>
      <sheetData sheetId="2856">
        <row r="2">
          <cell r="A2">
            <v>0</v>
          </cell>
        </row>
      </sheetData>
      <sheetData sheetId="2857">
        <row r="2">
          <cell r="A2">
            <v>0</v>
          </cell>
        </row>
      </sheetData>
      <sheetData sheetId="2858">
        <row r="2">
          <cell r="A2">
            <v>0</v>
          </cell>
        </row>
      </sheetData>
      <sheetData sheetId="2859">
        <row r="2">
          <cell r="A2">
            <v>0</v>
          </cell>
        </row>
      </sheetData>
      <sheetData sheetId="2860">
        <row r="2">
          <cell r="A2">
            <v>0</v>
          </cell>
        </row>
      </sheetData>
      <sheetData sheetId="2861">
        <row r="2">
          <cell r="A2">
            <v>0</v>
          </cell>
        </row>
      </sheetData>
      <sheetData sheetId="2862">
        <row r="2">
          <cell r="A2">
            <v>0</v>
          </cell>
        </row>
      </sheetData>
      <sheetData sheetId="2863">
        <row r="2">
          <cell r="A2">
            <v>0</v>
          </cell>
        </row>
      </sheetData>
      <sheetData sheetId="2864">
        <row r="2">
          <cell r="A2">
            <v>0</v>
          </cell>
        </row>
      </sheetData>
      <sheetData sheetId="2865">
        <row r="2">
          <cell r="A2">
            <v>0</v>
          </cell>
        </row>
      </sheetData>
      <sheetData sheetId="2866">
        <row r="2">
          <cell r="A2">
            <v>0</v>
          </cell>
        </row>
      </sheetData>
      <sheetData sheetId="2867">
        <row r="2">
          <cell r="A2">
            <v>0</v>
          </cell>
        </row>
      </sheetData>
      <sheetData sheetId="2868">
        <row r="2">
          <cell r="A2">
            <v>0</v>
          </cell>
        </row>
      </sheetData>
      <sheetData sheetId="2869">
        <row r="2">
          <cell r="A2">
            <v>0</v>
          </cell>
        </row>
      </sheetData>
      <sheetData sheetId="2870">
        <row r="2">
          <cell r="A2">
            <v>0</v>
          </cell>
        </row>
      </sheetData>
      <sheetData sheetId="2871">
        <row r="2">
          <cell r="A2">
            <v>0</v>
          </cell>
        </row>
      </sheetData>
      <sheetData sheetId="2872">
        <row r="2">
          <cell r="A2">
            <v>0</v>
          </cell>
        </row>
      </sheetData>
      <sheetData sheetId="2873">
        <row r="2">
          <cell r="A2">
            <v>0</v>
          </cell>
        </row>
      </sheetData>
      <sheetData sheetId="2874">
        <row r="2">
          <cell r="A2">
            <v>0</v>
          </cell>
        </row>
      </sheetData>
      <sheetData sheetId="2875">
        <row r="2">
          <cell r="A2">
            <v>0</v>
          </cell>
        </row>
      </sheetData>
      <sheetData sheetId="2876">
        <row r="2">
          <cell r="A2">
            <v>0</v>
          </cell>
        </row>
      </sheetData>
      <sheetData sheetId="2877">
        <row r="2">
          <cell r="A2">
            <v>0</v>
          </cell>
        </row>
      </sheetData>
      <sheetData sheetId="2878">
        <row r="2">
          <cell r="A2">
            <v>0</v>
          </cell>
        </row>
      </sheetData>
      <sheetData sheetId="2879">
        <row r="2">
          <cell r="A2">
            <v>0</v>
          </cell>
        </row>
      </sheetData>
      <sheetData sheetId="2880">
        <row r="2">
          <cell r="A2">
            <v>0</v>
          </cell>
        </row>
      </sheetData>
      <sheetData sheetId="2881">
        <row r="2">
          <cell r="A2">
            <v>0</v>
          </cell>
        </row>
      </sheetData>
      <sheetData sheetId="2882">
        <row r="2">
          <cell r="A2">
            <v>0</v>
          </cell>
        </row>
      </sheetData>
      <sheetData sheetId="2883">
        <row r="2">
          <cell r="A2">
            <v>0</v>
          </cell>
        </row>
      </sheetData>
      <sheetData sheetId="2884">
        <row r="2">
          <cell r="A2">
            <v>0</v>
          </cell>
        </row>
      </sheetData>
      <sheetData sheetId="2885">
        <row r="2">
          <cell r="A2">
            <v>0</v>
          </cell>
        </row>
      </sheetData>
      <sheetData sheetId="2886">
        <row r="2">
          <cell r="A2">
            <v>0</v>
          </cell>
        </row>
      </sheetData>
      <sheetData sheetId="2887">
        <row r="2">
          <cell r="A2">
            <v>0</v>
          </cell>
        </row>
      </sheetData>
      <sheetData sheetId="2888">
        <row r="2">
          <cell r="A2">
            <v>0</v>
          </cell>
        </row>
      </sheetData>
      <sheetData sheetId="2889">
        <row r="2">
          <cell r="A2">
            <v>0</v>
          </cell>
        </row>
      </sheetData>
      <sheetData sheetId="2890">
        <row r="2">
          <cell r="A2">
            <v>0</v>
          </cell>
        </row>
      </sheetData>
      <sheetData sheetId="2891">
        <row r="2">
          <cell r="A2">
            <v>0</v>
          </cell>
        </row>
      </sheetData>
      <sheetData sheetId="2892">
        <row r="2">
          <cell r="A2">
            <v>0</v>
          </cell>
        </row>
      </sheetData>
      <sheetData sheetId="2893">
        <row r="2">
          <cell r="A2">
            <v>0</v>
          </cell>
        </row>
      </sheetData>
      <sheetData sheetId="2894">
        <row r="2">
          <cell r="A2">
            <v>0</v>
          </cell>
        </row>
      </sheetData>
      <sheetData sheetId="2895">
        <row r="2">
          <cell r="A2">
            <v>0</v>
          </cell>
        </row>
      </sheetData>
      <sheetData sheetId="2896">
        <row r="2">
          <cell r="A2">
            <v>0</v>
          </cell>
        </row>
      </sheetData>
      <sheetData sheetId="2897">
        <row r="2">
          <cell r="A2">
            <v>0</v>
          </cell>
        </row>
      </sheetData>
      <sheetData sheetId="2898">
        <row r="2">
          <cell r="A2">
            <v>0</v>
          </cell>
        </row>
      </sheetData>
      <sheetData sheetId="2899">
        <row r="2">
          <cell r="A2">
            <v>0</v>
          </cell>
        </row>
      </sheetData>
      <sheetData sheetId="2900">
        <row r="2">
          <cell r="A2">
            <v>0</v>
          </cell>
        </row>
      </sheetData>
      <sheetData sheetId="2901">
        <row r="2">
          <cell r="A2">
            <v>0</v>
          </cell>
        </row>
      </sheetData>
      <sheetData sheetId="2902">
        <row r="2">
          <cell r="A2">
            <v>0</v>
          </cell>
        </row>
      </sheetData>
      <sheetData sheetId="2903">
        <row r="2">
          <cell r="A2">
            <v>0</v>
          </cell>
        </row>
      </sheetData>
      <sheetData sheetId="2904">
        <row r="2">
          <cell r="A2">
            <v>0</v>
          </cell>
        </row>
      </sheetData>
      <sheetData sheetId="2905">
        <row r="2">
          <cell r="A2">
            <v>0</v>
          </cell>
        </row>
      </sheetData>
      <sheetData sheetId="2906">
        <row r="2">
          <cell r="A2">
            <v>0</v>
          </cell>
        </row>
      </sheetData>
      <sheetData sheetId="2907">
        <row r="2">
          <cell r="A2">
            <v>0</v>
          </cell>
        </row>
      </sheetData>
      <sheetData sheetId="2908">
        <row r="2">
          <cell r="A2">
            <v>0</v>
          </cell>
        </row>
      </sheetData>
      <sheetData sheetId="2909">
        <row r="2">
          <cell r="A2">
            <v>0</v>
          </cell>
        </row>
      </sheetData>
      <sheetData sheetId="2910">
        <row r="2">
          <cell r="A2">
            <v>0</v>
          </cell>
        </row>
      </sheetData>
      <sheetData sheetId="2911">
        <row r="2">
          <cell r="A2">
            <v>0</v>
          </cell>
        </row>
      </sheetData>
      <sheetData sheetId="2912">
        <row r="2">
          <cell r="A2">
            <v>0</v>
          </cell>
        </row>
      </sheetData>
      <sheetData sheetId="2913">
        <row r="2">
          <cell r="A2">
            <v>0</v>
          </cell>
        </row>
      </sheetData>
      <sheetData sheetId="2914">
        <row r="2">
          <cell r="A2">
            <v>0</v>
          </cell>
        </row>
      </sheetData>
      <sheetData sheetId="2915">
        <row r="2">
          <cell r="A2">
            <v>0</v>
          </cell>
        </row>
      </sheetData>
      <sheetData sheetId="2916">
        <row r="2">
          <cell r="A2">
            <v>0</v>
          </cell>
        </row>
      </sheetData>
      <sheetData sheetId="2917">
        <row r="2">
          <cell r="A2">
            <v>0</v>
          </cell>
        </row>
      </sheetData>
      <sheetData sheetId="2918">
        <row r="2">
          <cell r="A2">
            <v>0</v>
          </cell>
        </row>
      </sheetData>
      <sheetData sheetId="2919">
        <row r="2">
          <cell r="A2">
            <v>0</v>
          </cell>
        </row>
      </sheetData>
      <sheetData sheetId="2920">
        <row r="2">
          <cell r="A2">
            <v>0</v>
          </cell>
        </row>
      </sheetData>
      <sheetData sheetId="2921">
        <row r="2">
          <cell r="A2">
            <v>0</v>
          </cell>
        </row>
      </sheetData>
      <sheetData sheetId="2922">
        <row r="2">
          <cell r="A2">
            <v>0</v>
          </cell>
        </row>
      </sheetData>
      <sheetData sheetId="2923">
        <row r="2">
          <cell r="A2">
            <v>0</v>
          </cell>
        </row>
      </sheetData>
      <sheetData sheetId="2924">
        <row r="2">
          <cell r="A2">
            <v>0</v>
          </cell>
        </row>
      </sheetData>
      <sheetData sheetId="2925">
        <row r="2">
          <cell r="A2">
            <v>0</v>
          </cell>
        </row>
      </sheetData>
      <sheetData sheetId="2926">
        <row r="2">
          <cell r="A2">
            <v>0</v>
          </cell>
        </row>
      </sheetData>
      <sheetData sheetId="2927">
        <row r="2">
          <cell r="A2">
            <v>0</v>
          </cell>
        </row>
      </sheetData>
      <sheetData sheetId="2928">
        <row r="2">
          <cell r="A2">
            <v>0</v>
          </cell>
        </row>
      </sheetData>
      <sheetData sheetId="2929">
        <row r="2">
          <cell r="A2">
            <v>0</v>
          </cell>
        </row>
      </sheetData>
      <sheetData sheetId="2930">
        <row r="2">
          <cell r="A2">
            <v>0</v>
          </cell>
        </row>
      </sheetData>
      <sheetData sheetId="2931">
        <row r="2">
          <cell r="A2">
            <v>0</v>
          </cell>
        </row>
      </sheetData>
      <sheetData sheetId="2932">
        <row r="2">
          <cell r="A2">
            <v>0</v>
          </cell>
        </row>
      </sheetData>
      <sheetData sheetId="2933">
        <row r="2">
          <cell r="A2">
            <v>0</v>
          </cell>
        </row>
      </sheetData>
      <sheetData sheetId="2934">
        <row r="2">
          <cell r="A2">
            <v>0</v>
          </cell>
        </row>
      </sheetData>
      <sheetData sheetId="2935">
        <row r="2">
          <cell r="A2">
            <v>0</v>
          </cell>
        </row>
      </sheetData>
      <sheetData sheetId="2936">
        <row r="2">
          <cell r="A2">
            <v>0</v>
          </cell>
        </row>
      </sheetData>
      <sheetData sheetId="2937">
        <row r="2">
          <cell r="A2">
            <v>0</v>
          </cell>
        </row>
      </sheetData>
      <sheetData sheetId="2938">
        <row r="2">
          <cell r="A2">
            <v>0</v>
          </cell>
        </row>
      </sheetData>
      <sheetData sheetId="2939">
        <row r="2">
          <cell r="A2">
            <v>0</v>
          </cell>
        </row>
      </sheetData>
      <sheetData sheetId="2940">
        <row r="2">
          <cell r="A2">
            <v>0</v>
          </cell>
        </row>
      </sheetData>
      <sheetData sheetId="2941">
        <row r="2">
          <cell r="A2">
            <v>0</v>
          </cell>
        </row>
      </sheetData>
      <sheetData sheetId="2942">
        <row r="2">
          <cell r="A2">
            <v>0</v>
          </cell>
        </row>
      </sheetData>
      <sheetData sheetId="2943">
        <row r="2">
          <cell r="A2">
            <v>0</v>
          </cell>
        </row>
      </sheetData>
      <sheetData sheetId="2944">
        <row r="2">
          <cell r="A2">
            <v>0</v>
          </cell>
        </row>
      </sheetData>
      <sheetData sheetId="2945">
        <row r="2">
          <cell r="A2">
            <v>0</v>
          </cell>
        </row>
      </sheetData>
      <sheetData sheetId="2946">
        <row r="2">
          <cell r="A2">
            <v>0</v>
          </cell>
        </row>
      </sheetData>
      <sheetData sheetId="2947">
        <row r="2">
          <cell r="A2">
            <v>0</v>
          </cell>
        </row>
      </sheetData>
      <sheetData sheetId="2948">
        <row r="2">
          <cell r="A2">
            <v>0</v>
          </cell>
        </row>
      </sheetData>
      <sheetData sheetId="2949">
        <row r="2">
          <cell r="A2">
            <v>0</v>
          </cell>
        </row>
      </sheetData>
      <sheetData sheetId="2950">
        <row r="2">
          <cell r="A2">
            <v>0</v>
          </cell>
        </row>
      </sheetData>
      <sheetData sheetId="2951">
        <row r="2">
          <cell r="A2">
            <v>0</v>
          </cell>
        </row>
      </sheetData>
      <sheetData sheetId="2952">
        <row r="2">
          <cell r="A2">
            <v>0</v>
          </cell>
        </row>
      </sheetData>
      <sheetData sheetId="2953">
        <row r="2">
          <cell r="A2">
            <v>0</v>
          </cell>
        </row>
      </sheetData>
      <sheetData sheetId="2954">
        <row r="2">
          <cell r="A2">
            <v>0</v>
          </cell>
        </row>
      </sheetData>
      <sheetData sheetId="2955">
        <row r="2">
          <cell r="A2">
            <v>0</v>
          </cell>
        </row>
      </sheetData>
      <sheetData sheetId="2956">
        <row r="2">
          <cell r="A2">
            <v>0</v>
          </cell>
        </row>
      </sheetData>
      <sheetData sheetId="2957">
        <row r="2">
          <cell r="A2">
            <v>0</v>
          </cell>
        </row>
      </sheetData>
      <sheetData sheetId="2958">
        <row r="2">
          <cell r="A2">
            <v>0</v>
          </cell>
        </row>
      </sheetData>
      <sheetData sheetId="2959">
        <row r="2">
          <cell r="A2">
            <v>0</v>
          </cell>
        </row>
      </sheetData>
      <sheetData sheetId="2960">
        <row r="2">
          <cell r="A2">
            <v>0</v>
          </cell>
        </row>
      </sheetData>
      <sheetData sheetId="2961">
        <row r="2">
          <cell r="A2">
            <v>0</v>
          </cell>
        </row>
      </sheetData>
      <sheetData sheetId="2962">
        <row r="2">
          <cell r="A2">
            <v>0</v>
          </cell>
        </row>
      </sheetData>
      <sheetData sheetId="2963">
        <row r="2">
          <cell r="A2">
            <v>0</v>
          </cell>
        </row>
      </sheetData>
      <sheetData sheetId="2964">
        <row r="2">
          <cell r="A2">
            <v>0</v>
          </cell>
        </row>
      </sheetData>
      <sheetData sheetId="2965"/>
      <sheetData sheetId="2966"/>
      <sheetData sheetId="2967">
        <row r="2">
          <cell r="A2">
            <v>0</v>
          </cell>
        </row>
      </sheetData>
      <sheetData sheetId="2968">
        <row r="2">
          <cell r="A2">
            <v>0</v>
          </cell>
        </row>
      </sheetData>
      <sheetData sheetId="2969">
        <row r="2">
          <cell r="A2">
            <v>0</v>
          </cell>
        </row>
      </sheetData>
      <sheetData sheetId="2970">
        <row r="2">
          <cell r="A2">
            <v>0</v>
          </cell>
        </row>
      </sheetData>
      <sheetData sheetId="2971">
        <row r="2">
          <cell r="A2">
            <v>0</v>
          </cell>
        </row>
      </sheetData>
      <sheetData sheetId="2972">
        <row r="2">
          <cell r="A2">
            <v>0</v>
          </cell>
        </row>
      </sheetData>
      <sheetData sheetId="2973">
        <row r="2">
          <cell r="A2">
            <v>0</v>
          </cell>
        </row>
      </sheetData>
      <sheetData sheetId="2974">
        <row r="2">
          <cell r="A2">
            <v>0</v>
          </cell>
        </row>
      </sheetData>
      <sheetData sheetId="2975">
        <row r="2">
          <cell r="A2">
            <v>0</v>
          </cell>
        </row>
      </sheetData>
      <sheetData sheetId="2976">
        <row r="2">
          <cell r="A2">
            <v>0</v>
          </cell>
        </row>
      </sheetData>
      <sheetData sheetId="2977">
        <row r="2">
          <cell r="A2">
            <v>0</v>
          </cell>
        </row>
      </sheetData>
      <sheetData sheetId="2978">
        <row r="2">
          <cell r="A2">
            <v>0</v>
          </cell>
        </row>
      </sheetData>
      <sheetData sheetId="2979">
        <row r="2">
          <cell r="A2">
            <v>0</v>
          </cell>
        </row>
      </sheetData>
      <sheetData sheetId="2980">
        <row r="2">
          <cell r="A2">
            <v>0</v>
          </cell>
        </row>
      </sheetData>
      <sheetData sheetId="2981">
        <row r="2">
          <cell r="A2">
            <v>0</v>
          </cell>
        </row>
      </sheetData>
      <sheetData sheetId="2982">
        <row r="2">
          <cell r="A2">
            <v>0</v>
          </cell>
        </row>
      </sheetData>
      <sheetData sheetId="2983">
        <row r="2">
          <cell r="A2">
            <v>0</v>
          </cell>
        </row>
      </sheetData>
      <sheetData sheetId="2984">
        <row r="2">
          <cell r="A2">
            <v>0</v>
          </cell>
        </row>
      </sheetData>
      <sheetData sheetId="2985">
        <row r="2">
          <cell r="A2">
            <v>0</v>
          </cell>
        </row>
      </sheetData>
      <sheetData sheetId="2986">
        <row r="2">
          <cell r="A2">
            <v>0</v>
          </cell>
        </row>
      </sheetData>
      <sheetData sheetId="2987">
        <row r="2">
          <cell r="A2">
            <v>0</v>
          </cell>
        </row>
      </sheetData>
      <sheetData sheetId="2988">
        <row r="2">
          <cell r="A2">
            <v>0</v>
          </cell>
        </row>
      </sheetData>
      <sheetData sheetId="2989">
        <row r="2">
          <cell r="A2">
            <v>0</v>
          </cell>
        </row>
      </sheetData>
      <sheetData sheetId="2990">
        <row r="2">
          <cell r="A2">
            <v>0</v>
          </cell>
        </row>
      </sheetData>
      <sheetData sheetId="2991">
        <row r="2">
          <cell r="A2">
            <v>0</v>
          </cell>
        </row>
      </sheetData>
      <sheetData sheetId="2992">
        <row r="2">
          <cell r="A2">
            <v>0</v>
          </cell>
        </row>
      </sheetData>
      <sheetData sheetId="2993">
        <row r="2">
          <cell r="A2">
            <v>0</v>
          </cell>
        </row>
      </sheetData>
      <sheetData sheetId="2994">
        <row r="2">
          <cell r="A2">
            <v>0</v>
          </cell>
        </row>
      </sheetData>
      <sheetData sheetId="2995">
        <row r="2">
          <cell r="A2">
            <v>0</v>
          </cell>
        </row>
      </sheetData>
      <sheetData sheetId="2996">
        <row r="2">
          <cell r="A2">
            <v>0</v>
          </cell>
        </row>
      </sheetData>
      <sheetData sheetId="2997">
        <row r="2">
          <cell r="A2">
            <v>0</v>
          </cell>
        </row>
      </sheetData>
      <sheetData sheetId="2998">
        <row r="2">
          <cell r="A2">
            <v>0</v>
          </cell>
        </row>
      </sheetData>
      <sheetData sheetId="2999">
        <row r="2">
          <cell r="A2">
            <v>0</v>
          </cell>
        </row>
      </sheetData>
      <sheetData sheetId="3000">
        <row r="2">
          <cell r="A2">
            <v>0</v>
          </cell>
        </row>
      </sheetData>
      <sheetData sheetId="3001">
        <row r="2">
          <cell r="A2">
            <v>0</v>
          </cell>
        </row>
      </sheetData>
      <sheetData sheetId="3002">
        <row r="2">
          <cell r="A2">
            <v>0</v>
          </cell>
        </row>
      </sheetData>
      <sheetData sheetId="3003">
        <row r="2">
          <cell r="A2">
            <v>0</v>
          </cell>
        </row>
      </sheetData>
      <sheetData sheetId="3004">
        <row r="2">
          <cell r="A2">
            <v>0</v>
          </cell>
        </row>
      </sheetData>
      <sheetData sheetId="3005">
        <row r="2">
          <cell r="A2">
            <v>0</v>
          </cell>
        </row>
      </sheetData>
      <sheetData sheetId="3006">
        <row r="2">
          <cell r="A2">
            <v>0</v>
          </cell>
        </row>
      </sheetData>
      <sheetData sheetId="3007">
        <row r="2">
          <cell r="A2">
            <v>0</v>
          </cell>
        </row>
      </sheetData>
      <sheetData sheetId="3008">
        <row r="2">
          <cell r="A2">
            <v>0</v>
          </cell>
        </row>
      </sheetData>
      <sheetData sheetId="3009">
        <row r="2">
          <cell r="A2">
            <v>0</v>
          </cell>
        </row>
      </sheetData>
      <sheetData sheetId="3010">
        <row r="2">
          <cell r="A2">
            <v>0</v>
          </cell>
        </row>
      </sheetData>
      <sheetData sheetId="3011">
        <row r="2">
          <cell r="A2">
            <v>0</v>
          </cell>
        </row>
      </sheetData>
      <sheetData sheetId="3012">
        <row r="2">
          <cell r="A2">
            <v>0</v>
          </cell>
        </row>
      </sheetData>
      <sheetData sheetId="3013">
        <row r="2">
          <cell r="A2">
            <v>0</v>
          </cell>
        </row>
      </sheetData>
      <sheetData sheetId="3014">
        <row r="2">
          <cell r="A2">
            <v>0</v>
          </cell>
        </row>
      </sheetData>
      <sheetData sheetId="3015">
        <row r="2">
          <cell r="A2">
            <v>0</v>
          </cell>
        </row>
      </sheetData>
      <sheetData sheetId="3016">
        <row r="2">
          <cell r="A2">
            <v>0</v>
          </cell>
        </row>
      </sheetData>
      <sheetData sheetId="3017">
        <row r="2">
          <cell r="A2">
            <v>0</v>
          </cell>
        </row>
      </sheetData>
      <sheetData sheetId="3018">
        <row r="2">
          <cell r="A2">
            <v>0</v>
          </cell>
        </row>
      </sheetData>
      <sheetData sheetId="3019">
        <row r="2">
          <cell r="A2">
            <v>0</v>
          </cell>
        </row>
      </sheetData>
      <sheetData sheetId="3020">
        <row r="2">
          <cell r="A2">
            <v>0</v>
          </cell>
        </row>
      </sheetData>
      <sheetData sheetId="3021">
        <row r="2">
          <cell r="A2">
            <v>0</v>
          </cell>
        </row>
      </sheetData>
      <sheetData sheetId="3022">
        <row r="2">
          <cell r="A2">
            <v>0</v>
          </cell>
        </row>
      </sheetData>
      <sheetData sheetId="3023">
        <row r="2">
          <cell r="A2">
            <v>0</v>
          </cell>
        </row>
      </sheetData>
      <sheetData sheetId="3024">
        <row r="2">
          <cell r="A2">
            <v>0</v>
          </cell>
        </row>
      </sheetData>
      <sheetData sheetId="3025">
        <row r="2">
          <cell r="A2">
            <v>0</v>
          </cell>
        </row>
      </sheetData>
      <sheetData sheetId="3026">
        <row r="2">
          <cell r="A2">
            <v>0</v>
          </cell>
        </row>
      </sheetData>
      <sheetData sheetId="3027">
        <row r="2">
          <cell r="A2">
            <v>0</v>
          </cell>
        </row>
      </sheetData>
      <sheetData sheetId="3028">
        <row r="2">
          <cell r="A2">
            <v>0</v>
          </cell>
        </row>
      </sheetData>
      <sheetData sheetId="3029">
        <row r="2">
          <cell r="A2">
            <v>0</v>
          </cell>
        </row>
      </sheetData>
      <sheetData sheetId="3030">
        <row r="2">
          <cell r="A2">
            <v>0</v>
          </cell>
        </row>
      </sheetData>
      <sheetData sheetId="3031">
        <row r="2">
          <cell r="A2">
            <v>0</v>
          </cell>
        </row>
      </sheetData>
      <sheetData sheetId="3032">
        <row r="2">
          <cell r="A2">
            <v>0</v>
          </cell>
        </row>
      </sheetData>
      <sheetData sheetId="3033">
        <row r="2">
          <cell r="A2">
            <v>0</v>
          </cell>
        </row>
      </sheetData>
      <sheetData sheetId="3034">
        <row r="2">
          <cell r="A2">
            <v>0</v>
          </cell>
        </row>
      </sheetData>
      <sheetData sheetId="3035">
        <row r="2">
          <cell r="A2">
            <v>0</v>
          </cell>
        </row>
      </sheetData>
      <sheetData sheetId="3036">
        <row r="2">
          <cell r="A2">
            <v>0</v>
          </cell>
        </row>
      </sheetData>
      <sheetData sheetId="3037">
        <row r="2">
          <cell r="A2">
            <v>0</v>
          </cell>
        </row>
      </sheetData>
      <sheetData sheetId="3038">
        <row r="2">
          <cell r="A2">
            <v>0</v>
          </cell>
        </row>
      </sheetData>
      <sheetData sheetId="3039">
        <row r="2">
          <cell r="A2">
            <v>0</v>
          </cell>
        </row>
      </sheetData>
      <sheetData sheetId="3040">
        <row r="2">
          <cell r="A2">
            <v>0</v>
          </cell>
        </row>
      </sheetData>
      <sheetData sheetId="3041">
        <row r="2">
          <cell r="A2">
            <v>0</v>
          </cell>
        </row>
      </sheetData>
      <sheetData sheetId="3042">
        <row r="2">
          <cell r="A2">
            <v>0</v>
          </cell>
        </row>
      </sheetData>
      <sheetData sheetId="3043">
        <row r="2">
          <cell r="A2">
            <v>0</v>
          </cell>
        </row>
      </sheetData>
      <sheetData sheetId="3044">
        <row r="2">
          <cell r="A2">
            <v>0</v>
          </cell>
        </row>
      </sheetData>
      <sheetData sheetId="3045">
        <row r="2">
          <cell r="A2">
            <v>0</v>
          </cell>
        </row>
      </sheetData>
      <sheetData sheetId="3046">
        <row r="2">
          <cell r="A2">
            <v>0</v>
          </cell>
        </row>
      </sheetData>
      <sheetData sheetId="3047">
        <row r="2">
          <cell r="A2">
            <v>0</v>
          </cell>
        </row>
      </sheetData>
      <sheetData sheetId="3048">
        <row r="2">
          <cell r="A2">
            <v>0</v>
          </cell>
        </row>
      </sheetData>
      <sheetData sheetId="3049">
        <row r="2">
          <cell r="A2">
            <v>0</v>
          </cell>
        </row>
      </sheetData>
      <sheetData sheetId="3050">
        <row r="2">
          <cell r="A2">
            <v>0</v>
          </cell>
        </row>
      </sheetData>
      <sheetData sheetId="3051">
        <row r="2">
          <cell r="A2">
            <v>0</v>
          </cell>
        </row>
      </sheetData>
      <sheetData sheetId="3052">
        <row r="2">
          <cell r="A2">
            <v>0</v>
          </cell>
        </row>
      </sheetData>
      <sheetData sheetId="3053">
        <row r="2">
          <cell r="A2">
            <v>0</v>
          </cell>
        </row>
      </sheetData>
      <sheetData sheetId="3054">
        <row r="2">
          <cell r="A2">
            <v>0</v>
          </cell>
        </row>
      </sheetData>
      <sheetData sheetId="3055">
        <row r="2">
          <cell r="A2">
            <v>0</v>
          </cell>
        </row>
      </sheetData>
      <sheetData sheetId="3056">
        <row r="2">
          <cell r="A2">
            <v>0</v>
          </cell>
        </row>
      </sheetData>
      <sheetData sheetId="3057">
        <row r="2">
          <cell r="A2">
            <v>0</v>
          </cell>
        </row>
      </sheetData>
      <sheetData sheetId="3058">
        <row r="2">
          <cell r="A2">
            <v>0</v>
          </cell>
        </row>
      </sheetData>
      <sheetData sheetId="3059">
        <row r="2">
          <cell r="A2">
            <v>0</v>
          </cell>
        </row>
      </sheetData>
      <sheetData sheetId="3060">
        <row r="2">
          <cell r="A2">
            <v>0</v>
          </cell>
        </row>
      </sheetData>
      <sheetData sheetId="3061">
        <row r="2">
          <cell r="A2">
            <v>0</v>
          </cell>
        </row>
      </sheetData>
      <sheetData sheetId="3062">
        <row r="2">
          <cell r="A2">
            <v>0</v>
          </cell>
        </row>
      </sheetData>
      <sheetData sheetId="3063">
        <row r="2">
          <cell r="A2">
            <v>0</v>
          </cell>
        </row>
      </sheetData>
      <sheetData sheetId="3064">
        <row r="2">
          <cell r="A2">
            <v>0</v>
          </cell>
        </row>
      </sheetData>
      <sheetData sheetId="3065">
        <row r="2">
          <cell r="A2">
            <v>0</v>
          </cell>
        </row>
      </sheetData>
      <sheetData sheetId="3066">
        <row r="2">
          <cell r="A2">
            <v>0</v>
          </cell>
        </row>
      </sheetData>
      <sheetData sheetId="3067">
        <row r="2">
          <cell r="A2">
            <v>0</v>
          </cell>
        </row>
      </sheetData>
      <sheetData sheetId="3068">
        <row r="2">
          <cell r="A2">
            <v>0</v>
          </cell>
        </row>
      </sheetData>
      <sheetData sheetId="3069">
        <row r="2">
          <cell r="A2">
            <v>0</v>
          </cell>
        </row>
      </sheetData>
      <sheetData sheetId="3070">
        <row r="2">
          <cell r="A2">
            <v>0</v>
          </cell>
        </row>
      </sheetData>
      <sheetData sheetId="3071">
        <row r="2">
          <cell r="A2">
            <v>0</v>
          </cell>
        </row>
      </sheetData>
      <sheetData sheetId="3072">
        <row r="2">
          <cell r="A2">
            <v>0</v>
          </cell>
        </row>
      </sheetData>
      <sheetData sheetId="3073">
        <row r="2">
          <cell r="A2">
            <v>0</v>
          </cell>
        </row>
      </sheetData>
      <sheetData sheetId="3074">
        <row r="2">
          <cell r="A2">
            <v>0</v>
          </cell>
        </row>
      </sheetData>
      <sheetData sheetId="3075">
        <row r="2">
          <cell r="A2">
            <v>0</v>
          </cell>
        </row>
      </sheetData>
      <sheetData sheetId="3076">
        <row r="2">
          <cell r="A2">
            <v>0</v>
          </cell>
        </row>
      </sheetData>
      <sheetData sheetId="3077">
        <row r="2">
          <cell r="A2">
            <v>0</v>
          </cell>
        </row>
      </sheetData>
      <sheetData sheetId="3078">
        <row r="2">
          <cell r="A2">
            <v>0</v>
          </cell>
        </row>
      </sheetData>
      <sheetData sheetId="3079">
        <row r="2">
          <cell r="A2">
            <v>0</v>
          </cell>
        </row>
      </sheetData>
      <sheetData sheetId="3080">
        <row r="2">
          <cell r="A2">
            <v>0</v>
          </cell>
        </row>
      </sheetData>
      <sheetData sheetId="3081">
        <row r="2">
          <cell r="A2">
            <v>0</v>
          </cell>
        </row>
      </sheetData>
      <sheetData sheetId="3082">
        <row r="2">
          <cell r="A2">
            <v>0</v>
          </cell>
        </row>
      </sheetData>
      <sheetData sheetId="3083">
        <row r="2">
          <cell r="A2">
            <v>0</v>
          </cell>
        </row>
      </sheetData>
      <sheetData sheetId="3084">
        <row r="2">
          <cell r="A2">
            <v>0</v>
          </cell>
        </row>
      </sheetData>
      <sheetData sheetId="3085">
        <row r="2">
          <cell r="A2">
            <v>0</v>
          </cell>
        </row>
      </sheetData>
      <sheetData sheetId="3086">
        <row r="2">
          <cell r="A2">
            <v>0</v>
          </cell>
        </row>
      </sheetData>
      <sheetData sheetId="3087">
        <row r="2">
          <cell r="A2">
            <v>0</v>
          </cell>
        </row>
      </sheetData>
      <sheetData sheetId="3088">
        <row r="2">
          <cell r="A2">
            <v>0</v>
          </cell>
        </row>
      </sheetData>
      <sheetData sheetId="3089">
        <row r="2">
          <cell r="A2">
            <v>0</v>
          </cell>
        </row>
      </sheetData>
      <sheetData sheetId="3090">
        <row r="2">
          <cell r="A2">
            <v>0</v>
          </cell>
        </row>
      </sheetData>
      <sheetData sheetId="3091">
        <row r="2">
          <cell r="A2">
            <v>0</v>
          </cell>
        </row>
      </sheetData>
      <sheetData sheetId="3092">
        <row r="2">
          <cell r="A2">
            <v>0</v>
          </cell>
        </row>
      </sheetData>
      <sheetData sheetId="3093">
        <row r="2">
          <cell r="A2">
            <v>0</v>
          </cell>
        </row>
      </sheetData>
      <sheetData sheetId="3094">
        <row r="2">
          <cell r="A2">
            <v>0</v>
          </cell>
        </row>
      </sheetData>
      <sheetData sheetId="3095">
        <row r="2">
          <cell r="A2">
            <v>0</v>
          </cell>
        </row>
      </sheetData>
      <sheetData sheetId="3096">
        <row r="2">
          <cell r="A2">
            <v>0</v>
          </cell>
        </row>
      </sheetData>
      <sheetData sheetId="3097">
        <row r="2">
          <cell r="A2">
            <v>0</v>
          </cell>
        </row>
      </sheetData>
      <sheetData sheetId="3098">
        <row r="2">
          <cell r="A2">
            <v>0</v>
          </cell>
        </row>
      </sheetData>
      <sheetData sheetId="3099">
        <row r="2">
          <cell r="A2">
            <v>0</v>
          </cell>
        </row>
      </sheetData>
      <sheetData sheetId="3100">
        <row r="2">
          <cell r="A2">
            <v>0</v>
          </cell>
        </row>
      </sheetData>
      <sheetData sheetId="3101">
        <row r="2">
          <cell r="A2">
            <v>0</v>
          </cell>
        </row>
      </sheetData>
      <sheetData sheetId="3102">
        <row r="2">
          <cell r="A2">
            <v>0</v>
          </cell>
        </row>
      </sheetData>
      <sheetData sheetId="3103">
        <row r="2">
          <cell r="A2">
            <v>0</v>
          </cell>
        </row>
      </sheetData>
      <sheetData sheetId="3104">
        <row r="2">
          <cell r="A2">
            <v>0</v>
          </cell>
        </row>
      </sheetData>
      <sheetData sheetId="3105">
        <row r="2">
          <cell r="A2">
            <v>0</v>
          </cell>
        </row>
      </sheetData>
      <sheetData sheetId="3106">
        <row r="2">
          <cell r="A2">
            <v>0</v>
          </cell>
        </row>
      </sheetData>
      <sheetData sheetId="3107">
        <row r="2">
          <cell r="A2">
            <v>0</v>
          </cell>
        </row>
      </sheetData>
      <sheetData sheetId="3108">
        <row r="2">
          <cell r="A2">
            <v>0</v>
          </cell>
        </row>
      </sheetData>
      <sheetData sheetId="3109">
        <row r="2">
          <cell r="A2">
            <v>0</v>
          </cell>
        </row>
      </sheetData>
      <sheetData sheetId="3110">
        <row r="2">
          <cell r="A2">
            <v>0</v>
          </cell>
        </row>
      </sheetData>
      <sheetData sheetId="3111">
        <row r="2">
          <cell r="A2">
            <v>0</v>
          </cell>
        </row>
      </sheetData>
      <sheetData sheetId="3112">
        <row r="2">
          <cell r="A2">
            <v>0</v>
          </cell>
        </row>
      </sheetData>
      <sheetData sheetId="3113">
        <row r="2">
          <cell r="A2">
            <v>0</v>
          </cell>
        </row>
      </sheetData>
      <sheetData sheetId="3114">
        <row r="2">
          <cell r="A2">
            <v>0</v>
          </cell>
        </row>
      </sheetData>
      <sheetData sheetId="3115">
        <row r="2">
          <cell r="A2">
            <v>0</v>
          </cell>
        </row>
      </sheetData>
      <sheetData sheetId="3116">
        <row r="2">
          <cell r="A2">
            <v>0</v>
          </cell>
        </row>
      </sheetData>
      <sheetData sheetId="3117">
        <row r="2">
          <cell r="A2">
            <v>0</v>
          </cell>
        </row>
      </sheetData>
      <sheetData sheetId="3118">
        <row r="2">
          <cell r="A2">
            <v>0</v>
          </cell>
        </row>
      </sheetData>
      <sheetData sheetId="3119">
        <row r="2">
          <cell r="A2">
            <v>0</v>
          </cell>
        </row>
      </sheetData>
      <sheetData sheetId="3120">
        <row r="2">
          <cell r="A2">
            <v>0</v>
          </cell>
        </row>
      </sheetData>
      <sheetData sheetId="3121">
        <row r="2">
          <cell r="A2">
            <v>0</v>
          </cell>
        </row>
      </sheetData>
      <sheetData sheetId="3122">
        <row r="2">
          <cell r="A2">
            <v>0</v>
          </cell>
        </row>
      </sheetData>
      <sheetData sheetId="3123">
        <row r="2">
          <cell r="A2">
            <v>0</v>
          </cell>
        </row>
      </sheetData>
      <sheetData sheetId="3124">
        <row r="2">
          <cell r="A2">
            <v>0</v>
          </cell>
        </row>
      </sheetData>
      <sheetData sheetId="3125">
        <row r="2">
          <cell r="A2">
            <v>0</v>
          </cell>
        </row>
      </sheetData>
      <sheetData sheetId="3126">
        <row r="2">
          <cell r="A2">
            <v>0</v>
          </cell>
        </row>
      </sheetData>
      <sheetData sheetId="3127">
        <row r="2">
          <cell r="A2">
            <v>0</v>
          </cell>
        </row>
      </sheetData>
      <sheetData sheetId="3128">
        <row r="2">
          <cell r="A2">
            <v>0</v>
          </cell>
        </row>
      </sheetData>
      <sheetData sheetId="3129">
        <row r="2">
          <cell r="A2">
            <v>0</v>
          </cell>
        </row>
      </sheetData>
      <sheetData sheetId="3130">
        <row r="2">
          <cell r="A2">
            <v>0</v>
          </cell>
        </row>
      </sheetData>
      <sheetData sheetId="3131">
        <row r="2">
          <cell r="A2">
            <v>0</v>
          </cell>
        </row>
      </sheetData>
      <sheetData sheetId="3132">
        <row r="2">
          <cell r="A2">
            <v>0</v>
          </cell>
        </row>
      </sheetData>
      <sheetData sheetId="3133">
        <row r="2">
          <cell r="A2">
            <v>0</v>
          </cell>
        </row>
      </sheetData>
      <sheetData sheetId="3134">
        <row r="2">
          <cell r="A2">
            <v>0</v>
          </cell>
        </row>
      </sheetData>
      <sheetData sheetId="3135">
        <row r="2">
          <cell r="A2">
            <v>0</v>
          </cell>
        </row>
      </sheetData>
      <sheetData sheetId="3136">
        <row r="2">
          <cell r="A2">
            <v>0</v>
          </cell>
        </row>
      </sheetData>
      <sheetData sheetId="3137">
        <row r="2">
          <cell r="A2">
            <v>0</v>
          </cell>
        </row>
      </sheetData>
      <sheetData sheetId="3138">
        <row r="2">
          <cell r="A2">
            <v>0</v>
          </cell>
        </row>
      </sheetData>
      <sheetData sheetId="3139">
        <row r="2">
          <cell r="A2">
            <v>0</v>
          </cell>
        </row>
      </sheetData>
      <sheetData sheetId="3140">
        <row r="2">
          <cell r="A2">
            <v>0</v>
          </cell>
        </row>
      </sheetData>
      <sheetData sheetId="3141">
        <row r="2">
          <cell r="A2">
            <v>0</v>
          </cell>
        </row>
      </sheetData>
      <sheetData sheetId="3142">
        <row r="2">
          <cell r="A2">
            <v>0</v>
          </cell>
        </row>
      </sheetData>
      <sheetData sheetId="3143">
        <row r="2">
          <cell r="A2">
            <v>0</v>
          </cell>
        </row>
      </sheetData>
      <sheetData sheetId="3144">
        <row r="2">
          <cell r="A2">
            <v>0</v>
          </cell>
        </row>
      </sheetData>
      <sheetData sheetId="3145">
        <row r="2">
          <cell r="A2">
            <v>0</v>
          </cell>
        </row>
      </sheetData>
      <sheetData sheetId="3146">
        <row r="2">
          <cell r="A2">
            <v>0</v>
          </cell>
        </row>
      </sheetData>
      <sheetData sheetId="3147">
        <row r="2">
          <cell r="A2">
            <v>0</v>
          </cell>
        </row>
      </sheetData>
      <sheetData sheetId="3148">
        <row r="2">
          <cell r="A2">
            <v>0</v>
          </cell>
        </row>
      </sheetData>
      <sheetData sheetId="3149">
        <row r="2">
          <cell r="A2">
            <v>0</v>
          </cell>
        </row>
      </sheetData>
      <sheetData sheetId="3150">
        <row r="2">
          <cell r="A2">
            <v>0</v>
          </cell>
        </row>
      </sheetData>
      <sheetData sheetId="3151">
        <row r="2">
          <cell r="A2">
            <v>0</v>
          </cell>
        </row>
      </sheetData>
      <sheetData sheetId="3152">
        <row r="2">
          <cell r="A2">
            <v>0</v>
          </cell>
        </row>
      </sheetData>
      <sheetData sheetId="3153">
        <row r="2">
          <cell r="A2">
            <v>0</v>
          </cell>
        </row>
      </sheetData>
      <sheetData sheetId="3154">
        <row r="2">
          <cell r="A2">
            <v>0</v>
          </cell>
        </row>
      </sheetData>
      <sheetData sheetId="3155">
        <row r="2">
          <cell r="A2">
            <v>0</v>
          </cell>
        </row>
      </sheetData>
      <sheetData sheetId="3156">
        <row r="2">
          <cell r="A2">
            <v>0</v>
          </cell>
        </row>
      </sheetData>
      <sheetData sheetId="3157">
        <row r="2">
          <cell r="A2">
            <v>0</v>
          </cell>
        </row>
      </sheetData>
      <sheetData sheetId="3158">
        <row r="2">
          <cell r="A2">
            <v>0</v>
          </cell>
        </row>
      </sheetData>
      <sheetData sheetId="3159">
        <row r="2">
          <cell r="A2">
            <v>0</v>
          </cell>
        </row>
      </sheetData>
      <sheetData sheetId="3160">
        <row r="2">
          <cell r="A2">
            <v>0</v>
          </cell>
        </row>
      </sheetData>
      <sheetData sheetId="3161">
        <row r="2">
          <cell r="A2">
            <v>0</v>
          </cell>
        </row>
      </sheetData>
      <sheetData sheetId="3162">
        <row r="2">
          <cell r="A2">
            <v>0</v>
          </cell>
        </row>
      </sheetData>
      <sheetData sheetId="3163">
        <row r="2">
          <cell r="A2">
            <v>0</v>
          </cell>
        </row>
      </sheetData>
      <sheetData sheetId="3164">
        <row r="2">
          <cell r="A2">
            <v>0</v>
          </cell>
        </row>
      </sheetData>
      <sheetData sheetId="3165">
        <row r="2">
          <cell r="A2">
            <v>0</v>
          </cell>
        </row>
      </sheetData>
      <sheetData sheetId="3166">
        <row r="2">
          <cell r="A2">
            <v>0</v>
          </cell>
        </row>
      </sheetData>
      <sheetData sheetId="3167">
        <row r="2">
          <cell r="A2">
            <v>0</v>
          </cell>
        </row>
      </sheetData>
      <sheetData sheetId="3168">
        <row r="2">
          <cell r="A2">
            <v>0</v>
          </cell>
        </row>
      </sheetData>
      <sheetData sheetId="3169">
        <row r="2">
          <cell r="A2">
            <v>0</v>
          </cell>
        </row>
      </sheetData>
      <sheetData sheetId="3170">
        <row r="2">
          <cell r="A2">
            <v>0</v>
          </cell>
        </row>
      </sheetData>
      <sheetData sheetId="3171">
        <row r="2">
          <cell r="A2">
            <v>0</v>
          </cell>
        </row>
      </sheetData>
      <sheetData sheetId="3172">
        <row r="2">
          <cell r="A2">
            <v>0</v>
          </cell>
        </row>
      </sheetData>
      <sheetData sheetId="3173">
        <row r="2">
          <cell r="A2">
            <v>0</v>
          </cell>
        </row>
      </sheetData>
      <sheetData sheetId="3174">
        <row r="2">
          <cell r="A2">
            <v>0</v>
          </cell>
        </row>
      </sheetData>
      <sheetData sheetId="3175">
        <row r="2">
          <cell r="A2">
            <v>0</v>
          </cell>
        </row>
      </sheetData>
      <sheetData sheetId="3176">
        <row r="2">
          <cell r="A2">
            <v>0</v>
          </cell>
        </row>
      </sheetData>
      <sheetData sheetId="3177">
        <row r="2">
          <cell r="A2">
            <v>0</v>
          </cell>
        </row>
      </sheetData>
      <sheetData sheetId="3178">
        <row r="2">
          <cell r="A2">
            <v>0</v>
          </cell>
        </row>
      </sheetData>
      <sheetData sheetId="3179">
        <row r="2">
          <cell r="A2">
            <v>0</v>
          </cell>
        </row>
      </sheetData>
      <sheetData sheetId="3180">
        <row r="2">
          <cell r="A2">
            <v>0</v>
          </cell>
        </row>
      </sheetData>
      <sheetData sheetId="3181">
        <row r="2">
          <cell r="A2">
            <v>0</v>
          </cell>
        </row>
      </sheetData>
      <sheetData sheetId="3182">
        <row r="2">
          <cell r="A2">
            <v>0</v>
          </cell>
        </row>
      </sheetData>
      <sheetData sheetId="3183">
        <row r="2">
          <cell r="A2">
            <v>0</v>
          </cell>
        </row>
      </sheetData>
      <sheetData sheetId="3184">
        <row r="2">
          <cell r="A2">
            <v>0</v>
          </cell>
        </row>
      </sheetData>
      <sheetData sheetId="3185">
        <row r="2">
          <cell r="A2">
            <v>0</v>
          </cell>
        </row>
      </sheetData>
      <sheetData sheetId="3186">
        <row r="2">
          <cell r="A2">
            <v>0</v>
          </cell>
        </row>
      </sheetData>
      <sheetData sheetId="3187">
        <row r="2">
          <cell r="A2">
            <v>0</v>
          </cell>
        </row>
      </sheetData>
      <sheetData sheetId="3188">
        <row r="2">
          <cell r="A2">
            <v>0</v>
          </cell>
        </row>
      </sheetData>
      <sheetData sheetId="3189">
        <row r="2">
          <cell r="A2">
            <v>0</v>
          </cell>
        </row>
      </sheetData>
      <sheetData sheetId="3190">
        <row r="2">
          <cell r="A2">
            <v>0</v>
          </cell>
        </row>
      </sheetData>
      <sheetData sheetId="3191">
        <row r="2">
          <cell r="A2">
            <v>0</v>
          </cell>
        </row>
      </sheetData>
      <sheetData sheetId="3192">
        <row r="2">
          <cell r="A2">
            <v>0</v>
          </cell>
        </row>
      </sheetData>
      <sheetData sheetId="3193">
        <row r="2">
          <cell r="A2">
            <v>0</v>
          </cell>
        </row>
      </sheetData>
      <sheetData sheetId="3194">
        <row r="2">
          <cell r="A2">
            <v>0</v>
          </cell>
        </row>
      </sheetData>
      <sheetData sheetId="3195">
        <row r="2">
          <cell r="A2">
            <v>0</v>
          </cell>
        </row>
      </sheetData>
      <sheetData sheetId="3196">
        <row r="2">
          <cell r="A2">
            <v>0</v>
          </cell>
        </row>
      </sheetData>
      <sheetData sheetId="3197">
        <row r="2">
          <cell r="A2">
            <v>0</v>
          </cell>
        </row>
      </sheetData>
      <sheetData sheetId="3198">
        <row r="2">
          <cell r="A2">
            <v>0</v>
          </cell>
        </row>
      </sheetData>
      <sheetData sheetId="3199">
        <row r="2">
          <cell r="A2">
            <v>0</v>
          </cell>
        </row>
      </sheetData>
      <sheetData sheetId="3200">
        <row r="2">
          <cell r="A2">
            <v>0</v>
          </cell>
        </row>
      </sheetData>
      <sheetData sheetId="3201">
        <row r="2">
          <cell r="A2">
            <v>0</v>
          </cell>
        </row>
      </sheetData>
      <sheetData sheetId="3202">
        <row r="2">
          <cell r="A2">
            <v>0</v>
          </cell>
        </row>
      </sheetData>
      <sheetData sheetId="3203">
        <row r="2">
          <cell r="A2">
            <v>0</v>
          </cell>
        </row>
      </sheetData>
      <sheetData sheetId="3204">
        <row r="2">
          <cell r="A2">
            <v>0</v>
          </cell>
        </row>
      </sheetData>
      <sheetData sheetId="3205">
        <row r="2">
          <cell r="A2">
            <v>0</v>
          </cell>
        </row>
      </sheetData>
      <sheetData sheetId="3206">
        <row r="2">
          <cell r="A2">
            <v>0</v>
          </cell>
        </row>
      </sheetData>
      <sheetData sheetId="3207">
        <row r="2">
          <cell r="A2">
            <v>0</v>
          </cell>
        </row>
      </sheetData>
      <sheetData sheetId="3208">
        <row r="2">
          <cell r="A2">
            <v>0</v>
          </cell>
        </row>
      </sheetData>
      <sheetData sheetId="3209">
        <row r="2">
          <cell r="A2">
            <v>0</v>
          </cell>
        </row>
      </sheetData>
      <sheetData sheetId="3210">
        <row r="2">
          <cell r="A2">
            <v>0</v>
          </cell>
        </row>
      </sheetData>
      <sheetData sheetId="3211">
        <row r="2">
          <cell r="A2">
            <v>0</v>
          </cell>
        </row>
      </sheetData>
      <sheetData sheetId="3212">
        <row r="2">
          <cell r="A2">
            <v>0</v>
          </cell>
        </row>
      </sheetData>
      <sheetData sheetId="3213">
        <row r="2">
          <cell r="A2">
            <v>0</v>
          </cell>
        </row>
      </sheetData>
      <sheetData sheetId="3214">
        <row r="2">
          <cell r="A2">
            <v>0</v>
          </cell>
        </row>
      </sheetData>
      <sheetData sheetId="3215">
        <row r="2">
          <cell r="A2">
            <v>0</v>
          </cell>
        </row>
      </sheetData>
      <sheetData sheetId="3216">
        <row r="2">
          <cell r="A2">
            <v>0</v>
          </cell>
        </row>
      </sheetData>
      <sheetData sheetId="3217">
        <row r="2">
          <cell r="A2">
            <v>0</v>
          </cell>
        </row>
      </sheetData>
      <sheetData sheetId="3218">
        <row r="2">
          <cell r="A2">
            <v>0</v>
          </cell>
        </row>
      </sheetData>
      <sheetData sheetId="3219">
        <row r="2">
          <cell r="A2">
            <v>0</v>
          </cell>
        </row>
      </sheetData>
      <sheetData sheetId="3220">
        <row r="2">
          <cell r="A2">
            <v>0</v>
          </cell>
        </row>
      </sheetData>
      <sheetData sheetId="3221">
        <row r="2">
          <cell r="A2">
            <v>0</v>
          </cell>
        </row>
      </sheetData>
      <sheetData sheetId="3222">
        <row r="2">
          <cell r="A2">
            <v>0</v>
          </cell>
        </row>
      </sheetData>
      <sheetData sheetId="3223">
        <row r="2">
          <cell r="A2">
            <v>0</v>
          </cell>
        </row>
      </sheetData>
      <sheetData sheetId="3224">
        <row r="2">
          <cell r="A2">
            <v>0</v>
          </cell>
        </row>
      </sheetData>
      <sheetData sheetId="3225">
        <row r="2">
          <cell r="A2">
            <v>0</v>
          </cell>
        </row>
      </sheetData>
      <sheetData sheetId="3226">
        <row r="2">
          <cell r="A2">
            <v>0</v>
          </cell>
        </row>
      </sheetData>
      <sheetData sheetId="3227">
        <row r="2">
          <cell r="A2">
            <v>0</v>
          </cell>
        </row>
      </sheetData>
      <sheetData sheetId="3228">
        <row r="2">
          <cell r="A2">
            <v>0</v>
          </cell>
        </row>
      </sheetData>
      <sheetData sheetId="3229">
        <row r="2">
          <cell r="A2">
            <v>0</v>
          </cell>
        </row>
      </sheetData>
      <sheetData sheetId="3230">
        <row r="2">
          <cell r="A2">
            <v>0</v>
          </cell>
        </row>
      </sheetData>
      <sheetData sheetId="3231">
        <row r="2">
          <cell r="A2">
            <v>0</v>
          </cell>
        </row>
      </sheetData>
      <sheetData sheetId="3232">
        <row r="2">
          <cell r="A2">
            <v>0</v>
          </cell>
        </row>
      </sheetData>
      <sheetData sheetId="3233">
        <row r="2">
          <cell r="A2">
            <v>0</v>
          </cell>
        </row>
      </sheetData>
      <sheetData sheetId="3234">
        <row r="2">
          <cell r="A2">
            <v>0</v>
          </cell>
        </row>
      </sheetData>
      <sheetData sheetId="3235">
        <row r="2">
          <cell r="A2">
            <v>0</v>
          </cell>
        </row>
      </sheetData>
      <sheetData sheetId="3236">
        <row r="2">
          <cell r="A2">
            <v>0</v>
          </cell>
        </row>
      </sheetData>
      <sheetData sheetId="3237">
        <row r="2">
          <cell r="A2">
            <v>0</v>
          </cell>
        </row>
      </sheetData>
      <sheetData sheetId="3238">
        <row r="2">
          <cell r="A2">
            <v>0</v>
          </cell>
        </row>
      </sheetData>
      <sheetData sheetId="3239">
        <row r="2">
          <cell r="A2">
            <v>0</v>
          </cell>
        </row>
      </sheetData>
      <sheetData sheetId="3240">
        <row r="2">
          <cell r="A2">
            <v>0</v>
          </cell>
        </row>
      </sheetData>
      <sheetData sheetId="3241">
        <row r="2">
          <cell r="A2">
            <v>0</v>
          </cell>
        </row>
      </sheetData>
      <sheetData sheetId="3242">
        <row r="2">
          <cell r="A2">
            <v>0</v>
          </cell>
        </row>
      </sheetData>
      <sheetData sheetId="3243">
        <row r="2">
          <cell r="A2">
            <v>0</v>
          </cell>
        </row>
      </sheetData>
      <sheetData sheetId="3244">
        <row r="2">
          <cell r="A2">
            <v>0</v>
          </cell>
        </row>
      </sheetData>
      <sheetData sheetId="3245">
        <row r="2">
          <cell r="A2">
            <v>0</v>
          </cell>
        </row>
      </sheetData>
      <sheetData sheetId="3246">
        <row r="2">
          <cell r="A2">
            <v>0</v>
          </cell>
        </row>
      </sheetData>
      <sheetData sheetId="3247">
        <row r="2">
          <cell r="A2">
            <v>0</v>
          </cell>
        </row>
      </sheetData>
      <sheetData sheetId="3248">
        <row r="2">
          <cell r="A2">
            <v>0</v>
          </cell>
        </row>
      </sheetData>
      <sheetData sheetId="3249">
        <row r="2">
          <cell r="A2">
            <v>0</v>
          </cell>
        </row>
      </sheetData>
      <sheetData sheetId="3250">
        <row r="2">
          <cell r="A2">
            <v>0</v>
          </cell>
        </row>
      </sheetData>
      <sheetData sheetId="3251">
        <row r="2">
          <cell r="A2">
            <v>0</v>
          </cell>
        </row>
      </sheetData>
      <sheetData sheetId="3252">
        <row r="2">
          <cell r="A2">
            <v>0</v>
          </cell>
        </row>
      </sheetData>
      <sheetData sheetId="3253">
        <row r="2">
          <cell r="A2">
            <v>0</v>
          </cell>
        </row>
      </sheetData>
      <sheetData sheetId="3254">
        <row r="2">
          <cell r="A2">
            <v>0</v>
          </cell>
        </row>
      </sheetData>
      <sheetData sheetId="3255">
        <row r="2">
          <cell r="A2">
            <v>0</v>
          </cell>
        </row>
      </sheetData>
      <sheetData sheetId="3256">
        <row r="2">
          <cell r="A2">
            <v>0</v>
          </cell>
        </row>
      </sheetData>
      <sheetData sheetId="3257">
        <row r="2">
          <cell r="A2">
            <v>0</v>
          </cell>
        </row>
      </sheetData>
      <sheetData sheetId="3258">
        <row r="2">
          <cell r="A2">
            <v>0</v>
          </cell>
        </row>
      </sheetData>
      <sheetData sheetId="3259">
        <row r="2">
          <cell r="A2">
            <v>0</v>
          </cell>
        </row>
      </sheetData>
      <sheetData sheetId="3260">
        <row r="2">
          <cell r="A2">
            <v>0</v>
          </cell>
        </row>
      </sheetData>
      <sheetData sheetId="3261">
        <row r="2">
          <cell r="A2">
            <v>0</v>
          </cell>
        </row>
      </sheetData>
      <sheetData sheetId="3262">
        <row r="2">
          <cell r="A2">
            <v>0</v>
          </cell>
        </row>
      </sheetData>
      <sheetData sheetId="3263">
        <row r="2">
          <cell r="A2">
            <v>0</v>
          </cell>
        </row>
      </sheetData>
      <sheetData sheetId="3264">
        <row r="2">
          <cell r="A2">
            <v>0</v>
          </cell>
        </row>
      </sheetData>
      <sheetData sheetId="3265">
        <row r="2">
          <cell r="A2">
            <v>0</v>
          </cell>
        </row>
      </sheetData>
      <sheetData sheetId="3266">
        <row r="2">
          <cell r="A2">
            <v>0</v>
          </cell>
        </row>
      </sheetData>
      <sheetData sheetId="3267">
        <row r="2">
          <cell r="A2">
            <v>0</v>
          </cell>
        </row>
      </sheetData>
      <sheetData sheetId="3268">
        <row r="2">
          <cell r="A2">
            <v>0</v>
          </cell>
        </row>
      </sheetData>
      <sheetData sheetId="3269">
        <row r="2">
          <cell r="A2">
            <v>0</v>
          </cell>
        </row>
      </sheetData>
      <sheetData sheetId="3270">
        <row r="2">
          <cell r="A2">
            <v>0</v>
          </cell>
        </row>
      </sheetData>
      <sheetData sheetId="3271">
        <row r="2">
          <cell r="A2">
            <v>0</v>
          </cell>
        </row>
      </sheetData>
      <sheetData sheetId="3272">
        <row r="2">
          <cell r="A2">
            <v>0</v>
          </cell>
        </row>
      </sheetData>
      <sheetData sheetId="3273">
        <row r="2">
          <cell r="A2">
            <v>0</v>
          </cell>
        </row>
      </sheetData>
      <sheetData sheetId="3274">
        <row r="2">
          <cell r="A2">
            <v>0</v>
          </cell>
        </row>
      </sheetData>
      <sheetData sheetId="3275">
        <row r="2">
          <cell r="A2">
            <v>0</v>
          </cell>
        </row>
      </sheetData>
      <sheetData sheetId="3276">
        <row r="2">
          <cell r="A2">
            <v>0</v>
          </cell>
        </row>
      </sheetData>
      <sheetData sheetId="3277">
        <row r="2">
          <cell r="A2">
            <v>0</v>
          </cell>
        </row>
      </sheetData>
      <sheetData sheetId="3278">
        <row r="2">
          <cell r="A2">
            <v>0</v>
          </cell>
        </row>
      </sheetData>
      <sheetData sheetId="3279">
        <row r="2">
          <cell r="A2">
            <v>0</v>
          </cell>
        </row>
      </sheetData>
      <sheetData sheetId="3280">
        <row r="2">
          <cell r="A2">
            <v>0</v>
          </cell>
        </row>
      </sheetData>
      <sheetData sheetId="3281">
        <row r="2">
          <cell r="A2">
            <v>0</v>
          </cell>
        </row>
      </sheetData>
      <sheetData sheetId="3282">
        <row r="2">
          <cell r="A2">
            <v>0</v>
          </cell>
        </row>
      </sheetData>
      <sheetData sheetId="3283">
        <row r="2">
          <cell r="A2">
            <v>0</v>
          </cell>
        </row>
      </sheetData>
      <sheetData sheetId="3284">
        <row r="2">
          <cell r="A2">
            <v>0</v>
          </cell>
        </row>
      </sheetData>
      <sheetData sheetId="3285">
        <row r="2">
          <cell r="A2">
            <v>0</v>
          </cell>
        </row>
      </sheetData>
      <sheetData sheetId="3286">
        <row r="2">
          <cell r="A2">
            <v>0</v>
          </cell>
        </row>
      </sheetData>
      <sheetData sheetId="3287">
        <row r="2">
          <cell r="A2">
            <v>0</v>
          </cell>
        </row>
      </sheetData>
      <sheetData sheetId="3288">
        <row r="2">
          <cell r="A2">
            <v>0</v>
          </cell>
        </row>
      </sheetData>
      <sheetData sheetId="3289">
        <row r="2">
          <cell r="A2">
            <v>0</v>
          </cell>
        </row>
      </sheetData>
      <sheetData sheetId="3290">
        <row r="2">
          <cell r="A2">
            <v>0</v>
          </cell>
        </row>
      </sheetData>
      <sheetData sheetId="3291">
        <row r="2">
          <cell r="A2">
            <v>0</v>
          </cell>
        </row>
      </sheetData>
      <sheetData sheetId="3292">
        <row r="2">
          <cell r="A2">
            <v>0</v>
          </cell>
        </row>
      </sheetData>
      <sheetData sheetId="3293">
        <row r="2">
          <cell r="A2">
            <v>0</v>
          </cell>
        </row>
      </sheetData>
      <sheetData sheetId="3294">
        <row r="2">
          <cell r="A2">
            <v>0</v>
          </cell>
        </row>
      </sheetData>
      <sheetData sheetId="3295">
        <row r="2">
          <cell r="A2">
            <v>0</v>
          </cell>
        </row>
      </sheetData>
      <sheetData sheetId="3296">
        <row r="2">
          <cell r="A2">
            <v>0</v>
          </cell>
        </row>
      </sheetData>
      <sheetData sheetId="3297">
        <row r="2">
          <cell r="A2">
            <v>0</v>
          </cell>
        </row>
      </sheetData>
      <sheetData sheetId="3298">
        <row r="2">
          <cell r="A2">
            <v>0</v>
          </cell>
        </row>
      </sheetData>
      <sheetData sheetId="3299">
        <row r="2">
          <cell r="A2">
            <v>0</v>
          </cell>
        </row>
      </sheetData>
      <sheetData sheetId="3300">
        <row r="2">
          <cell r="A2">
            <v>0</v>
          </cell>
        </row>
      </sheetData>
      <sheetData sheetId="3301">
        <row r="2">
          <cell r="A2">
            <v>0</v>
          </cell>
        </row>
      </sheetData>
      <sheetData sheetId="3302">
        <row r="2">
          <cell r="A2">
            <v>0</v>
          </cell>
        </row>
      </sheetData>
      <sheetData sheetId="3303">
        <row r="2">
          <cell r="A2">
            <v>0</v>
          </cell>
        </row>
      </sheetData>
      <sheetData sheetId="3304">
        <row r="2">
          <cell r="A2">
            <v>0</v>
          </cell>
        </row>
      </sheetData>
      <sheetData sheetId="3305">
        <row r="2">
          <cell r="A2">
            <v>0</v>
          </cell>
        </row>
      </sheetData>
      <sheetData sheetId="3306">
        <row r="2">
          <cell r="A2">
            <v>0</v>
          </cell>
        </row>
      </sheetData>
      <sheetData sheetId="3307">
        <row r="2">
          <cell r="A2">
            <v>0</v>
          </cell>
        </row>
      </sheetData>
      <sheetData sheetId="3308">
        <row r="2">
          <cell r="A2">
            <v>0</v>
          </cell>
        </row>
      </sheetData>
      <sheetData sheetId="3309">
        <row r="2">
          <cell r="A2">
            <v>0</v>
          </cell>
        </row>
      </sheetData>
      <sheetData sheetId="3310">
        <row r="2">
          <cell r="A2">
            <v>0</v>
          </cell>
        </row>
      </sheetData>
      <sheetData sheetId="3311">
        <row r="2">
          <cell r="A2">
            <v>0</v>
          </cell>
        </row>
      </sheetData>
      <sheetData sheetId="3312">
        <row r="2">
          <cell r="A2">
            <v>0</v>
          </cell>
        </row>
      </sheetData>
      <sheetData sheetId="3313">
        <row r="2">
          <cell r="A2">
            <v>0</v>
          </cell>
        </row>
      </sheetData>
      <sheetData sheetId="3314">
        <row r="2">
          <cell r="A2">
            <v>0</v>
          </cell>
        </row>
      </sheetData>
      <sheetData sheetId="3315">
        <row r="2">
          <cell r="A2">
            <v>0</v>
          </cell>
        </row>
      </sheetData>
      <sheetData sheetId="3316">
        <row r="2">
          <cell r="A2">
            <v>0</v>
          </cell>
        </row>
      </sheetData>
      <sheetData sheetId="3317">
        <row r="2">
          <cell r="A2">
            <v>0</v>
          </cell>
        </row>
      </sheetData>
      <sheetData sheetId="3318">
        <row r="2">
          <cell r="A2">
            <v>0</v>
          </cell>
        </row>
      </sheetData>
      <sheetData sheetId="3319"/>
      <sheetData sheetId="3320"/>
      <sheetData sheetId="3321"/>
      <sheetData sheetId="3322">
        <row r="2">
          <cell r="A2">
            <v>0</v>
          </cell>
        </row>
      </sheetData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>
        <row r="2">
          <cell r="A2">
            <v>0</v>
          </cell>
        </row>
      </sheetData>
      <sheetData sheetId="3339">
        <row r="2">
          <cell r="A2">
            <v>0</v>
          </cell>
        </row>
      </sheetData>
      <sheetData sheetId="3340">
        <row r="2">
          <cell r="A2">
            <v>0</v>
          </cell>
        </row>
      </sheetData>
      <sheetData sheetId="3341">
        <row r="2">
          <cell r="A2">
            <v>0</v>
          </cell>
        </row>
      </sheetData>
      <sheetData sheetId="3342">
        <row r="2">
          <cell r="A2">
            <v>0</v>
          </cell>
        </row>
      </sheetData>
      <sheetData sheetId="3343">
        <row r="2">
          <cell r="A2">
            <v>0</v>
          </cell>
        </row>
      </sheetData>
      <sheetData sheetId="3344">
        <row r="2">
          <cell r="A2">
            <v>0</v>
          </cell>
        </row>
      </sheetData>
      <sheetData sheetId="3345"/>
      <sheetData sheetId="3346"/>
      <sheetData sheetId="3347">
        <row r="2">
          <cell r="A2">
            <v>0</v>
          </cell>
        </row>
      </sheetData>
      <sheetData sheetId="3348">
        <row r="2">
          <cell r="A2">
            <v>0</v>
          </cell>
        </row>
      </sheetData>
      <sheetData sheetId="3349">
        <row r="2">
          <cell r="A2">
            <v>0</v>
          </cell>
        </row>
      </sheetData>
      <sheetData sheetId="3350">
        <row r="2">
          <cell r="A2">
            <v>0</v>
          </cell>
        </row>
      </sheetData>
      <sheetData sheetId="3351">
        <row r="2">
          <cell r="A2">
            <v>0</v>
          </cell>
        </row>
      </sheetData>
      <sheetData sheetId="3352">
        <row r="2">
          <cell r="A2">
            <v>0</v>
          </cell>
        </row>
      </sheetData>
      <sheetData sheetId="3353">
        <row r="2">
          <cell r="A2">
            <v>0</v>
          </cell>
        </row>
      </sheetData>
      <sheetData sheetId="3354">
        <row r="2">
          <cell r="A2">
            <v>0</v>
          </cell>
        </row>
      </sheetData>
      <sheetData sheetId="3355"/>
      <sheetData sheetId="3356">
        <row r="2">
          <cell r="A2">
            <v>0</v>
          </cell>
        </row>
      </sheetData>
      <sheetData sheetId="3357">
        <row r="2">
          <cell r="A2">
            <v>0</v>
          </cell>
        </row>
      </sheetData>
      <sheetData sheetId="3358">
        <row r="2">
          <cell r="A2">
            <v>0</v>
          </cell>
        </row>
      </sheetData>
      <sheetData sheetId="3359">
        <row r="2">
          <cell r="A2">
            <v>0</v>
          </cell>
        </row>
      </sheetData>
      <sheetData sheetId="3360">
        <row r="2">
          <cell r="A2">
            <v>0</v>
          </cell>
        </row>
      </sheetData>
      <sheetData sheetId="3361">
        <row r="2">
          <cell r="A2">
            <v>0</v>
          </cell>
        </row>
      </sheetData>
      <sheetData sheetId="3362">
        <row r="2">
          <cell r="A2">
            <v>0</v>
          </cell>
        </row>
      </sheetData>
      <sheetData sheetId="3363">
        <row r="2">
          <cell r="A2">
            <v>0</v>
          </cell>
        </row>
      </sheetData>
      <sheetData sheetId="3364">
        <row r="2">
          <cell r="A2">
            <v>0</v>
          </cell>
        </row>
      </sheetData>
      <sheetData sheetId="3365">
        <row r="2">
          <cell r="A2">
            <v>0</v>
          </cell>
        </row>
      </sheetData>
      <sheetData sheetId="3366">
        <row r="2">
          <cell r="A2">
            <v>0</v>
          </cell>
        </row>
      </sheetData>
      <sheetData sheetId="3367">
        <row r="2">
          <cell r="A2">
            <v>0</v>
          </cell>
        </row>
      </sheetData>
      <sheetData sheetId="3368">
        <row r="2">
          <cell r="A2">
            <v>0</v>
          </cell>
        </row>
      </sheetData>
      <sheetData sheetId="3369">
        <row r="2">
          <cell r="A2">
            <v>0</v>
          </cell>
        </row>
      </sheetData>
      <sheetData sheetId="3370">
        <row r="2">
          <cell r="A2">
            <v>0</v>
          </cell>
        </row>
      </sheetData>
      <sheetData sheetId="3371">
        <row r="2">
          <cell r="A2">
            <v>0</v>
          </cell>
        </row>
      </sheetData>
      <sheetData sheetId="3372">
        <row r="2">
          <cell r="A2">
            <v>0</v>
          </cell>
        </row>
      </sheetData>
      <sheetData sheetId="3373">
        <row r="2">
          <cell r="A2">
            <v>0</v>
          </cell>
        </row>
      </sheetData>
      <sheetData sheetId="3374">
        <row r="2">
          <cell r="A2">
            <v>0</v>
          </cell>
        </row>
      </sheetData>
      <sheetData sheetId="3375">
        <row r="2">
          <cell r="A2">
            <v>0</v>
          </cell>
        </row>
      </sheetData>
      <sheetData sheetId="3376">
        <row r="2">
          <cell r="A2">
            <v>0</v>
          </cell>
        </row>
      </sheetData>
      <sheetData sheetId="3377">
        <row r="2">
          <cell r="A2">
            <v>0</v>
          </cell>
        </row>
      </sheetData>
      <sheetData sheetId="3378">
        <row r="2">
          <cell r="A2">
            <v>0</v>
          </cell>
        </row>
      </sheetData>
      <sheetData sheetId="3379">
        <row r="2">
          <cell r="A2">
            <v>0</v>
          </cell>
        </row>
      </sheetData>
      <sheetData sheetId="3380">
        <row r="2">
          <cell r="A2">
            <v>0</v>
          </cell>
        </row>
      </sheetData>
      <sheetData sheetId="3381">
        <row r="2">
          <cell r="A2">
            <v>0</v>
          </cell>
        </row>
      </sheetData>
      <sheetData sheetId="3382">
        <row r="2">
          <cell r="A2">
            <v>0</v>
          </cell>
        </row>
      </sheetData>
      <sheetData sheetId="3383">
        <row r="2">
          <cell r="A2">
            <v>0</v>
          </cell>
        </row>
      </sheetData>
      <sheetData sheetId="3384">
        <row r="2">
          <cell r="A2">
            <v>0</v>
          </cell>
        </row>
      </sheetData>
      <sheetData sheetId="3385">
        <row r="2">
          <cell r="A2">
            <v>0</v>
          </cell>
        </row>
      </sheetData>
      <sheetData sheetId="3386">
        <row r="2">
          <cell r="A2">
            <v>0</v>
          </cell>
        </row>
      </sheetData>
      <sheetData sheetId="3387">
        <row r="2">
          <cell r="A2">
            <v>0</v>
          </cell>
        </row>
      </sheetData>
      <sheetData sheetId="3388">
        <row r="2">
          <cell r="A2">
            <v>0</v>
          </cell>
        </row>
      </sheetData>
      <sheetData sheetId="3389">
        <row r="2">
          <cell r="A2">
            <v>0</v>
          </cell>
        </row>
      </sheetData>
      <sheetData sheetId="3390">
        <row r="2">
          <cell r="A2">
            <v>0</v>
          </cell>
        </row>
      </sheetData>
      <sheetData sheetId="3391">
        <row r="2">
          <cell r="A2">
            <v>0</v>
          </cell>
        </row>
      </sheetData>
      <sheetData sheetId="3392">
        <row r="2">
          <cell r="A2">
            <v>0</v>
          </cell>
        </row>
      </sheetData>
      <sheetData sheetId="3393">
        <row r="2">
          <cell r="A2">
            <v>0</v>
          </cell>
        </row>
      </sheetData>
      <sheetData sheetId="3394">
        <row r="2">
          <cell r="A2">
            <v>0</v>
          </cell>
        </row>
      </sheetData>
      <sheetData sheetId="3395">
        <row r="2">
          <cell r="A2">
            <v>0</v>
          </cell>
        </row>
      </sheetData>
      <sheetData sheetId="3396">
        <row r="2">
          <cell r="A2">
            <v>0</v>
          </cell>
        </row>
      </sheetData>
      <sheetData sheetId="3397">
        <row r="2">
          <cell r="A2">
            <v>0</v>
          </cell>
        </row>
      </sheetData>
      <sheetData sheetId="3398">
        <row r="2">
          <cell r="A2">
            <v>0</v>
          </cell>
        </row>
      </sheetData>
      <sheetData sheetId="3399">
        <row r="2">
          <cell r="A2">
            <v>0</v>
          </cell>
        </row>
      </sheetData>
      <sheetData sheetId="3400">
        <row r="2">
          <cell r="A2">
            <v>0</v>
          </cell>
        </row>
      </sheetData>
      <sheetData sheetId="3401">
        <row r="2">
          <cell r="A2">
            <v>0</v>
          </cell>
        </row>
      </sheetData>
      <sheetData sheetId="3402">
        <row r="2">
          <cell r="A2">
            <v>0</v>
          </cell>
        </row>
      </sheetData>
      <sheetData sheetId="3403">
        <row r="2">
          <cell r="A2">
            <v>0</v>
          </cell>
        </row>
      </sheetData>
      <sheetData sheetId="3404">
        <row r="2">
          <cell r="A2">
            <v>0</v>
          </cell>
        </row>
      </sheetData>
      <sheetData sheetId="3405">
        <row r="2">
          <cell r="A2">
            <v>0</v>
          </cell>
        </row>
      </sheetData>
      <sheetData sheetId="3406">
        <row r="2">
          <cell r="A2">
            <v>0</v>
          </cell>
        </row>
      </sheetData>
      <sheetData sheetId="3407">
        <row r="2">
          <cell r="A2">
            <v>0</v>
          </cell>
        </row>
      </sheetData>
      <sheetData sheetId="3408">
        <row r="2">
          <cell r="A2">
            <v>0</v>
          </cell>
        </row>
      </sheetData>
      <sheetData sheetId="3409">
        <row r="2">
          <cell r="A2">
            <v>0</v>
          </cell>
        </row>
      </sheetData>
      <sheetData sheetId="3410">
        <row r="2">
          <cell r="A2">
            <v>0</v>
          </cell>
        </row>
      </sheetData>
      <sheetData sheetId="3411">
        <row r="2">
          <cell r="A2">
            <v>0</v>
          </cell>
        </row>
      </sheetData>
      <sheetData sheetId="3412">
        <row r="2">
          <cell r="A2">
            <v>0</v>
          </cell>
        </row>
      </sheetData>
      <sheetData sheetId="3413">
        <row r="2">
          <cell r="A2">
            <v>0</v>
          </cell>
        </row>
      </sheetData>
      <sheetData sheetId="3414">
        <row r="2">
          <cell r="A2">
            <v>0</v>
          </cell>
        </row>
      </sheetData>
      <sheetData sheetId="3415">
        <row r="2">
          <cell r="A2">
            <v>0</v>
          </cell>
        </row>
      </sheetData>
      <sheetData sheetId="3416">
        <row r="2">
          <cell r="A2">
            <v>0</v>
          </cell>
        </row>
      </sheetData>
      <sheetData sheetId="3417">
        <row r="2">
          <cell r="A2">
            <v>0</v>
          </cell>
        </row>
      </sheetData>
      <sheetData sheetId="3418">
        <row r="2">
          <cell r="A2">
            <v>0</v>
          </cell>
        </row>
      </sheetData>
      <sheetData sheetId="3419">
        <row r="2">
          <cell r="A2">
            <v>0</v>
          </cell>
        </row>
      </sheetData>
      <sheetData sheetId="3420">
        <row r="2">
          <cell r="A2">
            <v>0</v>
          </cell>
        </row>
      </sheetData>
      <sheetData sheetId="3421">
        <row r="2">
          <cell r="A2">
            <v>0</v>
          </cell>
        </row>
      </sheetData>
      <sheetData sheetId="3422">
        <row r="2">
          <cell r="A2">
            <v>0</v>
          </cell>
        </row>
      </sheetData>
      <sheetData sheetId="3423">
        <row r="2">
          <cell r="A2">
            <v>0</v>
          </cell>
        </row>
      </sheetData>
      <sheetData sheetId="3424">
        <row r="2">
          <cell r="A2">
            <v>0</v>
          </cell>
        </row>
      </sheetData>
      <sheetData sheetId="3425">
        <row r="2">
          <cell r="A2">
            <v>0</v>
          </cell>
        </row>
      </sheetData>
      <sheetData sheetId="3426">
        <row r="2">
          <cell r="A2">
            <v>0</v>
          </cell>
        </row>
      </sheetData>
      <sheetData sheetId="3427">
        <row r="2">
          <cell r="A2">
            <v>0</v>
          </cell>
        </row>
      </sheetData>
      <sheetData sheetId="3428">
        <row r="2">
          <cell r="A2">
            <v>0</v>
          </cell>
        </row>
      </sheetData>
      <sheetData sheetId="3429">
        <row r="2">
          <cell r="A2">
            <v>0</v>
          </cell>
        </row>
      </sheetData>
      <sheetData sheetId="3430">
        <row r="2">
          <cell r="A2">
            <v>0</v>
          </cell>
        </row>
      </sheetData>
      <sheetData sheetId="3431">
        <row r="2">
          <cell r="A2">
            <v>0</v>
          </cell>
        </row>
      </sheetData>
      <sheetData sheetId="3432">
        <row r="2">
          <cell r="A2">
            <v>0</v>
          </cell>
        </row>
      </sheetData>
      <sheetData sheetId="3433">
        <row r="2">
          <cell r="A2">
            <v>0</v>
          </cell>
        </row>
      </sheetData>
      <sheetData sheetId="3434">
        <row r="2">
          <cell r="A2">
            <v>0</v>
          </cell>
        </row>
      </sheetData>
      <sheetData sheetId="3435">
        <row r="2">
          <cell r="A2">
            <v>0</v>
          </cell>
        </row>
      </sheetData>
      <sheetData sheetId="3436">
        <row r="2">
          <cell r="A2">
            <v>0</v>
          </cell>
        </row>
      </sheetData>
      <sheetData sheetId="3437">
        <row r="2">
          <cell r="A2">
            <v>0</v>
          </cell>
        </row>
      </sheetData>
      <sheetData sheetId="3438">
        <row r="2">
          <cell r="A2">
            <v>0</v>
          </cell>
        </row>
      </sheetData>
      <sheetData sheetId="3439">
        <row r="2">
          <cell r="A2">
            <v>0</v>
          </cell>
        </row>
      </sheetData>
      <sheetData sheetId="3440">
        <row r="2">
          <cell r="A2">
            <v>0</v>
          </cell>
        </row>
      </sheetData>
      <sheetData sheetId="3441">
        <row r="2">
          <cell r="A2">
            <v>0</v>
          </cell>
        </row>
      </sheetData>
      <sheetData sheetId="3442">
        <row r="2">
          <cell r="A2">
            <v>0</v>
          </cell>
        </row>
      </sheetData>
      <sheetData sheetId="3443">
        <row r="2">
          <cell r="A2">
            <v>0</v>
          </cell>
        </row>
      </sheetData>
      <sheetData sheetId="3444">
        <row r="2">
          <cell r="A2">
            <v>0</v>
          </cell>
        </row>
      </sheetData>
      <sheetData sheetId="3445">
        <row r="2">
          <cell r="A2">
            <v>0</v>
          </cell>
        </row>
      </sheetData>
      <sheetData sheetId="3446">
        <row r="2">
          <cell r="A2">
            <v>0</v>
          </cell>
        </row>
      </sheetData>
      <sheetData sheetId="3447">
        <row r="2">
          <cell r="A2">
            <v>0</v>
          </cell>
        </row>
      </sheetData>
      <sheetData sheetId="3448">
        <row r="2">
          <cell r="A2">
            <v>0</v>
          </cell>
        </row>
      </sheetData>
      <sheetData sheetId="3449">
        <row r="2">
          <cell r="A2">
            <v>0</v>
          </cell>
        </row>
      </sheetData>
      <sheetData sheetId="3450">
        <row r="2">
          <cell r="A2">
            <v>0</v>
          </cell>
        </row>
      </sheetData>
      <sheetData sheetId="3451">
        <row r="2">
          <cell r="A2">
            <v>0</v>
          </cell>
        </row>
      </sheetData>
      <sheetData sheetId="3452">
        <row r="2">
          <cell r="A2">
            <v>0</v>
          </cell>
        </row>
      </sheetData>
      <sheetData sheetId="3453">
        <row r="2">
          <cell r="A2">
            <v>0</v>
          </cell>
        </row>
      </sheetData>
      <sheetData sheetId="3454">
        <row r="2">
          <cell r="A2">
            <v>0</v>
          </cell>
        </row>
      </sheetData>
      <sheetData sheetId="3455">
        <row r="2">
          <cell r="A2">
            <v>0</v>
          </cell>
        </row>
      </sheetData>
      <sheetData sheetId="3456">
        <row r="2">
          <cell r="A2">
            <v>0</v>
          </cell>
        </row>
      </sheetData>
      <sheetData sheetId="3457">
        <row r="2">
          <cell r="A2">
            <v>0</v>
          </cell>
        </row>
      </sheetData>
      <sheetData sheetId="3458">
        <row r="2">
          <cell r="A2">
            <v>0</v>
          </cell>
        </row>
      </sheetData>
      <sheetData sheetId="3459">
        <row r="2">
          <cell r="A2">
            <v>0</v>
          </cell>
        </row>
      </sheetData>
      <sheetData sheetId="3460">
        <row r="2">
          <cell r="A2">
            <v>0</v>
          </cell>
        </row>
      </sheetData>
      <sheetData sheetId="3461">
        <row r="2">
          <cell r="A2">
            <v>0</v>
          </cell>
        </row>
      </sheetData>
      <sheetData sheetId="3462">
        <row r="2">
          <cell r="A2">
            <v>0</v>
          </cell>
        </row>
      </sheetData>
      <sheetData sheetId="3463">
        <row r="2">
          <cell r="A2">
            <v>0</v>
          </cell>
        </row>
      </sheetData>
      <sheetData sheetId="3464">
        <row r="2">
          <cell r="A2">
            <v>0</v>
          </cell>
        </row>
      </sheetData>
      <sheetData sheetId="3465">
        <row r="2">
          <cell r="A2">
            <v>0</v>
          </cell>
        </row>
      </sheetData>
      <sheetData sheetId="3466">
        <row r="2">
          <cell r="A2">
            <v>0</v>
          </cell>
        </row>
      </sheetData>
      <sheetData sheetId="3467">
        <row r="2">
          <cell r="A2">
            <v>0</v>
          </cell>
        </row>
      </sheetData>
      <sheetData sheetId="3468">
        <row r="2">
          <cell r="A2">
            <v>0</v>
          </cell>
        </row>
      </sheetData>
      <sheetData sheetId="3469">
        <row r="2">
          <cell r="A2">
            <v>0</v>
          </cell>
        </row>
      </sheetData>
      <sheetData sheetId="3470">
        <row r="2">
          <cell r="A2">
            <v>0</v>
          </cell>
        </row>
      </sheetData>
      <sheetData sheetId="3471">
        <row r="2">
          <cell r="A2">
            <v>0</v>
          </cell>
        </row>
      </sheetData>
      <sheetData sheetId="3472">
        <row r="2">
          <cell r="A2">
            <v>0</v>
          </cell>
        </row>
      </sheetData>
      <sheetData sheetId="3473">
        <row r="2">
          <cell r="A2">
            <v>0</v>
          </cell>
        </row>
      </sheetData>
      <sheetData sheetId="3474">
        <row r="2">
          <cell r="A2">
            <v>0</v>
          </cell>
        </row>
      </sheetData>
      <sheetData sheetId="3475">
        <row r="2">
          <cell r="A2">
            <v>0</v>
          </cell>
        </row>
      </sheetData>
      <sheetData sheetId="3476">
        <row r="2">
          <cell r="A2">
            <v>0</v>
          </cell>
        </row>
      </sheetData>
      <sheetData sheetId="3477">
        <row r="2">
          <cell r="A2">
            <v>0</v>
          </cell>
        </row>
      </sheetData>
      <sheetData sheetId="3478">
        <row r="2">
          <cell r="A2">
            <v>0</v>
          </cell>
        </row>
      </sheetData>
      <sheetData sheetId="3479">
        <row r="2">
          <cell r="A2">
            <v>0</v>
          </cell>
        </row>
      </sheetData>
      <sheetData sheetId="3480">
        <row r="2">
          <cell r="A2">
            <v>0</v>
          </cell>
        </row>
      </sheetData>
      <sheetData sheetId="3481">
        <row r="2">
          <cell r="A2">
            <v>0</v>
          </cell>
        </row>
      </sheetData>
      <sheetData sheetId="3482">
        <row r="2">
          <cell r="A2">
            <v>0</v>
          </cell>
        </row>
      </sheetData>
      <sheetData sheetId="3483">
        <row r="2">
          <cell r="A2">
            <v>0</v>
          </cell>
        </row>
      </sheetData>
      <sheetData sheetId="3484">
        <row r="2">
          <cell r="A2">
            <v>0</v>
          </cell>
        </row>
      </sheetData>
      <sheetData sheetId="3485">
        <row r="2">
          <cell r="A2">
            <v>0</v>
          </cell>
        </row>
      </sheetData>
      <sheetData sheetId="3486">
        <row r="2">
          <cell r="A2">
            <v>0</v>
          </cell>
        </row>
      </sheetData>
      <sheetData sheetId="3487">
        <row r="2">
          <cell r="A2">
            <v>0</v>
          </cell>
        </row>
      </sheetData>
      <sheetData sheetId="3488">
        <row r="2">
          <cell r="A2">
            <v>0</v>
          </cell>
        </row>
      </sheetData>
      <sheetData sheetId="3489">
        <row r="2">
          <cell r="A2">
            <v>0</v>
          </cell>
        </row>
      </sheetData>
      <sheetData sheetId="3490">
        <row r="2">
          <cell r="A2">
            <v>0</v>
          </cell>
        </row>
      </sheetData>
      <sheetData sheetId="3491">
        <row r="2">
          <cell r="A2">
            <v>0</v>
          </cell>
        </row>
      </sheetData>
      <sheetData sheetId="3492">
        <row r="2">
          <cell r="A2">
            <v>0</v>
          </cell>
        </row>
      </sheetData>
      <sheetData sheetId="3493">
        <row r="2">
          <cell r="A2">
            <v>0</v>
          </cell>
        </row>
      </sheetData>
      <sheetData sheetId="3494">
        <row r="2">
          <cell r="A2">
            <v>0</v>
          </cell>
        </row>
      </sheetData>
      <sheetData sheetId="3495">
        <row r="2">
          <cell r="A2">
            <v>0</v>
          </cell>
        </row>
      </sheetData>
      <sheetData sheetId="3496">
        <row r="2">
          <cell r="A2">
            <v>0</v>
          </cell>
        </row>
      </sheetData>
      <sheetData sheetId="3497">
        <row r="2">
          <cell r="A2">
            <v>0</v>
          </cell>
        </row>
      </sheetData>
      <sheetData sheetId="3498">
        <row r="2">
          <cell r="A2">
            <v>0</v>
          </cell>
        </row>
      </sheetData>
      <sheetData sheetId="3499">
        <row r="2">
          <cell r="A2">
            <v>0</v>
          </cell>
        </row>
      </sheetData>
      <sheetData sheetId="3500">
        <row r="2">
          <cell r="A2">
            <v>0</v>
          </cell>
        </row>
      </sheetData>
      <sheetData sheetId="3501">
        <row r="2">
          <cell r="A2">
            <v>0</v>
          </cell>
        </row>
      </sheetData>
      <sheetData sheetId="3502">
        <row r="2">
          <cell r="A2">
            <v>0</v>
          </cell>
        </row>
      </sheetData>
      <sheetData sheetId="3503">
        <row r="2">
          <cell r="A2">
            <v>0</v>
          </cell>
        </row>
      </sheetData>
      <sheetData sheetId="3504">
        <row r="2">
          <cell r="A2">
            <v>0</v>
          </cell>
        </row>
      </sheetData>
      <sheetData sheetId="3505">
        <row r="2">
          <cell r="A2">
            <v>0</v>
          </cell>
        </row>
      </sheetData>
      <sheetData sheetId="3506">
        <row r="2">
          <cell r="A2">
            <v>0</v>
          </cell>
        </row>
      </sheetData>
      <sheetData sheetId="3507">
        <row r="2">
          <cell r="A2">
            <v>0</v>
          </cell>
        </row>
      </sheetData>
      <sheetData sheetId="3508">
        <row r="2">
          <cell r="A2">
            <v>0</v>
          </cell>
        </row>
      </sheetData>
      <sheetData sheetId="3509">
        <row r="2">
          <cell r="A2">
            <v>0</v>
          </cell>
        </row>
      </sheetData>
      <sheetData sheetId="3510">
        <row r="2">
          <cell r="A2">
            <v>0</v>
          </cell>
        </row>
      </sheetData>
      <sheetData sheetId="3511">
        <row r="2">
          <cell r="A2">
            <v>0</v>
          </cell>
        </row>
      </sheetData>
      <sheetData sheetId="3512">
        <row r="2">
          <cell r="A2">
            <v>0</v>
          </cell>
        </row>
      </sheetData>
      <sheetData sheetId="3513">
        <row r="2">
          <cell r="A2">
            <v>0</v>
          </cell>
        </row>
      </sheetData>
      <sheetData sheetId="3514">
        <row r="2">
          <cell r="A2">
            <v>0</v>
          </cell>
        </row>
      </sheetData>
      <sheetData sheetId="3515">
        <row r="2">
          <cell r="A2">
            <v>0</v>
          </cell>
        </row>
      </sheetData>
      <sheetData sheetId="3516">
        <row r="2">
          <cell r="A2">
            <v>0</v>
          </cell>
        </row>
      </sheetData>
      <sheetData sheetId="3517">
        <row r="2">
          <cell r="A2">
            <v>0</v>
          </cell>
        </row>
      </sheetData>
      <sheetData sheetId="3518">
        <row r="2">
          <cell r="A2">
            <v>0</v>
          </cell>
        </row>
      </sheetData>
      <sheetData sheetId="3519">
        <row r="2">
          <cell r="A2">
            <v>0</v>
          </cell>
        </row>
      </sheetData>
      <sheetData sheetId="3520">
        <row r="2">
          <cell r="A2">
            <v>0</v>
          </cell>
        </row>
      </sheetData>
      <sheetData sheetId="3521">
        <row r="2">
          <cell r="A2">
            <v>0</v>
          </cell>
        </row>
      </sheetData>
      <sheetData sheetId="3522">
        <row r="2">
          <cell r="A2">
            <v>0</v>
          </cell>
        </row>
      </sheetData>
      <sheetData sheetId="3523">
        <row r="2">
          <cell r="A2">
            <v>0</v>
          </cell>
        </row>
      </sheetData>
      <sheetData sheetId="3524">
        <row r="2">
          <cell r="A2">
            <v>0</v>
          </cell>
        </row>
      </sheetData>
      <sheetData sheetId="3525">
        <row r="2">
          <cell r="A2">
            <v>0</v>
          </cell>
        </row>
      </sheetData>
      <sheetData sheetId="3526">
        <row r="2">
          <cell r="A2">
            <v>0</v>
          </cell>
        </row>
      </sheetData>
      <sheetData sheetId="3527">
        <row r="2">
          <cell r="A2">
            <v>0</v>
          </cell>
        </row>
      </sheetData>
      <sheetData sheetId="3528">
        <row r="2">
          <cell r="A2">
            <v>0</v>
          </cell>
        </row>
      </sheetData>
      <sheetData sheetId="3529">
        <row r="2">
          <cell r="A2">
            <v>0</v>
          </cell>
        </row>
      </sheetData>
      <sheetData sheetId="3530">
        <row r="2">
          <cell r="A2">
            <v>0</v>
          </cell>
        </row>
      </sheetData>
      <sheetData sheetId="3531">
        <row r="2">
          <cell r="A2">
            <v>0</v>
          </cell>
        </row>
      </sheetData>
      <sheetData sheetId="3532">
        <row r="2">
          <cell r="A2">
            <v>0</v>
          </cell>
        </row>
      </sheetData>
      <sheetData sheetId="3533">
        <row r="2">
          <cell r="A2">
            <v>0</v>
          </cell>
        </row>
      </sheetData>
      <sheetData sheetId="3534">
        <row r="2">
          <cell r="A2">
            <v>0</v>
          </cell>
        </row>
      </sheetData>
      <sheetData sheetId="3535">
        <row r="2">
          <cell r="A2">
            <v>0</v>
          </cell>
        </row>
      </sheetData>
      <sheetData sheetId="3536">
        <row r="2">
          <cell r="A2">
            <v>0</v>
          </cell>
        </row>
      </sheetData>
      <sheetData sheetId="3537">
        <row r="2">
          <cell r="A2">
            <v>0</v>
          </cell>
        </row>
      </sheetData>
      <sheetData sheetId="3538">
        <row r="2">
          <cell r="A2">
            <v>0</v>
          </cell>
        </row>
      </sheetData>
      <sheetData sheetId="3539">
        <row r="2">
          <cell r="A2">
            <v>0</v>
          </cell>
        </row>
      </sheetData>
      <sheetData sheetId="3540">
        <row r="2">
          <cell r="A2">
            <v>0</v>
          </cell>
        </row>
      </sheetData>
      <sheetData sheetId="3541">
        <row r="2">
          <cell r="A2">
            <v>0</v>
          </cell>
        </row>
      </sheetData>
      <sheetData sheetId="3542">
        <row r="2">
          <cell r="A2">
            <v>0</v>
          </cell>
        </row>
      </sheetData>
      <sheetData sheetId="3543">
        <row r="2">
          <cell r="A2">
            <v>0</v>
          </cell>
        </row>
      </sheetData>
      <sheetData sheetId="3544">
        <row r="2">
          <cell r="A2">
            <v>0</v>
          </cell>
        </row>
      </sheetData>
      <sheetData sheetId="3545">
        <row r="2">
          <cell r="A2">
            <v>0</v>
          </cell>
        </row>
      </sheetData>
      <sheetData sheetId="3546">
        <row r="2">
          <cell r="A2">
            <v>0</v>
          </cell>
        </row>
      </sheetData>
      <sheetData sheetId="3547">
        <row r="2">
          <cell r="A2">
            <v>0</v>
          </cell>
        </row>
      </sheetData>
      <sheetData sheetId="3548">
        <row r="2">
          <cell r="A2">
            <v>0</v>
          </cell>
        </row>
      </sheetData>
      <sheetData sheetId="3549">
        <row r="2">
          <cell r="A2">
            <v>0</v>
          </cell>
        </row>
      </sheetData>
      <sheetData sheetId="3550">
        <row r="2">
          <cell r="A2">
            <v>0</v>
          </cell>
        </row>
      </sheetData>
      <sheetData sheetId="3551">
        <row r="2">
          <cell r="A2">
            <v>0</v>
          </cell>
        </row>
      </sheetData>
      <sheetData sheetId="3552">
        <row r="2">
          <cell r="A2">
            <v>0</v>
          </cell>
        </row>
      </sheetData>
      <sheetData sheetId="3553">
        <row r="2">
          <cell r="A2">
            <v>0</v>
          </cell>
        </row>
      </sheetData>
      <sheetData sheetId="3554">
        <row r="2">
          <cell r="A2">
            <v>0</v>
          </cell>
        </row>
      </sheetData>
      <sheetData sheetId="3555">
        <row r="2">
          <cell r="A2">
            <v>0</v>
          </cell>
        </row>
      </sheetData>
      <sheetData sheetId="3556">
        <row r="2">
          <cell r="A2">
            <v>0</v>
          </cell>
        </row>
      </sheetData>
      <sheetData sheetId="3557">
        <row r="2">
          <cell r="A2">
            <v>0</v>
          </cell>
        </row>
      </sheetData>
      <sheetData sheetId="3558">
        <row r="2">
          <cell r="A2">
            <v>0</v>
          </cell>
        </row>
      </sheetData>
      <sheetData sheetId="3559">
        <row r="2">
          <cell r="A2">
            <v>0</v>
          </cell>
        </row>
      </sheetData>
      <sheetData sheetId="3560">
        <row r="2">
          <cell r="A2">
            <v>0</v>
          </cell>
        </row>
      </sheetData>
      <sheetData sheetId="3561">
        <row r="2">
          <cell r="A2">
            <v>0</v>
          </cell>
        </row>
      </sheetData>
      <sheetData sheetId="3562">
        <row r="2">
          <cell r="A2">
            <v>0</v>
          </cell>
        </row>
      </sheetData>
      <sheetData sheetId="3563">
        <row r="2">
          <cell r="A2">
            <v>0</v>
          </cell>
        </row>
      </sheetData>
      <sheetData sheetId="3564">
        <row r="2">
          <cell r="A2">
            <v>0</v>
          </cell>
        </row>
      </sheetData>
      <sheetData sheetId="3565">
        <row r="2">
          <cell r="A2">
            <v>0</v>
          </cell>
        </row>
      </sheetData>
      <sheetData sheetId="3566">
        <row r="2">
          <cell r="A2">
            <v>0</v>
          </cell>
        </row>
      </sheetData>
      <sheetData sheetId="3567">
        <row r="2">
          <cell r="A2">
            <v>0</v>
          </cell>
        </row>
      </sheetData>
      <sheetData sheetId="3568">
        <row r="2">
          <cell r="A2">
            <v>0</v>
          </cell>
        </row>
      </sheetData>
      <sheetData sheetId="3569">
        <row r="2">
          <cell r="A2">
            <v>0</v>
          </cell>
        </row>
      </sheetData>
      <sheetData sheetId="3570">
        <row r="2">
          <cell r="A2">
            <v>0</v>
          </cell>
        </row>
      </sheetData>
      <sheetData sheetId="3571">
        <row r="2">
          <cell r="A2">
            <v>0</v>
          </cell>
        </row>
      </sheetData>
      <sheetData sheetId="3572">
        <row r="2">
          <cell r="A2">
            <v>0</v>
          </cell>
        </row>
      </sheetData>
      <sheetData sheetId="3573">
        <row r="2">
          <cell r="A2">
            <v>0</v>
          </cell>
        </row>
      </sheetData>
      <sheetData sheetId="3574">
        <row r="2">
          <cell r="A2">
            <v>0</v>
          </cell>
        </row>
      </sheetData>
      <sheetData sheetId="3575">
        <row r="2">
          <cell r="A2">
            <v>0</v>
          </cell>
        </row>
      </sheetData>
      <sheetData sheetId="3576">
        <row r="2">
          <cell r="A2">
            <v>0</v>
          </cell>
        </row>
      </sheetData>
      <sheetData sheetId="3577">
        <row r="2">
          <cell r="A2">
            <v>0</v>
          </cell>
        </row>
      </sheetData>
      <sheetData sheetId="3578">
        <row r="2">
          <cell r="A2">
            <v>0</v>
          </cell>
        </row>
      </sheetData>
      <sheetData sheetId="3579">
        <row r="2">
          <cell r="A2">
            <v>0</v>
          </cell>
        </row>
      </sheetData>
      <sheetData sheetId="3580">
        <row r="2">
          <cell r="A2">
            <v>0</v>
          </cell>
        </row>
      </sheetData>
      <sheetData sheetId="3581">
        <row r="2">
          <cell r="A2">
            <v>0</v>
          </cell>
        </row>
      </sheetData>
      <sheetData sheetId="3582">
        <row r="2">
          <cell r="A2">
            <v>0</v>
          </cell>
        </row>
      </sheetData>
      <sheetData sheetId="3583">
        <row r="2">
          <cell r="A2">
            <v>0</v>
          </cell>
        </row>
      </sheetData>
      <sheetData sheetId="3584">
        <row r="2">
          <cell r="A2">
            <v>0</v>
          </cell>
        </row>
      </sheetData>
      <sheetData sheetId="3585">
        <row r="2">
          <cell r="A2">
            <v>0</v>
          </cell>
        </row>
      </sheetData>
      <sheetData sheetId="3586">
        <row r="2">
          <cell r="A2">
            <v>0</v>
          </cell>
        </row>
      </sheetData>
      <sheetData sheetId="3587">
        <row r="2">
          <cell r="A2">
            <v>0</v>
          </cell>
        </row>
      </sheetData>
      <sheetData sheetId="3588">
        <row r="2">
          <cell r="A2">
            <v>0</v>
          </cell>
        </row>
      </sheetData>
      <sheetData sheetId="3589">
        <row r="2">
          <cell r="A2">
            <v>0</v>
          </cell>
        </row>
      </sheetData>
      <sheetData sheetId="3590">
        <row r="2">
          <cell r="A2">
            <v>0</v>
          </cell>
        </row>
      </sheetData>
      <sheetData sheetId="3591">
        <row r="2">
          <cell r="A2">
            <v>0</v>
          </cell>
        </row>
      </sheetData>
      <sheetData sheetId="3592">
        <row r="2">
          <cell r="A2">
            <v>0</v>
          </cell>
        </row>
      </sheetData>
      <sheetData sheetId="3593">
        <row r="2">
          <cell r="A2">
            <v>0</v>
          </cell>
        </row>
      </sheetData>
      <sheetData sheetId="3594">
        <row r="2">
          <cell r="A2">
            <v>0</v>
          </cell>
        </row>
      </sheetData>
      <sheetData sheetId="3595">
        <row r="2">
          <cell r="A2">
            <v>0</v>
          </cell>
        </row>
      </sheetData>
      <sheetData sheetId="3596">
        <row r="2">
          <cell r="A2">
            <v>0</v>
          </cell>
        </row>
      </sheetData>
      <sheetData sheetId="3597">
        <row r="2">
          <cell r="A2">
            <v>0</v>
          </cell>
        </row>
      </sheetData>
      <sheetData sheetId="3598">
        <row r="2">
          <cell r="A2">
            <v>0</v>
          </cell>
        </row>
      </sheetData>
      <sheetData sheetId="3599">
        <row r="2">
          <cell r="A2">
            <v>0</v>
          </cell>
        </row>
      </sheetData>
      <sheetData sheetId="3600">
        <row r="2">
          <cell r="A2">
            <v>0</v>
          </cell>
        </row>
      </sheetData>
      <sheetData sheetId="3601">
        <row r="2">
          <cell r="A2">
            <v>0</v>
          </cell>
        </row>
      </sheetData>
      <sheetData sheetId="3602">
        <row r="2">
          <cell r="A2">
            <v>0</v>
          </cell>
        </row>
      </sheetData>
      <sheetData sheetId="3603">
        <row r="2">
          <cell r="A2">
            <v>0</v>
          </cell>
        </row>
      </sheetData>
      <sheetData sheetId="3604">
        <row r="2">
          <cell r="A2">
            <v>0</v>
          </cell>
        </row>
      </sheetData>
      <sheetData sheetId="3605">
        <row r="2">
          <cell r="A2">
            <v>0</v>
          </cell>
        </row>
      </sheetData>
      <sheetData sheetId="3606">
        <row r="2">
          <cell r="A2">
            <v>0</v>
          </cell>
        </row>
      </sheetData>
      <sheetData sheetId="3607">
        <row r="2">
          <cell r="A2">
            <v>0</v>
          </cell>
        </row>
      </sheetData>
      <sheetData sheetId="3608">
        <row r="2">
          <cell r="A2">
            <v>0</v>
          </cell>
        </row>
      </sheetData>
      <sheetData sheetId="3609">
        <row r="2">
          <cell r="A2">
            <v>0</v>
          </cell>
        </row>
      </sheetData>
      <sheetData sheetId="3610">
        <row r="2">
          <cell r="A2">
            <v>0</v>
          </cell>
        </row>
      </sheetData>
      <sheetData sheetId="3611">
        <row r="2">
          <cell r="A2">
            <v>0</v>
          </cell>
        </row>
      </sheetData>
      <sheetData sheetId="3612">
        <row r="2">
          <cell r="A2">
            <v>0</v>
          </cell>
        </row>
      </sheetData>
      <sheetData sheetId="3613">
        <row r="2">
          <cell r="A2">
            <v>0</v>
          </cell>
        </row>
      </sheetData>
      <sheetData sheetId="3614">
        <row r="2">
          <cell r="A2">
            <v>0</v>
          </cell>
        </row>
      </sheetData>
      <sheetData sheetId="3615">
        <row r="2">
          <cell r="A2">
            <v>0</v>
          </cell>
        </row>
      </sheetData>
      <sheetData sheetId="3616">
        <row r="2">
          <cell r="A2">
            <v>0</v>
          </cell>
        </row>
      </sheetData>
      <sheetData sheetId="3617">
        <row r="2">
          <cell r="A2">
            <v>0</v>
          </cell>
        </row>
      </sheetData>
      <sheetData sheetId="3618">
        <row r="2">
          <cell r="A2">
            <v>0</v>
          </cell>
        </row>
      </sheetData>
      <sheetData sheetId="3619">
        <row r="2">
          <cell r="A2">
            <v>0</v>
          </cell>
        </row>
      </sheetData>
      <sheetData sheetId="3620">
        <row r="2">
          <cell r="A2">
            <v>0</v>
          </cell>
        </row>
      </sheetData>
      <sheetData sheetId="3621">
        <row r="2">
          <cell r="A2">
            <v>0</v>
          </cell>
        </row>
      </sheetData>
      <sheetData sheetId="3622">
        <row r="2">
          <cell r="A2">
            <v>0</v>
          </cell>
        </row>
      </sheetData>
      <sheetData sheetId="3623">
        <row r="2">
          <cell r="A2">
            <v>0</v>
          </cell>
        </row>
      </sheetData>
      <sheetData sheetId="3624">
        <row r="2">
          <cell r="A2">
            <v>0</v>
          </cell>
        </row>
      </sheetData>
      <sheetData sheetId="3625">
        <row r="2">
          <cell r="A2">
            <v>0</v>
          </cell>
        </row>
      </sheetData>
      <sheetData sheetId="3626">
        <row r="2">
          <cell r="A2">
            <v>0</v>
          </cell>
        </row>
      </sheetData>
      <sheetData sheetId="3627">
        <row r="2">
          <cell r="A2">
            <v>0</v>
          </cell>
        </row>
      </sheetData>
      <sheetData sheetId="3628">
        <row r="2">
          <cell r="A2">
            <v>0</v>
          </cell>
        </row>
      </sheetData>
      <sheetData sheetId="3629">
        <row r="2">
          <cell r="A2">
            <v>0</v>
          </cell>
        </row>
      </sheetData>
      <sheetData sheetId="3630">
        <row r="2">
          <cell r="A2">
            <v>0</v>
          </cell>
        </row>
      </sheetData>
      <sheetData sheetId="3631">
        <row r="2">
          <cell r="A2">
            <v>0</v>
          </cell>
        </row>
      </sheetData>
      <sheetData sheetId="3632">
        <row r="2">
          <cell r="A2">
            <v>0</v>
          </cell>
        </row>
      </sheetData>
      <sheetData sheetId="3633">
        <row r="2">
          <cell r="A2">
            <v>0</v>
          </cell>
        </row>
      </sheetData>
      <sheetData sheetId="3634">
        <row r="2">
          <cell r="A2">
            <v>0</v>
          </cell>
        </row>
      </sheetData>
      <sheetData sheetId="3635">
        <row r="2">
          <cell r="A2">
            <v>0</v>
          </cell>
        </row>
      </sheetData>
      <sheetData sheetId="3636">
        <row r="2">
          <cell r="A2">
            <v>0</v>
          </cell>
        </row>
      </sheetData>
      <sheetData sheetId="3637">
        <row r="2">
          <cell r="A2">
            <v>0</v>
          </cell>
        </row>
      </sheetData>
      <sheetData sheetId="3638">
        <row r="2">
          <cell r="A2">
            <v>0</v>
          </cell>
        </row>
      </sheetData>
      <sheetData sheetId="3639">
        <row r="2">
          <cell r="A2">
            <v>0</v>
          </cell>
        </row>
      </sheetData>
      <sheetData sheetId="3640">
        <row r="2">
          <cell r="A2">
            <v>0</v>
          </cell>
        </row>
      </sheetData>
      <sheetData sheetId="3641">
        <row r="2">
          <cell r="A2">
            <v>0</v>
          </cell>
        </row>
      </sheetData>
      <sheetData sheetId="3642">
        <row r="2">
          <cell r="A2">
            <v>0</v>
          </cell>
        </row>
      </sheetData>
      <sheetData sheetId="3643">
        <row r="2">
          <cell r="A2">
            <v>0</v>
          </cell>
        </row>
      </sheetData>
      <sheetData sheetId="3644">
        <row r="2">
          <cell r="A2">
            <v>0</v>
          </cell>
        </row>
      </sheetData>
      <sheetData sheetId="3645">
        <row r="2">
          <cell r="A2">
            <v>0</v>
          </cell>
        </row>
      </sheetData>
      <sheetData sheetId="3646">
        <row r="2">
          <cell r="A2">
            <v>0</v>
          </cell>
        </row>
      </sheetData>
      <sheetData sheetId="3647">
        <row r="2">
          <cell r="A2">
            <v>0</v>
          </cell>
        </row>
      </sheetData>
      <sheetData sheetId="3648">
        <row r="2">
          <cell r="A2">
            <v>0</v>
          </cell>
        </row>
      </sheetData>
      <sheetData sheetId="3649">
        <row r="2">
          <cell r="A2">
            <v>0</v>
          </cell>
        </row>
      </sheetData>
      <sheetData sheetId="3650">
        <row r="2">
          <cell r="A2">
            <v>0</v>
          </cell>
        </row>
      </sheetData>
      <sheetData sheetId="3651">
        <row r="2">
          <cell r="A2">
            <v>0</v>
          </cell>
        </row>
      </sheetData>
      <sheetData sheetId="3652">
        <row r="2">
          <cell r="A2">
            <v>0</v>
          </cell>
        </row>
      </sheetData>
      <sheetData sheetId="3653">
        <row r="2">
          <cell r="A2">
            <v>0</v>
          </cell>
        </row>
      </sheetData>
      <sheetData sheetId="3654">
        <row r="2">
          <cell r="A2">
            <v>0</v>
          </cell>
        </row>
      </sheetData>
      <sheetData sheetId="3655">
        <row r="2">
          <cell r="A2">
            <v>0</v>
          </cell>
        </row>
      </sheetData>
      <sheetData sheetId="3656">
        <row r="2">
          <cell r="A2">
            <v>0</v>
          </cell>
        </row>
      </sheetData>
      <sheetData sheetId="3657">
        <row r="2">
          <cell r="A2">
            <v>0</v>
          </cell>
        </row>
      </sheetData>
      <sheetData sheetId="3658">
        <row r="2">
          <cell r="A2">
            <v>0</v>
          </cell>
        </row>
      </sheetData>
      <sheetData sheetId="3659">
        <row r="2">
          <cell r="A2">
            <v>0</v>
          </cell>
        </row>
      </sheetData>
      <sheetData sheetId="3660">
        <row r="2">
          <cell r="A2">
            <v>0</v>
          </cell>
        </row>
      </sheetData>
      <sheetData sheetId="3661">
        <row r="2">
          <cell r="A2">
            <v>0</v>
          </cell>
        </row>
      </sheetData>
      <sheetData sheetId="3662">
        <row r="2">
          <cell r="A2">
            <v>0</v>
          </cell>
        </row>
      </sheetData>
      <sheetData sheetId="3663">
        <row r="2">
          <cell r="A2">
            <v>0</v>
          </cell>
        </row>
      </sheetData>
      <sheetData sheetId="3664">
        <row r="2">
          <cell r="A2">
            <v>0</v>
          </cell>
        </row>
      </sheetData>
      <sheetData sheetId="3665">
        <row r="2">
          <cell r="A2">
            <v>0</v>
          </cell>
        </row>
      </sheetData>
      <sheetData sheetId="3666">
        <row r="2">
          <cell r="A2">
            <v>0</v>
          </cell>
        </row>
      </sheetData>
      <sheetData sheetId="3667">
        <row r="2">
          <cell r="A2">
            <v>0</v>
          </cell>
        </row>
      </sheetData>
      <sheetData sheetId="3668">
        <row r="2">
          <cell r="A2">
            <v>0</v>
          </cell>
        </row>
      </sheetData>
      <sheetData sheetId="3669">
        <row r="2">
          <cell r="A2">
            <v>0</v>
          </cell>
        </row>
      </sheetData>
      <sheetData sheetId="3670">
        <row r="2">
          <cell r="A2">
            <v>0</v>
          </cell>
        </row>
      </sheetData>
      <sheetData sheetId="3671">
        <row r="2">
          <cell r="A2">
            <v>0</v>
          </cell>
        </row>
      </sheetData>
      <sheetData sheetId="3672">
        <row r="2">
          <cell r="A2">
            <v>0</v>
          </cell>
        </row>
      </sheetData>
      <sheetData sheetId="3673">
        <row r="2">
          <cell r="A2">
            <v>0</v>
          </cell>
        </row>
      </sheetData>
      <sheetData sheetId="3674">
        <row r="2">
          <cell r="A2">
            <v>0</v>
          </cell>
        </row>
      </sheetData>
      <sheetData sheetId="3675">
        <row r="2">
          <cell r="A2">
            <v>0</v>
          </cell>
        </row>
      </sheetData>
      <sheetData sheetId="3676">
        <row r="2">
          <cell r="A2">
            <v>0</v>
          </cell>
        </row>
      </sheetData>
      <sheetData sheetId="3677">
        <row r="2">
          <cell r="A2">
            <v>0</v>
          </cell>
        </row>
      </sheetData>
      <sheetData sheetId="3678">
        <row r="2">
          <cell r="A2">
            <v>0</v>
          </cell>
        </row>
      </sheetData>
      <sheetData sheetId="3679">
        <row r="2">
          <cell r="A2">
            <v>0</v>
          </cell>
        </row>
      </sheetData>
      <sheetData sheetId="3680">
        <row r="2">
          <cell r="A2">
            <v>0</v>
          </cell>
        </row>
      </sheetData>
      <sheetData sheetId="3681">
        <row r="2">
          <cell r="A2">
            <v>0</v>
          </cell>
        </row>
      </sheetData>
      <sheetData sheetId="3682">
        <row r="2">
          <cell r="A2">
            <v>0</v>
          </cell>
        </row>
      </sheetData>
      <sheetData sheetId="3683">
        <row r="2">
          <cell r="A2">
            <v>0</v>
          </cell>
        </row>
      </sheetData>
      <sheetData sheetId="3684">
        <row r="2">
          <cell r="A2">
            <v>0</v>
          </cell>
        </row>
      </sheetData>
      <sheetData sheetId="3685">
        <row r="2">
          <cell r="A2">
            <v>0</v>
          </cell>
        </row>
      </sheetData>
      <sheetData sheetId="3686">
        <row r="2">
          <cell r="A2">
            <v>0</v>
          </cell>
        </row>
      </sheetData>
      <sheetData sheetId="3687">
        <row r="2">
          <cell r="A2">
            <v>0</v>
          </cell>
        </row>
      </sheetData>
      <sheetData sheetId="3688">
        <row r="2">
          <cell r="A2">
            <v>0</v>
          </cell>
        </row>
      </sheetData>
      <sheetData sheetId="3689">
        <row r="2">
          <cell r="A2">
            <v>0</v>
          </cell>
        </row>
      </sheetData>
      <sheetData sheetId="3690">
        <row r="2">
          <cell r="A2">
            <v>0</v>
          </cell>
        </row>
      </sheetData>
      <sheetData sheetId="3691">
        <row r="2">
          <cell r="A2">
            <v>0</v>
          </cell>
        </row>
      </sheetData>
      <sheetData sheetId="3692">
        <row r="2">
          <cell r="A2">
            <v>0</v>
          </cell>
        </row>
      </sheetData>
      <sheetData sheetId="3693">
        <row r="2">
          <cell r="A2">
            <v>0</v>
          </cell>
        </row>
      </sheetData>
      <sheetData sheetId="3694">
        <row r="2">
          <cell r="A2">
            <v>0</v>
          </cell>
        </row>
      </sheetData>
      <sheetData sheetId="3695">
        <row r="2">
          <cell r="A2">
            <v>0</v>
          </cell>
        </row>
      </sheetData>
      <sheetData sheetId="3696">
        <row r="2">
          <cell r="A2">
            <v>0</v>
          </cell>
        </row>
      </sheetData>
      <sheetData sheetId="3697">
        <row r="2">
          <cell r="A2">
            <v>0</v>
          </cell>
        </row>
      </sheetData>
      <sheetData sheetId="3698">
        <row r="2">
          <cell r="A2">
            <v>0</v>
          </cell>
        </row>
      </sheetData>
      <sheetData sheetId="3699">
        <row r="2">
          <cell r="A2">
            <v>0</v>
          </cell>
        </row>
      </sheetData>
      <sheetData sheetId="3700">
        <row r="2">
          <cell r="A2">
            <v>0</v>
          </cell>
        </row>
      </sheetData>
      <sheetData sheetId="3701">
        <row r="2">
          <cell r="A2">
            <v>0</v>
          </cell>
        </row>
      </sheetData>
      <sheetData sheetId="3702">
        <row r="2">
          <cell r="A2">
            <v>0</v>
          </cell>
        </row>
      </sheetData>
      <sheetData sheetId="3703">
        <row r="2">
          <cell r="A2">
            <v>0</v>
          </cell>
        </row>
      </sheetData>
      <sheetData sheetId="3704">
        <row r="2">
          <cell r="A2">
            <v>0</v>
          </cell>
        </row>
      </sheetData>
      <sheetData sheetId="3705"/>
      <sheetData sheetId="3706">
        <row r="2">
          <cell r="A2">
            <v>0</v>
          </cell>
        </row>
      </sheetData>
      <sheetData sheetId="3707">
        <row r="2">
          <cell r="A2">
            <v>0</v>
          </cell>
        </row>
      </sheetData>
      <sheetData sheetId="3708">
        <row r="2">
          <cell r="A2">
            <v>0</v>
          </cell>
        </row>
      </sheetData>
      <sheetData sheetId="3709">
        <row r="2">
          <cell r="A2">
            <v>0</v>
          </cell>
        </row>
      </sheetData>
      <sheetData sheetId="3710">
        <row r="2">
          <cell r="A2">
            <v>0</v>
          </cell>
        </row>
      </sheetData>
      <sheetData sheetId="3711">
        <row r="2">
          <cell r="A2">
            <v>0</v>
          </cell>
        </row>
      </sheetData>
      <sheetData sheetId="3712">
        <row r="2">
          <cell r="A2">
            <v>0</v>
          </cell>
        </row>
      </sheetData>
      <sheetData sheetId="3713">
        <row r="2">
          <cell r="A2">
            <v>0</v>
          </cell>
        </row>
      </sheetData>
      <sheetData sheetId="3714">
        <row r="2">
          <cell r="A2">
            <v>0</v>
          </cell>
        </row>
      </sheetData>
      <sheetData sheetId="3715">
        <row r="2">
          <cell r="A2">
            <v>0</v>
          </cell>
        </row>
      </sheetData>
      <sheetData sheetId="3716">
        <row r="2">
          <cell r="A2">
            <v>0</v>
          </cell>
        </row>
      </sheetData>
      <sheetData sheetId="3717">
        <row r="2">
          <cell r="A2">
            <v>0</v>
          </cell>
        </row>
      </sheetData>
      <sheetData sheetId="3718">
        <row r="2">
          <cell r="A2">
            <v>0</v>
          </cell>
        </row>
      </sheetData>
      <sheetData sheetId="3719">
        <row r="2">
          <cell r="A2">
            <v>0</v>
          </cell>
        </row>
      </sheetData>
      <sheetData sheetId="3720">
        <row r="2">
          <cell r="A2">
            <v>0</v>
          </cell>
        </row>
      </sheetData>
      <sheetData sheetId="3721">
        <row r="2">
          <cell r="A2">
            <v>0</v>
          </cell>
        </row>
      </sheetData>
      <sheetData sheetId="3722">
        <row r="2">
          <cell r="A2">
            <v>0</v>
          </cell>
        </row>
      </sheetData>
      <sheetData sheetId="3723">
        <row r="2">
          <cell r="A2">
            <v>0</v>
          </cell>
        </row>
      </sheetData>
      <sheetData sheetId="3724">
        <row r="2">
          <cell r="A2">
            <v>0</v>
          </cell>
        </row>
      </sheetData>
      <sheetData sheetId="3725">
        <row r="2">
          <cell r="A2">
            <v>0</v>
          </cell>
        </row>
      </sheetData>
      <sheetData sheetId="3726">
        <row r="2">
          <cell r="A2">
            <v>0</v>
          </cell>
        </row>
      </sheetData>
      <sheetData sheetId="3727">
        <row r="2">
          <cell r="A2">
            <v>0</v>
          </cell>
        </row>
      </sheetData>
      <sheetData sheetId="3728">
        <row r="2">
          <cell r="A2">
            <v>0</v>
          </cell>
        </row>
      </sheetData>
      <sheetData sheetId="3729">
        <row r="2">
          <cell r="A2">
            <v>0</v>
          </cell>
        </row>
      </sheetData>
      <sheetData sheetId="3730">
        <row r="2">
          <cell r="A2">
            <v>0</v>
          </cell>
        </row>
      </sheetData>
      <sheetData sheetId="3731">
        <row r="2">
          <cell r="A2">
            <v>0</v>
          </cell>
        </row>
      </sheetData>
      <sheetData sheetId="3732">
        <row r="2">
          <cell r="A2">
            <v>0</v>
          </cell>
        </row>
      </sheetData>
      <sheetData sheetId="3733">
        <row r="2">
          <cell r="A2">
            <v>0</v>
          </cell>
        </row>
      </sheetData>
      <sheetData sheetId="3734">
        <row r="2">
          <cell r="A2">
            <v>0</v>
          </cell>
        </row>
      </sheetData>
      <sheetData sheetId="3735">
        <row r="2">
          <cell r="A2">
            <v>0</v>
          </cell>
        </row>
      </sheetData>
      <sheetData sheetId="3736">
        <row r="2">
          <cell r="A2">
            <v>0</v>
          </cell>
        </row>
      </sheetData>
      <sheetData sheetId="3737">
        <row r="2">
          <cell r="A2">
            <v>0</v>
          </cell>
        </row>
      </sheetData>
      <sheetData sheetId="3738">
        <row r="2">
          <cell r="A2">
            <v>0</v>
          </cell>
        </row>
      </sheetData>
      <sheetData sheetId="3739">
        <row r="2">
          <cell r="A2">
            <v>0</v>
          </cell>
        </row>
      </sheetData>
      <sheetData sheetId="3740">
        <row r="2">
          <cell r="A2">
            <v>0</v>
          </cell>
        </row>
      </sheetData>
      <sheetData sheetId="3741">
        <row r="2">
          <cell r="A2">
            <v>0</v>
          </cell>
        </row>
      </sheetData>
      <sheetData sheetId="3742">
        <row r="2">
          <cell r="A2">
            <v>0</v>
          </cell>
        </row>
      </sheetData>
      <sheetData sheetId="3743">
        <row r="2">
          <cell r="A2">
            <v>0</v>
          </cell>
        </row>
      </sheetData>
      <sheetData sheetId="3744">
        <row r="2">
          <cell r="A2">
            <v>0</v>
          </cell>
        </row>
      </sheetData>
      <sheetData sheetId="3745">
        <row r="2">
          <cell r="A2">
            <v>0</v>
          </cell>
        </row>
      </sheetData>
      <sheetData sheetId="3746">
        <row r="2">
          <cell r="A2">
            <v>0</v>
          </cell>
        </row>
      </sheetData>
      <sheetData sheetId="3747">
        <row r="2">
          <cell r="A2">
            <v>0</v>
          </cell>
        </row>
      </sheetData>
      <sheetData sheetId="3748">
        <row r="2">
          <cell r="A2">
            <v>0</v>
          </cell>
        </row>
      </sheetData>
      <sheetData sheetId="3749">
        <row r="2">
          <cell r="A2">
            <v>0</v>
          </cell>
        </row>
      </sheetData>
      <sheetData sheetId="3750">
        <row r="2">
          <cell r="A2">
            <v>0</v>
          </cell>
        </row>
      </sheetData>
      <sheetData sheetId="3751">
        <row r="2">
          <cell r="A2">
            <v>0</v>
          </cell>
        </row>
      </sheetData>
      <sheetData sheetId="3752">
        <row r="2">
          <cell r="A2">
            <v>0</v>
          </cell>
        </row>
      </sheetData>
      <sheetData sheetId="3753">
        <row r="2">
          <cell r="A2">
            <v>0</v>
          </cell>
        </row>
      </sheetData>
      <sheetData sheetId="3754">
        <row r="2">
          <cell r="A2">
            <v>0</v>
          </cell>
        </row>
      </sheetData>
      <sheetData sheetId="3755">
        <row r="2">
          <cell r="A2">
            <v>0</v>
          </cell>
        </row>
      </sheetData>
      <sheetData sheetId="3756">
        <row r="2">
          <cell r="A2">
            <v>0</v>
          </cell>
        </row>
      </sheetData>
      <sheetData sheetId="3757">
        <row r="2">
          <cell r="A2">
            <v>0</v>
          </cell>
        </row>
      </sheetData>
      <sheetData sheetId="3758">
        <row r="2">
          <cell r="A2">
            <v>0</v>
          </cell>
        </row>
      </sheetData>
      <sheetData sheetId="3759">
        <row r="2">
          <cell r="A2">
            <v>0</v>
          </cell>
        </row>
      </sheetData>
      <sheetData sheetId="3760">
        <row r="2">
          <cell r="A2">
            <v>0</v>
          </cell>
        </row>
      </sheetData>
      <sheetData sheetId="3761">
        <row r="2">
          <cell r="A2">
            <v>0</v>
          </cell>
        </row>
      </sheetData>
      <sheetData sheetId="3762">
        <row r="2">
          <cell r="A2">
            <v>0</v>
          </cell>
        </row>
      </sheetData>
      <sheetData sheetId="3763">
        <row r="2">
          <cell r="A2">
            <v>0</v>
          </cell>
        </row>
      </sheetData>
      <sheetData sheetId="3764">
        <row r="2">
          <cell r="A2">
            <v>0</v>
          </cell>
        </row>
      </sheetData>
      <sheetData sheetId="3765">
        <row r="2">
          <cell r="A2">
            <v>0</v>
          </cell>
        </row>
      </sheetData>
      <sheetData sheetId="3766">
        <row r="2">
          <cell r="A2">
            <v>0</v>
          </cell>
        </row>
      </sheetData>
      <sheetData sheetId="3767">
        <row r="2">
          <cell r="A2">
            <v>0</v>
          </cell>
        </row>
      </sheetData>
      <sheetData sheetId="3768">
        <row r="2">
          <cell r="A2">
            <v>0</v>
          </cell>
        </row>
      </sheetData>
      <sheetData sheetId="3769">
        <row r="2">
          <cell r="A2">
            <v>0</v>
          </cell>
        </row>
      </sheetData>
      <sheetData sheetId="3770">
        <row r="2">
          <cell r="A2">
            <v>0</v>
          </cell>
        </row>
      </sheetData>
      <sheetData sheetId="3771">
        <row r="2">
          <cell r="A2">
            <v>0</v>
          </cell>
        </row>
      </sheetData>
      <sheetData sheetId="3772">
        <row r="2">
          <cell r="A2">
            <v>0</v>
          </cell>
        </row>
      </sheetData>
      <sheetData sheetId="3773">
        <row r="2">
          <cell r="A2">
            <v>0</v>
          </cell>
        </row>
      </sheetData>
      <sheetData sheetId="3774">
        <row r="2">
          <cell r="A2">
            <v>0</v>
          </cell>
        </row>
      </sheetData>
      <sheetData sheetId="3775">
        <row r="2">
          <cell r="A2">
            <v>0</v>
          </cell>
        </row>
      </sheetData>
      <sheetData sheetId="3776">
        <row r="2">
          <cell r="A2">
            <v>0</v>
          </cell>
        </row>
      </sheetData>
      <sheetData sheetId="3777">
        <row r="2">
          <cell r="A2">
            <v>0</v>
          </cell>
        </row>
      </sheetData>
      <sheetData sheetId="3778">
        <row r="2">
          <cell r="A2">
            <v>0</v>
          </cell>
        </row>
      </sheetData>
      <sheetData sheetId="3779">
        <row r="2">
          <cell r="A2">
            <v>0</v>
          </cell>
        </row>
      </sheetData>
      <sheetData sheetId="3780">
        <row r="2">
          <cell r="A2">
            <v>0</v>
          </cell>
        </row>
      </sheetData>
      <sheetData sheetId="3781">
        <row r="2">
          <cell r="A2">
            <v>0</v>
          </cell>
        </row>
      </sheetData>
      <sheetData sheetId="3782">
        <row r="2">
          <cell r="A2">
            <v>0</v>
          </cell>
        </row>
      </sheetData>
      <sheetData sheetId="3783">
        <row r="2">
          <cell r="A2">
            <v>0</v>
          </cell>
        </row>
      </sheetData>
      <sheetData sheetId="3784">
        <row r="2">
          <cell r="A2">
            <v>0</v>
          </cell>
        </row>
      </sheetData>
      <sheetData sheetId="3785">
        <row r="2">
          <cell r="A2">
            <v>0</v>
          </cell>
        </row>
      </sheetData>
      <sheetData sheetId="3786">
        <row r="2">
          <cell r="A2">
            <v>0</v>
          </cell>
        </row>
      </sheetData>
      <sheetData sheetId="3787">
        <row r="2">
          <cell r="A2">
            <v>0</v>
          </cell>
        </row>
      </sheetData>
      <sheetData sheetId="3788">
        <row r="2">
          <cell r="A2">
            <v>0</v>
          </cell>
        </row>
      </sheetData>
      <sheetData sheetId="3789">
        <row r="2">
          <cell r="A2">
            <v>0</v>
          </cell>
        </row>
      </sheetData>
      <sheetData sheetId="3790">
        <row r="2">
          <cell r="A2">
            <v>0</v>
          </cell>
        </row>
      </sheetData>
      <sheetData sheetId="3791">
        <row r="2">
          <cell r="A2">
            <v>0</v>
          </cell>
        </row>
      </sheetData>
      <sheetData sheetId="3792">
        <row r="2">
          <cell r="A2">
            <v>0</v>
          </cell>
        </row>
      </sheetData>
      <sheetData sheetId="3793">
        <row r="2">
          <cell r="A2">
            <v>0</v>
          </cell>
        </row>
      </sheetData>
      <sheetData sheetId="3794">
        <row r="2">
          <cell r="A2">
            <v>0</v>
          </cell>
        </row>
      </sheetData>
      <sheetData sheetId="3795">
        <row r="2">
          <cell r="A2">
            <v>0</v>
          </cell>
        </row>
      </sheetData>
      <sheetData sheetId="3796">
        <row r="2">
          <cell r="A2">
            <v>0</v>
          </cell>
        </row>
      </sheetData>
      <sheetData sheetId="3797">
        <row r="2">
          <cell r="A2">
            <v>0</v>
          </cell>
        </row>
      </sheetData>
      <sheetData sheetId="3798">
        <row r="2">
          <cell r="A2">
            <v>0</v>
          </cell>
        </row>
      </sheetData>
      <sheetData sheetId="3799">
        <row r="2">
          <cell r="A2">
            <v>0</v>
          </cell>
        </row>
      </sheetData>
      <sheetData sheetId="3800">
        <row r="2">
          <cell r="A2">
            <v>0</v>
          </cell>
        </row>
      </sheetData>
      <sheetData sheetId="3801">
        <row r="2">
          <cell r="A2">
            <v>0</v>
          </cell>
        </row>
      </sheetData>
      <sheetData sheetId="3802">
        <row r="2">
          <cell r="A2">
            <v>0</v>
          </cell>
        </row>
      </sheetData>
      <sheetData sheetId="3803">
        <row r="2">
          <cell r="A2">
            <v>0</v>
          </cell>
        </row>
      </sheetData>
      <sheetData sheetId="3804">
        <row r="2">
          <cell r="A2">
            <v>0</v>
          </cell>
        </row>
      </sheetData>
      <sheetData sheetId="3805">
        <row r="2">
          <cell r="A2">
            <v>0</v>
          </cell>
        </row>
      </sheetData>
      <sheetData sheetId="3806">
        <row r="2">
          <cell r="A2">
            <v>0</v>
          </cell>
        </row>
      </sheetData>
      <sheetData sheetId="3807">
        <row r="2">
          <cell r="A2">
            <v>0</v>
          </cell>
        </row>
      </sheetData>
      <sheetData sheetId="3808">
        <row r="2">
          <cell r="A2">
            <v>0</v>
          </cell>
        </row>
      </sheetData>
      <sheetData sheetId="3809">
        <row r="2">
          <cell r="A2">
            <v>0</v>
          </cell>
        </row>
      </sheetData>
      <sheetData sheetId="3810">
        <row r="2">
          <cell r="A2">
            <v>0</v>
          </cell>
        </row>
      </sheetData>
      <sheetData sheetId="3811">
        <row r="2">
          <cell r="A2">
            <v>0</v>
          </cell>
        </row>
      </sheetData>
      <sheetData sheetId="3812">
        <row r="2">
          <cell r="A2">
            <v>0</v>
          </cell>
        </row>
      </sheetData>
      <sheetData sheetId="3813">
        <row r="2">
          <cell r="A2">
            <v>0</v>
          </cell>
        </row>
      </sheetData>
      <sheetData sheetId="3814">
        <row r="2">
          <cell r="A2">
            <v>0</v>
          </cell>
        </row>
      </sheetData>
      <sheetData sheetId="3815">
        <row r="2">
          <cell r="A2">
            <v>0</v>
          </cell>
        </row>
      </sheetData>
      <sheetData sheetId="3816">
        <row r="2">
          <cell r="A2">
            <v>0</v>
          </cell>
        </row>
      </sheetData>
      <sheetData sheetId="3817">
        <row r="2">
          <cell r="A2">
            <v>0</v>
          </cell>
        </row>
      </sheetData>
      <sheetData sheetId="3818">
        <row r="2">
          <cell r="A2">
            <v>0</v>
          </cell>
        </row>
      </sheetData>
      <sheetData sheetId="3819">
        <row r="2">
          <cell r="A2">
            <v>0</v>
          </cell>
        </row>
      </sheetData>
      <sheetData sheetId="3820">
        <row r="2">
          <cell r="A2">
            <v>0</v>
          </cell>
        </row>
      </sheetData>
      <sheetData sheetId="3821">
        <row r="2">
          <cell r="A2">
            <v>0</v>
          </cell>
        </row>
      </sheetData>
      <sheetData sheetId="3822">
        <row r="2">
          <cell r="A2">
            <v>0</v>
          </cell>
        </row>
      </sheetData>
      <sheetData sheetId="3823">
        <row r="2">
          <cell r="A2">
            <v>0</v>
          </cell>
        </row>
      </sheetData>
      <sheetData sheetId="3824">
        <row r="2">
          <cell r="A2">
            <v>0</v>
          </cell>
        </row>
      </sheetData>
      <sheetData sheetId="3825">
        <row r="2">
          <cell r="A2">
            <v>0</v>
          </cell>
        </row>
      </sheetData>
      <sheetData sheetId="3826">
        <row r="2">
          <cell r="A2">
            <v>0</v>
          </cell>
        </row>
      </sheetData>
      <sheetData sheetId="3827">
        <row r="2">
          <cell r="A2">
            <v>0</v>
          </cell>
        </row>
      </sheetData>
      <sheetData sheetId="3828">
        <row r="2">
          <cell r="A2">
            <v>0</v>
          </cell>
        </row>
      </sheetData>
      <sheetData sheetId="3829">
        <row r="2">
          <cell r="A2">
            <v>0</v>
          </cell>
        </row>
      </sheetData>
      <sheetData sheetId="3830">
        <row r="2">
          <cell r="A2">
            <v>0</v>
          </cell>
        </row>
      </sheetData>
      <sheetData sheetId="3831">
        <row r="2">
          <cell r="A2">
            <v>0</v>
          </cell>
        </row>
      </sheetData>
      <sheetData sheetId="3832">
        <row r="2">
          <cell r="A2">
            <v>0</v>
          </cell>
        </row>
      </sheetData>
      <sheetData sheetId="3833">
        <row r="2">
          <cell r="A2">
            <v>0</v>
          </cell>
        </row>
      </sheetData>
      <sheetData sheetId="3834">
        <row r="2">
          <cell r="A2">
            <v>0</v>
          </cell>
        </row>
      </sheetData>
      <sheetData sheetId="3835">
        <row r="2">
          <cell r="A2">
            <v>0</v>
          </cell>
        </row>
      </sheetData>
      <sheetData sheetId="3836">
        <row r="2">
          <cell r="A2">
            <v>0</v>
          </cell>
        </row>
      </sheetData>
      <sheetData sheetId="3837">
        <row r="2">
          <cell r="A2">
            <v>0</v>
          </cell>
        </row>
      </sheetData>
      <sheetData sheetId="3838">
        <row r="2">
          <cell r="A2">
            <v>0</v>
          </cell>
        </row>
      </sheetData>
      <sheetData sheetId="3839">
        <row r="2">
          <cell r="A2">
            <v>0</v>
          </cell>
        </row>
      </sheetData>
      <sheetData sheetId="3840">
        <row r="2">
          <cell r="A2">
            <v>0</v>
          </cell>
        </row>
      </sheetData>
      <sheetData sheetId="3841">
        <row r="2">
          <cell r="A2">
            <v>0</v>
          </cell>
        </row>
      </sheetData>
      <sheetData sheetId="3842">
        <row r="2">
          <cell r="A2">
            <v>0</v>
          </cell>
        </row>
      </sheetData>
      <sheetData sheetId="3843">
        <row r="2">
          <cell r="A2">
            <v>0</v>
          </cell>
        </row>
      </sheetData>
      <sheetData sheetId="3844">
        <row r="2">
          <cell r="A2">
            <v>0</v>
          </cell>
        </row>
      </sheetData>
      <sheetData sheetId="3845">
        <row r="2">
          <cell r="A2">
            <v>0</v>
          </cell>
        </row>
      </sheetData>
      <sheetData sheetId="3846">
        <row r="2">
          <cell r="A2">
            <v>0</v>
          </cell>
        </row>
      </sheetData>
      <sheetData sheetId="3847">
        <row r="2">
          <cell r="A2">
            <v>0</v>
          </cell>
        </row>
      </sheetData>
      <sheetData sheetId="3848">
        <row r="2">
          <cell r="A2">
            <v>0</v>
          </cell>
        </row>
      </sheetData>
      <sheetData sheetId="3849">
        <row r="2">
          <cell r="A2">
            <v>0</v>
          </cell>
        </row>
      </sheetData>
      <sheetData sheetId="3850">
        <row r="2">
          <cell r="A2">
            <v>0</v>
          </cell>
        </row>
      </sheetData>
      <sheetData sheetId="3851">
        <row r="2">
          <cell r="A2">
            <v>0</v>
          </cell>
        </row>
      </sheetData>
      <sheetData sheetId="3852">
        <row r="2">
          <cell r="A2">
            <v>0</v>
          </cell>
        </row>
      </sheetData>
      <sheetData sheetId="3853">
        <row r="2">
          <cell r="A2">
            <v>0</v>
          </cell>
        </row>
      </sheetData>
      <sheetData sheetId="3854">
        <row r="2">
          <cell r="A2">
            <v>0</v>
          </cell>
        </row>
      </sheetData>
      <sheetData sheetId="3855">
        <row r="2">
          <cell r="A2">
            <v>0</v>
          </cell>
        </row>
      </sheetData>
      <sheetData sheetId="3856">
        <row r="2">
          <cell r="A2">
            <v>0</v>
          </cell>
        </row>
      </sheetData>
      <sheetData sheetId="3857">
        <row r="2">
          <cell r="A2">
            <v>0</v>
          </cell>
        </row>
      </sheetData>
      <sheetData sheetId="3858">
        <row r="2">
          <cell r="A2">
            <v>0</v>
          </cell>
        </row>
      </sheetData>
      <sheetData sheetId="3859">
        <row r="2">
          <cell r="A2">
            <v>0</v>
          </cell>
        </row>
      </sheetData>
      <sheetData sheetId="3860">
        <row r="2">
          <cell r="A2">
            <v>0</v>
          </cell>
        </row>
      </sheetData>
      <sheetData sheetId="3861">
        <row r="2">
          <cell r="A2">
            <v>0</v>
          </cell>
        </row>
      </sheetData>
      <sheetData sheetId="3862">
        <row r="2">
          <cell r="A2">
            <v>0</v>
          </cell>
        </row>
      </sheetData>
      <sheetData sheetId="3863">
        <row r="2">
          <cell r="A2">
            <v>0</v>
          </cell>
        </row>
      </sheetData>
      <sheetData sheetId="3864">
        <row r="2">
          <cell r="A2">
            <v>0</v>
          </cell>
        </row>
      </sheetData>
      <sheetData sheetId="3865">
        <row r="2">
          <cell r="A2">
            <v>0</v>
          </cell>
        </row>
      </sheetData>
      <sheetData sheetId="3866">
        <row r="2">
          <cell r="A2">
            <v>0</v>
          </cell>
        </row>
      </sheetData>
      <sheetData sheetId="3867">
        <row r="2">
          <cell r="A2">
            <v>0</v>
          </cell>
        </row>
      </sheetData>
      <sheetData sheetId="3868">
        <row r="2">
          <cell r="A2">
            <v>0</v>
          </cell>
        </row>
      </sheetData>
      <sheetData sheetId="3869">
        <row r="2">
          <cell r="A2">
            <v>0</v>
          </cell>
        </row>
      </sheetData>
      <sheetData sheetId="3870">
        <row r="2">
          <cell r="A2">
            <v>0</v>
          </cell>
        </row>
      </sheetData>
      <sheetData sheetId="3871">
        <row r="2">
          <cell r="A2">
            <v>0</v>
          </cell>
        </row>
      </sheetData>
      <sheetData sheetId="3872">
        <row r="2">
          <cell r="A2">
            <v>0</v>
          </cell>
        </row>
      </sheetData>
      <sheetData sheetId="3873">
        <row r="2">
          <cell r="A2">
            <v>0</v>
          </cell>
        </row>
      </sheetData>
      <sheetData sheetId="3874">
        <row r="2">
          <cell r="A2">
            <v>0</v>
          </cell>
        </row>
      </sheetData>
      <sheetData sheetId="3875">
        <row r="2">
          <cell r="A2">
            <v>0</v>
          </cell>
        </row>
      </sheetData>
      <sheetData sheetId="3876">
        <row r="2">
          <cell r="A2">
            <v>0</v>
          </cell>
        </row>
      </sheetData>
      <sheetData sheetId="3877">
        <row r="2">
          <cell r="A2">
            <v>0</v>
          </cell>
        </row>
      </sheetData>
      <sheetData sheetId="3878">
        <row r="2">
          <cell r="A2">
            <v>0</v>
          </cell>
        </row>
      </sheetData>
      <sheetData sheetId="3879">
        <row r="2">
          <cell r="A2">
            <v>0</v>
          </cell>
        </row>
      </sheetData>
      <sheetData sheetId="3880">
        <row r="2">
          <cell r="A2">
            <v>0</v>
          </cell>
        </row>
      </sheetData>
      <sheetData sheetId="3881">
        <row r="2">
          <cell r="A2">
            <v>0</v>
          </cell>
        </row>
      </sheetData>
      <sheetData sheetId="3882">
        <row r="2">
          <cell r="A2">
            <v>0</v>
          </cell>
        </row>
      </sheetData>
      <sheetData sheetId="3883">
        <row r="2">
          <cell r="A2">
            <v>0</v>
          </cell>
        </row>
      </sheetData>
      <sheetData sheetId="3884">
        <row r="2">
          <cell r="A2">
            <v>0</v>
          </cell>
        </row>
      </sheetData>
      <sheetData sheetId="3885">
        <row r="2">
          <cell r="A2">
            <v>0</v>
          </cell>
        </row>
      </sheetData>
      <sheetData sheetId="3886">
        <row r="2">
          <cell r="A2">
            <v>0</v>
          </cell>
        </row>
      </sheetData>
      <sheetData sheetId="3887">
        <row r="2">
          <cell r="A2">
            <v>0</v>
          </cell>
        </row>
      </sheetData>
      <sheetData sheetId="3888">
        <row r="2">
          <cell r="A2">
            <v>0</v>
          </cell>
        </row>
      </sheetData>
      <sheetData sheetId="3889">
        <row r="2">
          <cell r="A2">
            <v>0</v>
          </cell>
        </row>
      </sheetData>
      <sheetData sheetId="3890">
        <row r="2">
          <cell r="A2">
            <v>0</v>
          </cell>
        </row>
      </sheetData>
      <sheetData sheetId="3891">
        <row r="2">
          <cell r="A2">
            <v>0</v>
          </cell>
        </row>
      </sheetData>
      <sheetData sheetId="3892">
        <row r="2">
          <cell r="A2">
            <v>0</v>
          </cell>
        </row>
      </sheetData>
      <sheetData sheetId="3893">
        <row r="2">
          <cell r="A2">
            <v>0</v>
          </cell>
        </row>
      </sheetData>
      <sheetData sheetId="3894">
        <row r="2">
          <cell r="A2">
            <v>0</v>
          </cell>
        </row>
      </sheetData>
      <sheetData sheetId="3895">
        <row r="2">
          <cell r="A2">
            <v>0</v>
          </cell>
        </row>
      </sheetData>
      <sheetData sheetId="3896">
        <row r="2">
          <cell r="A2">
            <v>0</v>
          </cell>
        </row>
      </sheetData>
      <sheetData sheetId="3897">
        <row r="2">
          <cell r="A2">
            <v>0</v>
          </cell>
        </row>
      </sheetData>
      <sheetData sheetId="3898">
        <row r="2">
          <cell r="A2">
            <v>0</v>
          </cell>
        </row>
      </sheetData>
      <sheetData sheetId="3899">
        <row r="2">
          <cell r="A2">
            <v>0</v>
          </cell>
        </row>
      </sheetData>
      <sheetData sheetId="3900">
        <row r="2">
          <cell r="A2">
            <v>0</v>
          </cell>
        </row>
      </sheetData>
      <sheetData sheetId="3901">
        <row r="2">
          <cell r="A2">
            <v>0</v>
          </cell>
        </row>
      </sheetData>
      <sheetData sheetId="3902">
        <row r="2">
          <cell r="A2">
            <v>0</v>
          </cell>
        </row>
      </sheetData>
      <sheetData sheetId="3903">
        <row r="2">
          <cell r="A2">
            <v>0</v>
          </cell>
        </row>
      </sheetData>
      <sheetData sheetId="3904">
        <row r="2">
          <cell r="A2">
            <v>0</v>
          </cell>
        </row>
      </sheetData>
      <sheetData sheetId="3905">
        <row r="2">
          <cell r="A2">
            <v>0</v>
          </cell>
        </row>
      </sheetData>
      <sheetData sheetId="3906">
        <row r="2">
          <cell r="A2">
            <v>0</v>
          </cell>
        </row>
      </sheetData>
      <sheetData sheetId="3907">
        <row r="2">
          <cell r="A2">
            <v>0</v>
          </cell>
        </row>
      </sheetData>
      <sheetData sheetId="3908">
        <row r="2">
          <cell r="A2">
            <v>0</v>
          </cell>
        </row>
      </sheetData>
      <sheetData sheetId="3909">
        <row r="2">
          <cell r="A2">
            <v>0</v>
          </cell>
        </row>
      </sheetData>
      <sheetData sheetId="3910">
        <row r="2">
          <cell r="A2">
            <v>0</v>
          </cell>
        </row>
      </sheetData>
      <sheetData sheetId="3911">
        <row r="2">
          <cell r="A2">
            <v>0</v>
          </cell>
        </row>
      </sheetData>
      <sheetData sheetId="3912">
        <row r="2">
          <cell r="A2">
            <v>0</v>
          </cell>
        </row>
      </sheetData>
      <sheetData sheetId="3913">
        <row r="2">
          <cell r="A2">
            <v>0</v>
          </cell>
        </row>
      </sheetData>
      <sheetData sheetId="3914">
        <row r="2">
          <cell r="A2">
            <v>0</v>
          </cell>
        </row>
      </sheetData>
      <sheetData sheetId="3915">
        <row r="2">
          <cell r="A2">
            <v>0</v>
          </cell>
        </row>
      </sheetData>
      <sheetData sheetId="3916">
        <row r="2">
          <cell r="A2">
            <v>0</v>
          </cell>
        </row>
      </sheetData>
      <sheetData sheetId="3917">
        <row r="2">
          <cell r="A2">
            <v>0</v>
          </cell>
        </row>
      </sheetData>
      <sheetData sheetId="3918">
        <row r="2">
          <cell r="A2">
            <v>0</v>
          </cell>
        </row>
      </sheetData>
      <sheetData sheetId="3919">
        <row r="2">
          <cell r="A2">
            <v>0</v>
          </cell>
        </row>
      </sheetData>
      <sheetData sheetId="3920">
        <row r="2">
          <cell r="A2">
            <v>0</v>
          </cell>
        </row>
      </sheetData>
      <sheetData sheetId="3921">
        <row r="2">
          <cell r="A2">
            <v>0</v>
          </cell>
        </row>
      </sheetData>
      <sheetData sheetId="3922">
        <row r="2">
          <cell r="A2">
            <v>0</v>
          </cell>
        </row>
      </sheetData>
      <sheetData sheetId="3923">
        <row r="2">
          <cell r="A2">
            <v>0</v>
          </cell>
        </row>
      </sheetData>
      <sheetData sheetId="3924">
        <row r="2">
          <cell r="A2">
            <v>0</v>
          </cell>
        </row>
      </sheetData>
      <sheetData sheetId="3925">
        <row r="2">
          <cell r="A2">
            <v>0</v>
          </cell>
        </row>
      </sheetData>
      <sheetData sheetId="3926">
        <row r="2">
          <cell r="A2">
            <v>0</v>
          </cell>
        </row>
      </sheetData>
      <sheetData sheetId="3927">
        <row r="2">
          <cell r="A2">
            <v>0</v>
          </cell>
        </row>
      </sheetData>
      <sheetData sheetId="3928">
        <row r="2">
          <cell r="A2">
            <v>0</v>
          </cell>
        </row>
      </sheetData>
      <sheetData sheetId="3929">
        <row r="2">
          <cell r="A2">
            <v>0</v>
          </cell>
        </row>
      </sheetData>
      <sheetData sheetId="3930">
        <row r="2">
          <cell r="A2">
            <v>0</v>
          </cell>
        </row>
      </sheetData>
      <sheetData sheetId="3931">
        <row r="2">
          <cell r="A2">
            <v>0</v>
          </cell>
        </row>
      </sheetData>
      <sheetData sheetId="3932">
        <row r="2">
          <cell r="A2">
            <v>0</v>
          </cell>
        </row>
      </sheetData>
      <sheetData sheetId="3933">
        <row r="2">
          <cell r="A2">
            <v>0</v>
          </cell>
        </row>
      </sheetData>
      <sheetData sheetId="3934">
        <row r="2">
          <cell r="A2">
            <v>0</v>
          </cell>
        </row>
      </sheetData>
      <sheetData sheetId="3935">
        <row r="2">
          <cell r="A2">
            <v>0</v>
          </cell>
        </row>
      </sheetData>
      <sheetData sheetId="3936">
        <row r="2">
          <cell r="A2">
            <v>0</v>
          </cell>
        </row>
      </sheetData>
      <sheetData sheetId="3937">
        <row r="2">
          <cell r="A2">
            <v>0</v>
          </cell>
        </row>
      </sheetData>
      <sheetData sheetId="3938">
        <row r="2">
          <cell r="A2">
            <v>0</v>
          </cell>
        </row>
      </sheetData>
      <sheetData sheetId="3939">
        <row r="2">
          <cell r="A2">
            <v>0</v>
          </cell>
        </row>
      </sheetData>
      <sheetData sheetId="3940">
        <row r="2">
          <cell r="A2">
            <v>0</v>
          </cell>
        </row>
      </sheetData>
      <sheetData sheetId="3941">
        <row r="2">
          <cell r="A2">
            <v>0</v>
          </cell>
        </row>
      </sheetData>
      <sheetData sheetId="3942">
        <row r="2">
          <cell r="A2">
            <v>0</v>
          </cell>
        </row>
      </sheetData>
      <sheetData sheetId="3943">
        <row r="2">
          <cell r="A2">
            <v>0</v>
          </cell>
        </row>
      </sheetData>
      <sheetData sheetId="3944">
        <row r="2">
          <cell r="A2">
            <v>0</v>
          </cell>
        </row>
      </sheetData>
      <sheetData sheetId="3945">
        <row r="2">
          <cell r="A2">
            <v>0</v>
          </cell>
        </row>
      </sheetData>
      <sheetData sheetId="3946">
        <row r="2">
          <cell r="A2">
            <v>0</v>
          </cell>
        </row>
      </sheetData>
      <sheetData sheetId="3947">
        <row r="2">
          <cell r="A2">
            <v>0</v>
          </cell>
        </row>
      </sheetData>
      <sheetData sheetId="3948">
        <row r="2">
          <cell r="A2">
            <v>0</v>
          </cell>
        </row>
      </sheetData>
      <sheetData sheetId="3949">
        <row r="2">
          <cell r="A2">
            <v>0</v>
          </cell>
        </row>
      </sheetData>
      <sheetData sheetId="3950">
        <row r="2">
          <cell r="A2">
            <v>0</v>
          </cell>
        </row>
      </sheetData>
      <sheetData sheetId="3951">
        <row r="2">
          <cell r="A2">
            <v>0</v>
          </cell>
        </row>
      </sheetData>
      <sheetData sheetId="3952">
        <row r="2">
          <cell r="A2">
            <v>0</v>
          </cell>
        </row>
      </sheetData>
      <sheetData sheetId="3953">
        <row r="2">
          <cell r="A2">
            <v>0</v>
          </cell>
        </row>
      </sheetData>
      <sheetData sheetId="3954">
        <row r="2">
          <cell r="A2">
            <v>0</v>
          </cell>
        </row>
      </sheetData>
      <sheetData sheetId="3955">
        <row r="2">
          <cell r="A2">
            <v>0</v>
          </cell>
        </row>
      </sheetData>
      <sheetData sheetId="3956">
        <row r="2">
          <cell r="A2">
            <v>0</v>
          </cell>
        </row>
      </sheetData>
      <sheetData sheetId="3957">
        <row r="2">
          <cell r="A2">
            <v>0</v>
          </cell>
        </row>
      </sheetData>
      <sheetData sheetId="3958">
        <row r="2">
          <cell r="A2">
            <v>0</v>
          </cell>
        </row>
      </sheetData>
      <sheetData sheetId="3959">
        <row r="2">
          <cell r="A2">
            <v>0</v>
          </cell>
        </row>
      </sheetData>
      <sheetData sheetId="3960">
        <row r="2">
          <cell r="A2">
            <v>0</v>
          </cell>
        </row>
      </sheetData>
      <sheetData sheetId="3961">
        <row r="2">
          <cell r="A2">
            <v>0</v>
          </cell>
        </row>
      </sheetData>
      <sheetData sheetId="3962">
        <row r="2">
          <cell r="A2">
            <v>0</v>
          </cell>
        </row>
      </sheetData>
      <sheetData sheetId="3963">
        <row r="2">
          <cell r="A2">
            <v>0</v>
          </cell>
        </row>
      </sheetData>
      <sheetData sheetId="3964">
        <row r="2">
          <cell r="A2">
            <v>0</v>
          </cell>
        </row>
      </sheetData>
      <sheetData sheetId="3965">
        <row r="2">
          <cell r="A2">
            <v>0</v>
          </cell>
        </row>
      </sheetData>
      <sheetData sheetId="3966">
        <row r="2">
          <cell r="A2">
            <v>0</v>
          </cell>
        </row>
      </sheetData>
      <sheetData sheetId="3967">
        <row r="2">
          <cell r="A2">
            <v>0</v>
          </cell>
        </row>
      </sheetData>
      <sheetData sheetId="3968">
        <row r="2">
          <cell r="A2">
            <v>0</v>
          </cell>
        </row>
      </sheetData>
      <sheetData sheetId="3969">
        <row r="2">
          <cell r="A2">
            <v>0</v>
          </cell>
        </row>
      </sheetData>
      <sheetData sheetId="3970">
        <row r="2">
          <cell r="A2">
            <v>0</v>
          </cell>
        </row>
      </sheetData>
      <sheetData sheetId="3971">
        <row r="2">
          <cell r="A2">
            <v>0</v>
          </cell>
        </row>
      </sheetData>
      <sheetData sheetId="3972">
        <row r="2">
          <cell r="A2">
            <v>0</v>
          </cell>
        </row>
      </sheetData>
      <sheetData sheetId="3973">
        <row r="2">
          <cell r="A2">
            <v>0</v>
          </cell>
        </row>
      </sheetData>
      <sheetData sheetId="3974">
        <row r="2">
          <cell r="A2">
            <v>0</v>
          </cell>
        </row>
      </sheetData>
      <sheetData sheetId="3975">
        <row r="2">
          <cell r="A2">
            <v>0</v>
          </cell>
        </row>
      </sheetData>
      <sheetData sheetId="3976">
        <row r="2">
          <cell r="A2">
            <v>0</v>
          </cell>
        </row>
      </sheetData>
      <sheetData sheetId="3977">
        <row r="2">
          <cell r="A2">
            <v>0</v>
          </cell>
        </row>
      </sheetData>
      <sheetData sheetId="3978">
        <row r="2">
          <cell r="A2">
            <v>0</v>
          </cell>
        </row>
      </sheetData>
      <sheetData sheetId="3979">
        <row r="2">
          <cell r="A2">
            <v>0</v>
          </cell>
        </row>
      </sheetData>
      <sheetData sheetId="3980">
        <row r="2">
          <cell r="A2">
            <v>0</v>
          </cell>
        </row>
      </sheetData>
      <sheetData sheetId="3981">
        <row r="2">
          <cell r="A2">
            <v>0</v>
          </cell>
        </row>
      </sheetData>
      <sheetData sheetId="3982">
        <row r="2">
          <cell r="A2">
            <v>0</v>
          </cell>
        </row>
      </sheetData>
      <sheetData sheetId="3983">
        <row r="2">
          <cell r="A2">
            <v>0</v>
          </cell>
        </row>
      </sheetData>
      <sheetData sheetId="3984">
        <row r="2">
          <cell r="A2">
            <v>0</v>
          </cell>
        </row>
      </sheetData>
      <sheetData sheetId="3985">
        <row r="2">
          <cell r="A2">
            <v>0</v>
          </cell>
        </row>
      </sheetData>
      <sheetData sheetId="3986">
        <row r="2">
          <cell r="A2">
            <v>0</v>
          </cell>
        </row>
      </sheetData>
      <sheetData sheetId="3987">
        <row r="2">
          <cell r="A2">
            <v>0</v>
          </cell>
        </row>
      </sheetData>
      <sheetData sheetId="3988">
        <row r="2">
          <cell r="A2">
            <v>0</v>
          </cell>
        </row>
      </sheetData>
      <sheetData sheetId="3989">
        <row r="2">
          <cell r="A2">
            <v>0</v>
          </cell>
        </row>
      </sheetData>
      <sheetData sheetId="3990">
        <row r="2">
          <cell r="A2">
            <v>0</v>
          </cell>
        </row>
      </sheetData>
      <sheetData sheetId="3991">
        <row r="2">
          <cell r="A2">
            <v>0</v>
          </cell>
        </row>
      </sheetData>
      <sheetData sheetId="3992">
        <row r="2">
          <cell r="A2">
            <v>0</v>
          </cell>
        </row>
      </sheetData>
      <sheetData sheetId="3993">
        <row r="2">
          <cell r="A2">
            <v>0</v>
          </cell>
        </row>
      </sheetData>
      <sheetData sheetId="3994">
        <row r="2">
          <cell r="A2">
            <v>0</v>
          </cell>
        </row>
      </sheetData>
      <sheetData sheetId="3995">
        <row r="2">
          <cell r="A2">
            <v>0</v>
          </cell>
        </row>
      </sheetData>
      <sheetData sheetId="3996">
        <row r="2">
          <cell r="A2">
            <v>0</v>
          </cell>
        </row>
      </sheetData>
      <sheetData sheetId="3997">
        <row r="2">
          <cell r="A2">
            <v>0</v>
          </cell>
        </row>
      </sheetData>
      <sheetData sheetId="3998">
        <row r="2">
          <cell r="A2">
            <v>0</v>
          </cell>
        </row>
      </sheetData>
      <sheetData sheetId="3999">
        <row r="2">
          <cell r="A2">
            <v>0</v>
          </cell>
        </row>
      </sheetData>
      <sheetData sheetId="4000">
        <row r="2">
          <cell r="A2">
            <v>0</v>
          </cell>
        </row>
      </sheetData>
      <sheetData sheetId="4001">
        <row r="2">
          <cell r="A2">
            <v>0</v>
          </cell>
        </row>
      </sheetData>
      <sheetData sheetId="4002">
        <row r="2">
          <cell r="A2">
            <v>0</v>
          </cell>
        </row>
      </sheetData>
      <sheetData sheetId="4003">
        <row r="2">
          <cell r="A2">
            <v>0</v>
          </cell>
        </row>
      </sheetData>
      <sheetData sheetId="4004">
        <row r="2">
          <cell r="A2">
            <v>0</v>
          </cell>
        </row>
      </sheetData>
      <sheetData sheetId="4005">
        <row r="2">
          <cell r="A2">
            <v>0</v>
          </cell>
        </row>
      </sheetData>
      <sheetData sheetId="4006">
        <row r="2">
          <cell r="A2">
            <v>0</v>
          </cell>
        </row>
      </sheetData>
      <sheetData sheetId="4007">
        <row r="2">
          <cell r="A2">
            <v>0</v>
          </cell>
        </row>
      </sheetData>
      <sheetData sheetId="4008">
        <row r="2">
          <cell r="A2">
            <v>0</v>
          </cell>
        </row>
      </sheetData>
      <sheetData sheetId="4009">
        <row r="2">
          <cell r="A2">
            <v>0</v>
          </cell>
        </row>
      </sheetData>
      <sheetData sheetId="4010">
        <row r="2">
          <cell r="A2">
            <v>0</v>
          </cell>
        </row>
      </sheetData>
      <sheetData sheetId="4011">
        <row r="2">
          <cell r="A2">
            <v>0</v>
          </cell>
        </row>
      </sheetData>
      <sheetData sheetId="4012">
        <row r="2">
          <cell r="A2">
            <v>0</v>
          </cell>
        </row>
      </sheetData>
      <sheetData sheetId="4013">
        <row r="2">
          <cell r="A2">
            <v>0</v>
          </cell>
        </row>
      </sheetData>
      <sheetData sheetId="4014">
        <row r="2">
          <cell r="A2">
            <v>0</v>
          </cell>
        </row>
      </sheetData>
      <sheetData sheetId="4015">
        <row r="2">
          <cell r="A2">
            <v>0</v>
          </cell>
        </row>
      </sheetData>
      <sheetData sheetId="4016">
        <row r="2">
          <cell r="A2">
            <v>0</v>
          </cell>
        </row>
      </sheetData>
      <sheetData sheetId="4017">
        <row r="2">
          <cell r="A2">
            <v>0</v>
          </cell>
        </row>
      </sheetData>
      <sheetData sheetId="4018">
        <row r="2">
          <cell r="A2">
            <v>0</v>
          </cell>
        </row>
      </sheetData>
      <sheetData sheetId="4019">
        <row r="2">
          <cell r="A2">
            <v>0</v>
          </cell>
        </row>
      </sheetData>
      <sheetData sheetId="4020">
        <row r="2">
          <cell r="A2">
            <v>0</v>
          </cell>
        </row>
      </sheetData>
      <sheetData sheetId="4021">
        <row r="2">
          <cell r="A2">
            <v>0</v>
          </cell>
        </row>
      </sheetData>
      <sheetData sheetId="4022">
        <row r="2">
          <cell r="A2">
            <v>0</v>
          </cell>
        </row>
      </sheetData>
      <sheetData sheetId="4023">
        <row r="2">
          <cell r="A2">
            <v>0</v>
          </cell>
        </row>
      </sheetData>
      <sheetData sheetId="4024">
        <row r="2">
          <cell r="A2">
            <v>0</v>
          </cell>
        </row>
      </sheetData>
      <sheetData sheetId="4025">
        <row r="2">
          <cell r="A2">
            <v>0</v>
          </cell>
        </row>
      </sheetData>
      <sheetData sheetId="4026">
        <row r="2">
          <cell r="A2">
            <v>0</v>
          </cell>
        </row>
      </sheetData>
      <sheetData sheetId="4027">
        <row r="2">
          <cell r="A2">
            <v>0</v>
          </cell>
        </row>
      </sheetData>
      <sheetData sheetId="4028">
        <row r="2">
          <cell r="A2">
            <v>0</v>
          </cell>
        </row>
      </sheetData>
      <sheetData sheetId="4029">
        <row r="2">
          <cell r="A2">
            <v>0</v>
          </cell>
        </row>
      </sheetData>
      <sheetData sheetId="4030">
        <row r="2">
          <cell r="A2">
            <v>0</v>
          </cell>
        </row>
      </sheetData>
      <sheetData sheetId="4031">
        <row r="2">
          <cell r="A2">
            <v>0</v>
          </cell>
        </row>
      </sheetData>
      <sheetData sheetId="4032">
        <row r="2">
          <cell r="A2">
            <v>0</v>
          </cell>
        </row>
      </sheetData>
      <sheetData sheetId="4033">
        <row r="2">
          <cell r="A2">
            <v>0</v>
          </cell>
        </row>
      </sheetData>
      <sheetData sheetId="4034">
        <row r="2">
          <cell r="A2">
            <v>0</v>
          </cell>
        </row>
      </sheetData>
      <sheetData sheetId="4035">
        <row r="2">
          <cell r="A2">
            <v>0</v>
          </cell>
        </row>
      </sheetData>
      <sheetData sheetId="4036">
        <row r="2">
          <cell r="A2">
            <v>0</v>
          </cell>
        </row>
      </sheetData>
      <sheetData sheetId="4037">
        <row r="2">
          <cell r="A2">
            <v>0</v>
          </cell>
        </row>
      </sheetData>
      <sheetData sheetId="4038">
        <row r="2">
          <cell r="A2">
            <v>0</v>
          </cell>
        </row>
      </sheetData>
      <sheetData sheetId="4039">
        <row r="2">
          <cell r="A2">
            <v>0</v>
          </cell>
        </row>
      </sheetData>
      <sheetData sheetId="4040">
        <row r="2">
          <cell r="A2">
            <v>0</v>
          </cell>
        </row>
      </sheetData>
      <sheetData sheetId="4041">
        <row r="2">
          <cell r="A2">
            <v>0</v>
          </cell>
        </row>
      </sheetData>
      <sheetData sheetId="4042">
        <row r="2">
          <cell r="A2">
            <v>0</v>
          </cell>
        </row>
      </sheetData>
      <sheetData sheetId="4043">
        <row r="2">
          <cell r="A2">
            <v>0</v>
          </cell>
        </row>
      </sheetData>
      <sheetData sheetId="4044">
        <row r="2">
          <cell r="A2">
            <v>0</v>
          </cell>
        </row>
      </sheetData>
      <sheetData sheetId="4045">
        <row r="2">
          <cell r="A2">
            <v>0</v>
          </cell>
        </row>
      </sheetData>
      <sheetData sheetId="4046">
        <row r="2">
          <cell r="A2">
            <v>0</v>
          </cell>
        </row>
      </sheetData>
      <sheetData sheetId="4047">
        <row r="2">
          <cell r="A2">
            <v>0</v>
          </cell>
        </row>
      </sheetData>
      <sheetData sheetId="4048">
        <row r="2">
          <cell r="A2">
            <v>0</v>
          </cell>
        </row>
      </sheetData>
      <sheetData sheetId="4049">
        <row r="2">
          <cell r="A2">
            <v>0</v>
          </cell>
        </row>
      </sheetData>
      <sheetData sheetId="4050">
        <row r="2">
          <cell r="A2">
            <v>0</v>
          </cell>
        </row>
      </sheetData>
      <sheetData sheetId="4051">
        <row r="2">
          <cell r="A2">
            <v>0</v>
          </cell>
        </row>
      </sheetData>
      <sheetData sheetId="4052">
        <row r="2">
          <cell r="A2">
            <v>0</v>
          </cell>
        </row>
      </sheetData>
      <sheetData sheetId="4053">
        <row r="2">
          <cell r="A2">
            <v>0</v>
          </cell>
        </row>
      </sheetData>
      <sheetData sheetId="4054">
        <row r="2">
          <cell r="A2">
            <v>0</v>
          </cell>
        </row>
      </sheetData>
      <sheetData sheetId="4055">
        <row r="2">
          <cell r="A2">
            <v>0</v>
          </cell>
        </row>
      </sheetData>
      <sheetData sheetId="4056">
        <row r="2">
          <cell r="A2">
            <v>0</v>
          </cell>
        </row>
      </sheetData>
      <sheetData sheetId="4057">
        <row r="2">
          <cell r="A2">
            <v>0</v>
          </cell>
        </row>
      </sheetData>
      <sheetData sheetId="4058">
        <row r="2">
          <cell r="A2">
            <v>0</v>
          </cell>
        </row>
      </sheetData>
      <sheetData sheetId="4059"/>
      <sheetData sheetId="4060"/>
      <sheetData sheetId="4061"/>
      <sheetData sheetId="4062">
        <row r="2">
          <cell r="A2">
            <v>0</v>
          </cell>
        </row>
      </sheetData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>
        <row r="2">
          <cell r="A2">
            <v>0</v>
          </cell>
        </row>
      </sheetData>
      <sheetData sheetId="4092"/>
      <sheetData sheetId="4093"/>
      <sheetData sheetId="4094"/>
      <sheetData sheetId="4095"/>
      <sheetData sheetId="4096">
        <row r="2">
          <cell r="A2">
            <v>0</v>
          </cell>
        </row>
      </sheetData>
      <sheetData sheetId="4097"/>
      <sheetData sheetId="4098">
        <row r="2">
          <cell r="A2">
            <v>0</v>
          </cell>
        </row>
      </sheetData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>
        <row r="2">
          <cell r="A2">
            <v>0</v>
          </cell>
        </row>
      </sheetData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>
        <row r="2">
          <cell r="A2">
            <v>0</v>
          </cell>
        </row>
      </sheetData>
      <sheetData sheetId="4129"/>
      <sheetData sheetId="4130"/>
      <sheetData sheetId="4131"/>
      <sheetData sheetId="4132">
        <row r="2">
          <cell r="A2">
            <v>0</v>
          </cell>
        </row>
      </sheetData>
      <sheetData sheetId="4133">
        <row r="2">
          <cell r="A2">
            <v>0</v>
          </cell>
        </row>
      </sheetData>
      <sheetData sheetId="4134"/>
      <sheetData sheetId="4135"/>
      <sheetData sheetId="4136"/>
      <sheetData sheetId="4137">
        <row r="2">
          <cell r="A2">
            <v>0</v>
          </cell>
        </row>
      </sheetData>
      <sheetData sheetId="4138">
        <row r="2">
          <cell r="A2">
            <v>0</v>
          </cell>
        </row>
      </sheetData>
      <sheetData sheetId="4139"/>
      <sheetData sheetId="4140"/>
      <sheetData sheetId="4141"/>
      <sheetData sheetId="4142">
        <row r="2">
          <cell r="A2">
            <v>0</v>
          </cell>
        </row>
      </sheetData>
      <sheetData sheetId="4143">
        <row r="2">
          <cell r="A2">
            <v>0</v>
          </cell>
        </row>
      </sheetData>
      <sheetData sheetId="4144"/>
      <sheetData sheetId="4145">
        <row r="2">
          <cell r="A2">
            <v>0</v>
          </cell>
        </row>
      </sheetData>
      <sheetData sheetId="4146"/>
      <sheetData sheetId="4147"/>
      <sheetData sheetId="4148"/>
      <sheetData sheetId="4149">
        <row r="2">
          <cell r="A2">
            <v>0</v>
          </cell>
        </row>
      </sheetData>
      <sheetData sheetId="4150">
        <row r="2">
          <cell r="A2">
            <v>0</v>
          </cell>
        </row>
      </sheetData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>
        <row r="2">
          <cell r="A2">
            <v>0</v>
          </cell>
        </row>
      </sheetData>
      <sheetData sheetId="4168">
        <row r="2">
          <cell r="A2">
            <v>0</v>
          </cell>
        </row>
      </sheetData>
      <sheetData sheetId="4169"/>
      <sheetData sheetId="4170"/>
      <sheetData sheetId="4171"/>
      <sheetData sheetId="4172">
        <row r="2">
          <cell r="A2">
            <v>0</v>
          </cell>
        </row>
      </sheetData>
      <sheetData sheetId="4173">
        <row r="2">
          <cell r="A2">
            <v>0</v>
          </cell>
        </row>
      </sheetData>
      <sheetData sheetId="4174"/>
      <sheetData sheetId="4175"/>
      <sheetData sheetId="4176"/>
      <sheetData sheetId="4177">
        <row r="2">
          <cell r="A2">
            <v>0</v>
          </cell>
        </row>
      </sheetData>
      <sheetData sheetId="4178">
        <row r="2">
          <cell r="A2">
            <v>0</v>
          </cell>
        </row>
      </sheetData>
      <sheetData sheetId="4179"/>
      <sheetData sheetId="4180"/>
      <sheetData sheetId="4181"/>
      <sheetData sheetId="4182">
        <row r="2">
          <cell r="A2">
            <v>0</v>
          </cell>
        </row>
      </sheetData>
      <sheetData sheetId="4183">
        <row r="2">
          <cell r="A2">
            <v>0</v>
          </cell>
        </row>
      </sheetData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>
        <row r="2">
          <cell r="A2">
            <v>0</v>
          </cell>
        </row>
      </sheetData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>
        <row r="2">
          <cell r="A2">
            <v>0</v>
          </cell>
        </row>
      </sheetData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>
        <row r="2">
          <cell r="A2">
            <v>0</v>
          </cell>
        </row>
      </sheetData>
      <sheetData sheetId="4275"/>
      <sheetData sheetId="4276">
        <row r="2">
          <cell r="A2">
            <v>0</v>
          </cell>
        </row>
      </sheetData>
      <sheetData sheetId="4277"/>
      <sheetData sheetId="4278"/>
      <sheetData sheetId="4279"/>
      <sheetData sheetId="4280"/>
      <sheetData sheetId="4281">
        <row r="2">
          <cell r="A2">
            <v>0</v>
          </cell>
        </row>
      </sheetData>
      <sheetData sheetId="4282"/>
      <sheetData sheetId="4283"/>
      <sheetData sheetId="4284">
        <row r="2">
          <cell r="A2">
            <v>0</v>
          </cell>
        </row>
      </sheetData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>
        <row r="2">
          <cell r="A2">
            <v>0</v>
          </cell>
        </row>
      </sheetData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>
        <row r="2">
          <cell r="A2">
            <v>0</v>
          </cell>
        </row>
      </sheetData>
      <sheetData sheetId="4314"/>
      <sheetData sheetId="4315"/>
      <sheetData sheetId="4316"/>
      <sheetData sheetId="4317">
        <row r="2">
          <cell r="A2">
            <v>0</v>
          </cell>
        </row>
      </sheetData>
      <sheetData sheetId="4318">
        <row r="2">
          <cell r="A2">
            <v>0</v>
          </cell>
        </row>
      </sheetData>
      <sheetData sheetId="4319"/>
      <sheetData sheetId="4320">
        <row r="2">
          <cell r="A2">
            <v>0</v>
          </cell>
        </row>
      </sheetData>
      <sheetData sheetId="4321"/>
      <sheetData sheetId="4322">
        <row r="2">
          <cell r="A2">
            <v>0</v>
          </cell>
        </row>
      </sheetData>
      <sheetData sheetId="4323">
        <row r="2">
          <cell r="A2">
            <v>0</v>
          </cell>
        </row>
      </sheetData>
      <sheetData sheetId="4324"/>
      <sheetData sheetId="4325"/>
      <sheetData sheetId="4326"/>
      <sheetData sheetId="4327">
        <row r="2">
          <cell r="A2">
            <v>0</v>
          </cell>
        </row>
      </sheetData>
      <sheetData sheetId="4328">
        <row r="2">
          <cell r="A2">
            <v>0</v>
          </cell>
        </row>
      </sheetData>
      <sheetData sheetId="4329"/>
      <sheetData sheetId="4330">
        <row r="2">
          <cell r="A2">
            <v>0</v>
          </cell>
        </row>
      </sheetData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>
        <row r="2">
          <cell r="A2">
            <v>0</v>
          </cell>
        </row>
      </sheetData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>
        <row r="2">
          <cell r="A2">
            <v>0</v>
          </cell>
        </row>
      </sheetData>
      <sheetData sheetId="4358"/>
      <sheetData sheetId="4359"/>
      <sheetData sheetId="4360">
        <row r="2">
          <cell r="A2">
            <v>0</v>
          </cell>
        </row>
      </sheetData>
      <sheetData sheetId="4361">
        <row r="2">
          <cell r="A2">
            <v>0</v>
          </cell>
        </row>
      </sheetData>
      <sheetData sheetId="4362">
        <row r="2">
          <cell r="A2">
            <v>0</v>
          </cell>
        </row>
      </sheetData>
      <sheetData sheetId="4363">
        <row r="2">
          <cell r="A2">
            <v>0</v>
          </cell>
        </row>
      </sheetData>
      <sheetData sheetId="4364">
        <row r="2">
          <cell r="A2">
            <v>0</v>
          </cell>
        </row>
      </sheetData>
      <sheetData sheetId="4365">
        <row r="2">
          <cell r="A2">
            <v>0</v>
          </cell>
        </row>
      </sheetData>
      <sheetData sheetId="4366">
        <row r="2">
          <cell r="A2">
            <v>0</v>
          </cell>
        </row>
      </sheetData>
      <sheetData sheetId="4367">
        <row r="2">
          <cell r="A2">
            <v>0</v>
          </cell>
        </row>
      </sheetData>
      <sheetData sheetId="4368">
        <row r="2">
          <cell r="A2">
            <v>0</v>
          </cell>
        </row>
      </sheetData>
      <sheetData sheetId="4369">
        <row r="2">
          <cell r="A2">
            <v>0</v>
          </cell>
        </row>
      </sheetData>
      <sheetData sheetId="4370">
        <row r="2">
          <cell r="A2">
            <v>0</v>
          </cell>
        </row>
      </sheetData>
      <sheetData sheetId="4371">
        <row r="2">
          <cell r="A2">
            <v>0</v>
          </cell>
        </row>
      </sheetData>
      <sheetData sheetId="4372">
        <row r="2">
          <cell r="A2">
            <v>0</v>
          </cell>
        </row>
      </sheetData>
      <sheetData sheetId="4373">
        <row r="2">
          <cell r="A2">
            <v>0</v>
          </cell>
        </row>
      </sheetData>
      <sheetData sheetId="4374">
        <row r="2">
          <cell r="A2">
            <v>0</v>
          </cell>
        </row>
      </sheetData>
      <sheetData sheetId="4375">
        <row r="2">
          <cell r="A2">
            <v>0</v>
          </cell>
        </row>
      </sheetData>
      <sheetData sheetId="4376">
        <row r="2">
          <cell r="A2">
            <v>0</v>
          </cell>
        </row>
      </sheetData>
      <sheetData sheetId="4377">
        <row r="2">
          <cell r="A2">
            <v>0</v>
          </cell>
        </row>
      </sheetData>
      <sheetData sheetId="4378">
        <row r="2">
          <cell r="A2">
            <v>0</v>
          </cell>
        </row>
      </sheetData>
      <sheetData sheetId="4379">
        <row r="2">
          <cell r="A2">
            <v>0</v>
          </cell>
        </row>
      </sheetData>
      <sheetData sheetId="4380">
        <row r="2">
          <cell r="A2">
            <v>0</v>
          </cell>
        </row>
      </sheetData>
      <sheetData sheetId="4381">
        <row r="2">
          <cell r="A2">
            <v>0</v>
          </cell>
        </row>
      </sheetData>
      <sheetData sheetId="4382">
        <row r="2">
          <cell r="A2">
            <v>0</v>
          </cell>
        </row>
      </sheetData>
      <sheetData sheetId="4383">
        <row r="2">
          <cell r="A2">
            <v>0</v>
          </cell>
        </row>
      </sheetData>
      <sheetData sheetId="4384">
        <row r="2">
          <cell r="A2">
            <v>0</v>
          </cell>
        </row>
      </sheetData>
      <sheetData sheetId="4385">
        <row r="2">
          <cell r="A2">
            <v>0</v>
          </cell>
        </row>
      </sheetData>
      <sheetData sheetId="4386">
        <row r="2">
          <cell r="A2">
            <v>0</v>
          </cell>
        </row>
      </sheetData>
      <sheetData sheetId="4387">
        <row r="2">
          <cell r="A2">
            <v>0</v>
          </cell>
        </row>
      </sheetData>
      <sheetData sheetId="4388">
        <row r="2">
          <cell r="A2">
            <v>0</v>
          </cell>
        </row>
      </sheetData>
      <sheetData sheetId="4389">
        <row r="2">
          <cell r="A2">
            <v>0</v>
          </cell>
        </row>
      </sheetData>
      <sheetData sheetId="4390">
        <row r="2">
          <cell r="A2">
            <v>0</v>
          </cell>
        </row>
      </sheetData>
      <sheetData sheetId="4391">
        <row r="2">
          <cell r="A2">
            <v>0</v>
          </cell>
        </row>
      </sheetData>
      <sheetData sheetId="4392">
        <row r="2">
          <cell r="A2">
            <v>0</v>
          </cell>
        </row>
      </sheetData>
      <sheetData sheetId="4393">
        <row r="2">
          <cell r="A2">
            <v>0</v>
          </cell>
        </row>
      </sheetData>
      <sheetData sheetId="4394">
        <row r="2">
          <cell r="A2">
            <v>0</v>
          </cell>
        </row>
      </sheetData>
      <sheetData sheetId="4395">
        <row r="2">
          <cell r="A2">
            <v>0</v>
          </cell>
        </row>
      </sheetData>
      <sheetData sheetId="4396">
        <row r="2">
          <cell r="A2">
            <v>0</v>
          </cell>
        </row>
      </sheetData>
      <sheetData sheetId="4397">
        <row r="2">
          <cell r="A2">
            <v>0</v>
          </cell>
        </row>
      </sheetData>
      <sheetData sheetId="4398">
        <row r="2">
          <cell r="A2">
            <v>0</v>
          </cell>
        </row>
      </sheetData>
      <sheetData sheetId="4399">
        <row r="2">
          <cell r="A2">
            <v>0</v>
          </cell>
        </row>
      </sheetData>
      <sheetData sheetId="4400">
        <row r="2">
          <cell r="A2">
            <v>0</v>
          </cell>
        </row>
      </sheetData>
      <sheetData sheetId="4401">
        <row r="2">
          <cell r="A2">
            <v>0</v>
          </cell>
        </row>
      </sheetData>
      <sheetData sheetId="4402">
        <row r="2">
          <cell r="A2">
            <v>0</v>
          </cell>
        </row>
      </sheetData>
      <sheetData sheetId="4403">
        <row r="2">
          <cell r="A2">
            <v>0</v>
          </cell>
        </row>
      </sheetData>
      <sheetData sheetId="4404">
        <row r="2">
          <cell r="A2">
            <v>0</v>
          </cell>
        </row>
      </sheetData>
      <sheetData sheetId="4405">
        <row r="2">
          <cell r="A2">
            <v>0</v>
          </cell>
        </row>
      </sheetData>
      <sheetData sheetId="4406">
        <row r="2">
          <cell r="A2">
            <v>0</v>
          </cell>
        </row>
      </sheetData>
      <sheetData sheetId="4407">
        <row r="2">
          <cell r="A2">
            <v>0</v>
          </cell>
        </row>
      </sheetData>
      <sheetData sheetId="4408">
        <row r="2">
          <cell r="A2">
            <v>0</v>
          </cell>
        </row>
      </sheetData>
      <sheetData sheetId="4409">
        <row r="2">
          <cell r="A2">
            <v>0</v>
          </cell>
        </row>
      </sheetData>
      <sheetData sheetId="4410">
        <row r="2">
          <cell r="A2">
            <v>0</v>
          </cell>
        </row>
      </sheetData>
      <sheetData sheetId="4411">
        <row r="2">
          <cell r="A2">
            <v>0</v>
          </cell>
        </row>
      </sheetData>
      <sheetData sheetId="4412">
        <row r="2">
          <cell r="A2">
            <v>0</v>
          </cell>
        </row>
      </sheetData>
      <sheetData sheetId="4413">
        <row r="2">
          <cell r="A2">
            <v>0</v>
          </cell>
        </row>
      </sheetData>
      <sheetData sheetId="4414">
        <row r="2">
          <cell r="A2">
            <v>0</v>
          </cell>
        </row>
      </sheetData>
      <sheetData sheetId="4415">
        <row r="2">
          <cell r="A2">
            <v>0</v>
          </cell>
        </row>
      </sheetData>
      <sheetData sheetId="4416">
        <row r="2">
          <cell r="A2">
            <v>0</v>
          </cell>
        </row>
      </sheetData>
      <sheetData sheetId="4417">
        <row r="2">
          <cell r="A2">
            <v>0</v>
          </cell>
        </row>
      </sheetData>
      <sheetData sheetId="4418">
        <row r="2">
          <cell r="A2">
            <v>0</v>
          </cell>
        </row>
      </sheetData>
      <sheetData sheetId="4419">
        <row r="2">
          <cell r="A2">
            <v>0</v>
          </cell>
        </row>
      </sheetData>
      <sheetData sheetId="4420">
        <row r="2">
          <cell r="A2">
            <v>0</v>
          </cell>
        </row>
      </sheetData>
      <sheetData sheetId="4421">
        <row r="2">
          <cell r="A2">
            <v>0</v>
          </cell>
        </row>
      </sheetData>
      <sheetData sheetId="4422">
        <row r="2">
          <cell r="A2">
            <v>0</v>
          </cell>
        </row>
      </sheetData>
      <sheetData sheetId="4423">
        <row r="2">
          <cell r="A2">
            <v>0</v>
          </cell>
        </row>
      </sheetData>
      <sheetData sheetId="4424">
        <row r="2">
          <cell r="A2">
            <v>0</v>
          </cell>
        </row>
      </sheetData>
      <sheetData sheetId="4425">
        <row r="2">
          <cell r="A2">
            <v>0</v>
          </cell>
        </row>
      </sheetData>
      <sheetData sheetId="4426">
        <row r="2">
          <cell r="A2">
            <v>0</v>
          </cell>
        </row>
      </sheetData>
      <sheetData sheetId="4427">
        <row r="2">
          <cell r="A2">
            <v>0</v>
          </cell>
        </row>
      </sheetData>
      <sheetData sheetId="4428">
        <row r="2">
          <cell r="A2">
            <v>0</v>
          </cell>
        </row>
      </sheetData>
      <sheetData sheetId="4429">
        <row r="2">
          <cell r="A2">
            <v>0</v>
          </cell>
        </row>
      </sheetData>
      <sheetData sheetId="4430">
        <row r="2">
          <cell r="A2">
            <v>0</v>
          </cell>
        </row>
      </sheetData>
      <sheetData sheetId="4431">
        <row r="2">
          <cell r="A2">
            <v>0</v>
          </cell>
        </row>
      </sheetData>
      <sheetData sheetId="4432">
        <row r="2">
          <cell r="A2">
            <v>0</v>
          </cell>
        </row>
      </sheetData>
      <sheetData sheetId="4433">
        <row r="2">
          <cell r="A2">
            <v>0</v>
          </cell>
        </row>
      </sheetData>
      <sheetData sheetId="4434">
        <row r="2">
          <cell r="A2">
            <v>0</v>
          </cell>
        </row>
      </sheetData>
      <sheetData sheetId="4435">
        <row r="2">
          <cell r="A2">
            <v>0</v>
          </cell>
        </row>
      </sheetData>
      <sheetData sheetId="4436">
        <row r="2">
          <cell r="A2">
            <v>0</v>
          </cell>
        </row>
      </sheetData>
      <sheetData sheetId="4437">
        <row r="2">
          <cell r="A2">
            <v>0</v>
          </cell>
        </row>
      </sheetData>
      <sheetData sheetId="4438">
        <row r="2">
          <cell r="A2">
            <v>0</v>
          </cell>
        </row>
      </sheetData>
      <sheetData sheetId="4439">
        <row r="2">
          <cell r="A2">
            <v>0</v>
          </cell>
        </row>
      </sheetData>
      <sheetData sheetId="4440">
        <row r="2">
          <cell r="A2">
            <v>0</v>
          </cell>
        </row>
      </sheetData>
      <sheetData sheetId="4441">
        <row r="2">
          <cell r="A2">
            <v>0</v>
          </cell>
        </row>
      </sheetData>
      <sheetData sheetId="4442">
        <row r="2">
          <cell r="A2">
            <v>0</v>
          </cell>
        </row>
      </sheetData>
      <sheetData sheetId="4443">
        <row r="2">
          <cell r="A2">
            <v>0</v>
          </cell>
        </row>
      </sheetData>
      <sheetData sheetId="4444">
        <row r="2">
          <cell r="A2">
            <v>0</v>
          </cell>
        </row>
      </sheetData>
      <sheetData sheetId="4445"/>
      <sheetData sheetId="4446"/>
      <sheetData sheetId="4447">
        <row r="2">
          <cell r="A2">
            <v>0</v>
          </cell>
        </row>
      </sheetData>
      <sheetData sheetId="4448">
        <row r="2">
          <cell r="A2">
            <v>0</v>
          </cell>
        </row>
      </sheetData>
      <sheetData sheetId="4449">
        <row r="2">
          <cell r="A2">
            <v>0</v>
          </cell>
        </row>
      </sheetData>
      <sheetData sheetId="4450">
        <row r="2">
          <cell r="A2">
            <v>0</v>
          </cell>
        </row>
      </sheetData>
      <sheetData sheetId="4451">
        <row r="2">
          <cell r="A2">
            <v>0</v>
          </cell>
        </row>
      </sheetData>
      <sheetData sheetId="4452">
        <row r="2">
          <cell r="A2">
            <v>0</v>
          </cell>
        </row>
      </sheetData>
      <sheetData sheetId="4453">
        <row r="2">
          <cell r="A2">
            <v>0</v>
          </cell>
        </row>
      </sheetData>
      <sheetData sheetId="4454">
        <row r="2">
          <cell r="A2">
            <v>0</v>
          </cell>
        </row>
      </sheetData>
      <sheetData sheetId="4455">
        <row r="2">
          <cell r="A2">
            <v>0</v>
          </cell>
        </row>
      </sheetData>
      <sheetData sheetId="4456">
        <row r="2">
          <cell r="A2">
            <v>0</v>
          </cell>
        </row>
      </sheetData>
      <sheetData sheetId="4457">
        <row r="2">
          <cell r="A2">
            <v>0</v>
          </cell>
        </row>
      </sheetData>
      <sheetData sheetId="4458">
        <row r="2">
          <cell r="A2">
            <v>0</v>
          </cell>
        </row>
      </sheetData>
      <sheetData sheetId="4459">
        <row r="2">
          <cell r="A2">
            <v>0</v>
          </cell>
        </row>
      </sheetData>
      <sheetData sheetId="4460">
        <row r="2">
          <cell r="A2">
            <v>0</v>
          </cell>
        </row>
      </sheetData>
      <sheetData sheetId="4461">
        <row r="2">
          <cell r="A2">
            <v>0</v>
          </cell>
        </row>
      </sheetData>
      <sheetData sheetId="4462">
        <row r="2">
          <cell r="A2">
            <v>0</v>
          </cell>
        </row>
      </sheetData>
      <sheetData sheetId="4463">
        <row r="2">
          <cell r="A2">
            <v>0</v>
          </cell>
        </row>
      </sheetData>
      <sheetData sheetId="4464">
        <row r="2">
          <cell r="A2">
            <v>0</v>
          </cell>
        </row>
      </sheetData>
      <sheetData sheetId="4465">
        <row r="2">
          <cell r="A2">
            <v>0</v>
          </cell>
        </row>
      </sheetData>
      <sheetData sheetId="4466">
        <row r="2">
          <cell r="A2">
            <v>0</v>
          </cell>
        </row>
      </sheetData>
      <sheetData sheetId="4467"/>
      <sheetData sheetId="4468">
        <row r="2">
          <cell r="A2">
            <v>0</v>
          </cell>
        </row>
      </sheetData>
      <sheetData sheetId="4469">
        <row r="2">
          <cell r="A2">
            <v>0</v>
          </cell>
        </row>
      </sheetData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>
        <row r="2">
          <cell r="A2">
            <v>0</v>
          </cell>
        </row>
      </sheetData>
      <sheetData sheetId="4479">
        <row r="2">
          <cell r="A2">
            <v>0</v>
          </cell>
        </row>
      </sheetData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>
        <row r="2">
          <cell r="A2">
            <v>0</v>
          </cell>
        </row>
      </sheetData>
      <sheetData sheetId="4499"/>
      <sheetData sheetId="4500"/>
      <sheetData sheetId="4501"/>
      <sheetData sheetId="4502"/>
      <sheetData sheetId="4503">
        <row r="2">
          <cell r="A2">
            <v>0</v>
          </cell>
        </row>
      </sheetData>
      <sheetData sheetId="4504"/>
      <sheetData sheetId="4505">
        <row r="2">
          <cell r="A2">
            <v>0</v>
          </cell>
        </row>
      </sheetData>
      <sheetData sheetId="4506"/>
      <sheetData sheetId="4507"/>
      <sheetData sheetId="4508">
        <row r="2">
          <cell r="A2">
            <v>0</v>
          </cell>
        </row>
      </sheetData>
      <sheetData sheetId="4509"/>
      <sheetData sheetId="4510"/>
      <sheetData sheetId="4511"/>
      <sheetData sheetId="4512"/>
      <sheetData sheetId="4513">
        <row r="2">
          <cell r="A2">
            <v>0</v>
          </cell>
        </row>
      </sheetData>
      <sheetData sheetId="4514"/>
      <sheetData sheetId="4515">
        <row r="2">
          <cell r="A2">
            <v>0</v>
          </cell>
        </row>
      </sheetData>
      <sheetData sheetId="4516"/>
      <sheetData sheetId="4517"/>
      <sheetData sheetId="4518"/>
      <sheetData sheetId="4519"/>
      <sheetData sheetId="4520">
        <row r="2">
          <cell r="A2">
            <v>0</v>
          </cell>
        </row>
      </sheetData>
      <sheetData sheetId="4521"/>
      <sheetData sheetId="4522"/>
      <sheetData sheetId="4523"/>
      <sheetData sheetId="4524"/>
      <sheetData sheetId="4525">
        <row r="2">
          <cell r="A2">
            <v>0</v>
          </cell>
        </row>
      </sheetData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>
        <row r="2">
          <cell r="A2">
            <v>0</v>
          </cell>
        </row>
      </sheetData>
      <sheetData sheetId="4539"/>
      <sheetData sheetId="4540"/>
      <sheetData sheetId="4541"/>
      <sheetData sheetId="4542"/>
      <sheetData sheetId="4543">
        <row r="2">
          <cell r="A2">
            <v>0</v>
          </cell>
        </row>
      </sheetData>
      <sheetData sheetId="4544"/>
      <sheetData sheetId="4545"/>
      <sheetData sheetId="4546"/>
      <sheetData sheetId="4547"/>
      <sheetData sheetId="4548">
        <row r="2">
          <cell r="A2">
            <v>0</v>
          </cell>
        </row>
      </sheetData>
      <sheetData sheetId="4549"/>
      <sheetData sheetId="4550"/>
      <sheetData sheetId="4551">
        <row r="2">
          <cell r="A2">
            <v>0</v>
          </cell>
        </row>
      </sheetData>
      <sheetData sheetId="4552"/>
      <sheetData sheetId="4553">
        <row r="2">
          <cell r="A2">
            <v>0</v>
          </cell>
        </row>
      </sheetData>
      <sheetData sheetId="4554"/>
      <sheetData sheetId="4555"/>
      <sheetData sheetId="4556"/>
      <sheetData sheetId="4557"/>
      <sheetData sheetId="4558"/>
      <sheetData sheetId="4559"/>
      <sheetData sheetId="4560"/>
      <sheetData sheetId="4561">
        <row r="2">
          <cell r="A2">
            <v>0</v>
          </cell>
        </row>
      </sheetData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>
        <row r="2">
          <cell r="A2">
            <v>0</v>
          </cell>
        </row>
      </sheetData>
      <sheetData sheetId="4572"/>
      <sheetData sheetId="4573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>
        <row r="2">
          <cell r="A2">
            <v>0</v>
          </cell>
        </row>
      </sheetData>
      <sheetData sheetId="4598">
        <row r="2">
          <cell r="A2">
            <v>0</v>
          </cell>
        </row>
      </sheetData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>
        <row r="2">
          <cell r="A2">
            <v>0</v>
          </cell>
        </row>
      </sheetData>
      <sheetData sheetId="4608">
        <row r="2">
          <cell r="A2">
            <v>0</v>
          </cell>
        </row>
      </sheetData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>
        <row r="2">
          <cell r="A2">
            <v>0</v>
          </cell>
        </row>
      </sheetData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>
        <row r="2">
          <cell r="A2">
            <v>0</v>
          </cell>
        </row>
      </sheetData>
      <sheetData sheetId="4634">
        <row r="2">
          <cell r="A2">
            <v>0</v>
          </cell>
        </row>
      </sheetData>
      <sheetData sheetId="4635">
        <row r="2">
          <cell r="A2">
            <v>0</v>
          </cell>
        </row>
      </sheetData>
      <sheetData sheetId="4636">
        <row r="2">
          <cell r="A2">
            <v>0</v>
          </cell>
        </row>
      </sheetData>
      <sheetData sheetId="4637">
        <row r="2">
          <cell r="A2">
            <v>0</v>
          </cell>
        </row>
      </sheetData>
      <sheetData sheetId="4638">
        <row r="2">
          <cell r="A2">
            <v>0</v>
          </cell>
        </row>
      </sheetData>
      <sheetData sheetId="4639">
        <row r="2">
          <cell r="A2">
            <v>0</v>
          </cell>
        </row>
      </sheetData>
      <sheetData sheetId="4640"/>
      <sheetData sheetId="4641"/>
      <sheetData sheetId="4642">
        <row r="2">
          <cell r="A2">
            <v>0</v>
          </cell>
        </row>
      </sheetData>
      <sheetData sheetId="4643">
        <row r="2">
          <cell r="A2">
            <v>0</v>
          </cell>
        </row>
      </sheetData>
      <sheetData sheetId="4644">
        <row r="2">
          <cell r="A2">
            <v>0</v>
          </cell>
        </row>
      </sheetData>
      <sheetData sheetId="4645">
        <row r="2">
          <cell r="A2">
            <v>0</v>
          </cell>
        </row>
      </sheetData>
      <sheetData sheetId="4646">
        <row r="2">
          <cell r="A2">
            <v>0</v>
          </cell>
        </row>
      </sheetData>
      <sheetData sheetId="4647">
        <row r="2">
          <cell r="A2">
            <v>0</v>
          </cell>
        </row>
      </sheetData>
      <sheetData sheetId="4648">
        <row r="2">
          <cell r="A2">
            <v>0</v>
          </cell>
        </row>
      </sheetData>
      <sheetData sheetId="4649">
        <row r="2">
          <cell r="A2">
            <v>0</v>
          </cell>
        </row>
      </sheetData>
      <sheetData sheetId="4650"/>
      <sheetData sheetId="4651">
        <row r="2">
          <cell r="A2">
            <v>0</v>
          </cell>
        </row>
      </sheetData>
      <sheetData sheetId="4652">
        <row r="2">
          <cell r="A2">
            <v>0</v>
          </cell>
        </row>
      </sheetData>
      <sheetData sheetId="4653">
        <row r="2">
          <cell r="A2">
            <v>0</v>
          </cell>
        </row>
      </sheetData>
      <sheetData sheetId="4654">
        <row r="2">
          <cell r="A2">
            <v>0</v>
          </cell>
        </row>
      </sheetData>
      <sheetData sheetId="4655">
        <row r="2">
          <cell r="A2">
            <v>0</v>
          </cell>
        </row>
      </sheetData>
      <sheetData sheetId="4656">
        <row r="2">
          <cell r="A2">
            <v>0</v>
          </cell>
        </row>
      </sheetData>
      <sheetData sheetId="4657">
        <row r="2">
          <cell r="A2">
            <v>0</v>
          </cell>
        </row>
      </sheetData>
      <sheetData sheetId="4658">
        <row r="2">
          <cell r="A2">
            <v>0</v>
          </cell>
        </row>
      </sheetData>
      <sheetData sheetId="4659">
        <row r="2">
          <cell r="A2">
            <v>0</v>
          </cell>
        </row>
      </sheetData>
      <sheetData sheetId="4660">
        <row r="2">
          <cell r="A2">
            <v>0</v>
          </cell>
        </row>
      </sheetData>
      <sheetData sheetId="4661">
        <row r="2">
          <cell r="A2">
            <v>0</v>
          </cell>
        </row>
      </sheetData>
      <sheetData sheetId="4662">
        <row r="2">
          <cell r="A2">
            <v>0</v>
          </cell>
        </row>
      </sheetData>
      <sheetData sheetId="4663">
        <row r="2">
          <cell r="A2">
            <v>0</v>
          </cell>
        </row>
      </sheetData>
      <sheetData sheetId="4664">
        <row r="2">
          <cell r="A2">
            <v>0</v>
          </cell>
        </row>
      </sheetData>
      <sheetData sheetId="4665">
        <row r="2">
          <cell r="A2">
            <v>0</v>
          </cell>
        </row>
      </sheetData>
      <sheetData sheetId="4666">
        <row r="2">
          <cell r="A2">
            <v>0</v>
          </cell>
        </row>
      </sheetData>
      <sheetData sheetId="4667">
        <row r="2">
          <cell r="A2">
            <v>0</v>
          </cell>
        </row>
      </sheetData>
      <sheetData sheetId="4668">
        <row r="2">
          <cell r="A2">
            <v>0</v>
          </cell>
        </row>
      </sheetData>
      <sheetData sheetId="4669">
        <row r="2">
          <cell r="A2">
            <v>0</v>
          </cell>
        </row>
      </sheetData>
      <sheetData sheetId="4670">
        <row r="2">
          <cell r="A2">
            <v>0</v>
          </cell>
        </row>
      </sheetData>
      <sheetData sheetId="4671">
        <row r="2">
          <cell r="A2">
            <v>0</v>
          </cell>
        </row>
      </sheetData>
      <sheetData sheetId="4672">
        <row r="2">
          <cell r="A2">
            <v>0</v>
          </cell>
        </row>
      </sheetData>
      <sheetData sheetId="4673">
        <row r="2">
          <cell r="A2">
            <v>0</v>
          </cell>
        </row>
      </sheetData>
      <sheetData sheetId="4674">
        <row r="2">
          <cell r="A2">
            <v>0</v>
          </cell>
        </row>
      </sheetData>
      <sheetData sheetId="4675">
        <row r="2">
          <cell r="A2">
            <v>0</v>
          </cell>
        </row>
      </sheetData>
      <sheetData sheetId="4676">
        <row r="2">
          <cell r="A2">
            <v>0</v>
          </cell>
        </row>
      </sheetData>
      <sheetData sheetId="4677">
        <row r="2">
          <cell r="A2">
            <v>0</v>
          </cell>
        </row>
      </sheetData>
      <sheetData sheetId="4678">
        <row r="2">
          <cell r="A2">
            <v>0</v>
          </cell>
        </row>
      </sheetData>
      <sheetData sheetId="4679">
        <row r="2">
          <cell r="A2">
            <v>0</v>
          </cell>
        </row>
      </sheetData>
      <sheetData sheetId="4680">
        <row r="2">
          <cell r="A2">
            <v>0</v>
          </cell>
        </row>
      </sheetData>
      <sheetData sheetId="4681">
        <row r="2">
          <cell r="A2">
            <v>0</v>
          </cell>
        </row>
      </sheetData>
      <sheetData sheetId="4682">
        <row r="2">
          <cell r="A2">
            <v>0</v>
          </cell>
        </row>
      </sheetData>
      <sheetData sheetId="4683">
        <row r="2">
          <cell r="A2">
            <v>0</v>
          </cell>
        </row>
      </sheetData>
      <sheetData sheetId="4684">
        <row r="2">
          <cell r="A2">
            <v>0</v>
          </cell>
        </row>
      </sheetData>
      <sheetData sheetId="4685">
        <row r="2">
          <cell r="A2">
            <v>0</v>
          </cell>
        </row>
      </sheetData>
      <sheetData sheetId="4686">
        <row r="2">
          <cell r="A2">
            <v>0</v>
          </cell>
        </row>
      </sheetData>
      <sheetData sheetId="4687">
        <row r="2">
          <cell r="A2">
            <v>0</v>
          </cell>
        </row>
      </sheetData>
      <sheetData sheetId="4688">
        <row r="2">
          <cell r="A2">
            <v>0</v>
          </cell>
        </row>
      </sheetData>
      <sheetData sheetId="4689">
        <row r="2">
          <cell r="A2">
            <v>0</v>
          </cell>
        </row>
      </sheetData>
      <sheetData sheetId="4690">
        <row r="2">
          <cell r="A2">
            <v>0</v>
          </cell>
        </row>
      </sheetData>
      <sheetData sheetId="4691">
        <row r="2">
          <cell r="A2">
            <v>0</v>
          </cell>
        </row>
      </sheetData>
      <sheetData sheetId="4692">
        <row r="2">
          <cell r="A2">
            <v>0</v>
          </cell>
        </row>
      </sheetData>
      <sheetData sheetId="4693">
        <row r="2">
          <cell r="A2">
            <v>0</v>
          </cell>
        </row>
      </sheetData>
      <sheetData sheetId="4694">
        <row r="2">
          <cell r="A2">
            <v>0</v>
          </cell>
        </row>
      </sheetData>
      <sheetData sheetId="4695">
        <row r="2">
          <cell r="A2">
            <v>0</v>
          </cell>
        </row>
      </sheetData>
      <sheetData sheetId="4696">
        <row r="2">
          <cell r="A2">
            <v>0</v>
          </cell>
        </row>
      </sheetData>
      <sheetData sheetId="4697">
        <row r="2">
          <cell r="A2">
            <v>0</v>
          </cell>
        </row>
      </sheetData>
      <sheetData sheetId="4698">
        <row r="2">
          <cell r="A2">
            <v>0</v>
          </cell>
        </row>
      </sheetData>
      <sheetData sheetId="4699">
        <row r="2">
          <cell r="A2">
            <v>0</v>
          </cell>
        </row>
      </sheetData>
      <sheetData sheetId="4700">
        <row r="2">
          <cell r="A2">
            <v>0</v>
          </cell>
        </row>
      </sheetData>
      <sheetData sheetId="4701">
        <row r="2">
          <cell r="A2">
            <v>0</v>
          </cell>
        </row>
      </sheetData>
      <sheetData sheetId="4702">
        <row r="2">
          <cell r="A2">
            <v>0</v>
          </cell>
        </row>
      </sheetData>
      <sheetData sheetId="4703">
        <row r="2">
          <cell r="A2">
            <v>0</v>
          </cell>
        </row>
      </sheetData>
      <sheetData sheetId="4704">
        <row r="2">
          <cell r="A2">
            <v>0</v>
          </cell>
        </row>
      </sheetData>
      <sheetData sheetId="4705">
        <row r="2">
          <cell r="A2">
            <v>0</v>
          </cell>
        </row>
      </sheetData>
      <sheetData sheetId="4706">
        <row r="2">
          <cell r="A2">
            <v>0</v>
          </cell>
        </row>
      </sheetData>
      <sheetData sheetId="4707">
        <row r="2">
          <cell r="A2">
            <v>0</v>
          </cell>
        </row>
      </sheetData>
      <sheetData sheetId="4708">
        <row r="2">
          <cell r="A2">
            <v>0</v>
          </cell>
        </row>
      </sheetData>
      <sheetData sheetId="4709">
        <row r="2">
          <cell r="A2">
            <v>0</v>
          </cell>
        </row>
      </sheetData>
      <sheetData sheetId="4710">
        <row r="2">
          <cell r="A2">
            <v>0</v>
          </cell>
        </row>
      </sheetData>
      <sheetData sheetId="4711">
        <row r="2">
          <cell r="A2">
            <v>0</v>
          </cell>
        </row>
      </sheetData>
      <sheetData sheetId="4712">
        <row r="2">
          <cell r="A2">
            <v>0</v>
          </cell>
        </row>
      </sheetData>
      <sheetData sheetId="4713">
        <row r="2">
          <cell r="A2">
            <v>0</v>
          </cell>
        </row>
      </sheetData>
      <sheetData sheetId="4714">
        <row r="2">
          <cell r="A2">
            <v>0</v>
          </cell>
        </row>
      </sheetData>
      <sheetData sheetId="4715">
        <row r="2">
          <cell r="A2">
            <v>0</v>
          </cell>
        </row>
      </sheetData>
      <sheetData sheetId="4716">
        <row r="2">
          <cell r="A2">
            <v>0</v>
          </cell>
        </row>
      </sheetData>
      <sheetData sheetId="4717">
        <row r="2">
          <cell r="A2">
            <v>0</v>
          </cell>
        </row>
      </sheetData>
      <sheetData sheetId="4718">
        <row r="2">
          <cell r="A2">
            <v>0</v>
          </cell>
        </row>
      </sheetData>
      <sheetData sheetId="4719">
        <row r="2">
          <cell r="A2">
            <v>0</v>
          </cell>
        </row>
      </sheetData>
      <sheetData sheetId="4720">
        <row r="2">
          <cell r="A2">
            <v>0</v>
          </cell>
        </row>
      </sheetData>
      <sheetData sheetId="4721">
        <row r="2">
          <cell r="A2">
            <v>0</v>
          </cell>
        </row>
      </sheetData>
      <sheetData sheetId="4722">
        <row r="2">
          <cell r="A2">
            <v>0</v>
          </cell>
        </row>
      </sheetData>
      <sheetData sheetId="4723">
        <row r="2">
          <cell r="A2">
            <v>0</v>
          </cell>
        </row>
      </sheetData>
      <sheetData sheetId="4724">
        <row r="2">
          <cell r="A2">
            <v>0</v>
          </cell>
        </row>
      </sheetData>
      <sheetData sheetId="4725">
        <row r="2">
          <cell r="A2">
            <v>0</v>
          </cell>
        </row>
      </sheetData>
      <sheetData sheetId="4726">
        <row r="2">
          <cell r="A2">
            <v>0</v>
          </cell>
        </row>
      </sheetData>
      <sheetData sheetId="4727">
        <row r="2">
          <cell r="A2">
            <v>0</v>
          </cell>
        </row>
      </sheetData>
      <sheetData sheetId="4728">
        <row r="2">
          <cell r="A2">
            <v>0</v>
          </cell>
        </row>
      </sheetData>
      <sheetData sheetId="4729">
        <row r="2">
          <cell r="A2">
            <v>0</v>
          </cell>
        </row>
      </sheetData>
      <sheetData sheetId="4730">
        <row r="2">
          <cell r="A2">
            <v>0</v>
          </cell>
        </row>
      </sheetData>
      <sheetData sheetId="4731">
        <row r="2">
          <cell r="A2">
            <v>0</v>
          </cell>
        </row>
      </sheetData>
      <sheetData sheetId="4732">
        <row r="2">
          <cell r="A2">
            <v>0</v>
          </cell>
        </row>
      </sheetData>
      <sheetData sheetId="4733">
        <row r="2">
          <cell r="A2">
            <v>0</v>
          </cell>
        </row>
      </sheetData>
      <sheetData sheetId="4734">
        <row r="2">
          <cell r="A2">
            <v>0</v>
          </cell>
        </row>
      </sheetData>
      <sheetData sheetId="4735">
        <row r="2">
          <cell r="A2">
            <v>0</v>
          </cell>
        </row>
      </sheetData>
      <sheetData sheetId="4736">
        <row r="2">
          <cell r="A2">
            <v>0</v>
          </cell>
        </row>
      </sheetData>
      <sheetData sheetId="4737">
        <row r="2">
          <cell r="A2">
            <v>0</v>
          </cell>
        </row>
      </sheetData>
      <sheetData sheetId="4738">
        <row r="2">
          <cell r="A2">
            <v>0</v>
          </cell>
        </row>
      </sheetData>
      <sheetData sheetId="4739">
        <row r="2">
          <cell r="A2">
            <v>0</v>
          </cell>
        </row>
      </sheetData>
      <sheetData sheetId="4740">
        <row r="2">
          <cell r="A2">
            <v>0</v>
          </cell>
        </row>
      </sheetData>
      <sheetData sheetId="4741">
        <row r="2">
          <cell r="A2">
            <v>0</v>
          </cell>
        </row>
      </sheetData>
      <sheetData sheetId="4742">
        <row r="2">
          <cell r="A2">
            <v>0</v>
          </cell>
        </row>
      </sheetData>
      <sheetData sheetId="4743">
        <row r="2">
          <cell r="A2">
            <v>0</v>
          </cell>
        </row>
      </sheetData>
      <sheetData sheetId="4744">
        <row r="2">
          <cell r="A2">
            <v>0</v>
          </cell>
        </row>
      </sheetData>
      <sheetData sheetId="4745">
        <row r="2">
          <cell r="A2">
            <v>0</v>
          </cell>
        </row>
      </sheetData>
      <sheetData sheetId="4746">
        <row r="2">
          <cell r="A2">
            <v>0</v>
          </cell>
        </row>
      </sheetData>
      <sheetData sheetId="4747">
        <row r="2">
          <cell r="A2">
            <v>0</v>
          </cell>
        </row>
      </sheetData>
      <sheetData sheetId="4748">
        <row r="2">
          <cell r="A2">
            <v>0</v>
          </cell>
        </row>
      </sheetData>
      <sheetData sheetId="4749">
        <row r="2">
          <cell r="A2">
            <v>0</v>
          </cell>
        </row>
      </sheetData>
      <sheetData sheetId="4750">
        <row r="2">
          <cell r="A2">
            <v>0</v>
          </cell>
        </row>
      </sheetData>
      <sheetData sheetId="4751">
        <row r="2">
          <cell r="A2">
            <v>0</v>
          </cell>
        </row>
      </sheetData>
      <sheetData sheetId="4752">
        <row r="2">
          <cell r="A2">
            <v>0</v>
          </cell>
        </row>
      </sheetData>
      <sheetData sheetId="4753">
        <row r="2">
          <cell r="A2">
            <v>0</v>
          </cell>
        </row>
      </sheetData>
      <sheetData sheetId="4754">
        <row r="2">
          <cell r="A2">
            <v>0</v>
          </cell>
        </row>
      </sheetData>
      <sheetData sheetId="4755">
        <row r="2">
          <cell r="A2">
            <v>0</v>
          </cell>
        </row>
      </sheetData>
      <sheetData sheetId="4756">
        <row r="2">
          <cell r="A2">
            <v>0</v>
          </cell>
        </row>
      </sheetData>
      <sheetData sheetId="4757">
        <row r="2">
          <cell r="A2">
            <v>0</v>
          </cell>
        </row>
      </sheetData>
      <sheetData sheetId="4758">
        <row r="2">
          <cell r="A2">
            <v>0</v>
          </cell>
        </row>
      </sheetData>
      <sheetData sheetId="4759">
        <row r="2">
          <cell r="A2">
            <v>0</v>
          </cell>
        </row>
      </sheetData>
      <sheetData sheetId="4760">
        <row r="2">
          <cell r="A2">
            <v>0</v>
          </cell>
        </row>
      </sheetData>
      <sheetData sheetId="4761">
        <row r="2">
          <cell r="A2">
            <v>0</v>
          </cell>
        </row>
      </sheetData>
      <sheetData sheetId="4762">
        <row r="2">
          <cell r="A2">
            <v>0</v>
          </cell>
        </row>
      </sheetData>
      <sheetData sheetId="4763">
        <row r="2">
          <cell r="A2">
            <v>0</v>
          </cell>
        </row>
      </sheetData>
      <sheetData sheetId="4764">
        <row r="2">
          <cell r="A2">
            <v>0</v>
          </cell>
        </row>
      </sheetData>
      <sheetData sheetId="4765">
        <row r="2">
          <cell r="A2">
            <v>0</v>
          </cell>
        </row>
      </sheetData>
      <sheetData sheetId="4766">
        <row r="2">
          <cell r="A2">
            <v>0</v>
          </cell>
        </row>
      </sheetData>
      <sheetData sheetId="4767">
        <row r="2">
          <cell r="A2">
            <v>0</v>
          </cell>
        </row>
      </sheetData>
      <sheetData sheetId="4768">
        <row r="2">
          <cell r="A2">
            <v>0</v>
          </cell>
        </row>
      </sheetData>
      <sheetData sheetId="4769">
        <row r="2">
          <cell r="A2">
            <v>0</v>
          </cell>
        </row>
      </sheetData>
      <sheetData sheetId="4770">
        <row r="2">
          <cell r="A2">
            <v>0</v>
          </cell>
        </row>
      </sheetData>
      <sheetData sheetId="4771">
        <row r="2">
          <cell r="A2">
            <v>0</v>
          </cell>
        </row>
      </sheetData>
      <sheetData sheetId="4772">
        <row r="2">
          <cell r="A2">
            <v>0</v>
          </cell>
        </row>
      </sheetData>
      <sheetData sheetId="4773">
        <row r="2">
          <cell r="A2">
            <v>0</v>
          </cell>
        </row>
      </sheetData>
      <sheetData sheetId="4774">
        <row r="2">
          <cell r="A2">
            <v>0</v>
          </cell>
        </row>
      </sheetData>
      <sheetData sheetId="4775">
        <row r="2">
          <cell r="A2">
            <v>0</v>
          </cell>
        </row>
      </sheetData>
      <sheetData sheetId="4776">
        <row r="2">
          <cell r="A2">
            <v>0</v>
          </cell>
        </row>
      </sheetData>
      <sheetData sheetId="4777">
        <row r="2">
          <cell r="A2">
            <v>0</v>
          </cell>
        </row>
      </sheetData>
      <sheetData sheetId="4778">
        <row r="2">
          <cell r="A2">
            <v>0</v>
          </cell>
        </row>
      </sheetData>
      <sheetData sheetId="4779">
        <row r="2">
          <cell r="A2">
            <v>0</v>
          </cell>
        </row>
      </sheetData>
      <sheetData sheetId="4780">
        <row r="2">
          <cell r="A2">
            <v>0</v>
          </cell>
        </row>
      </sheetData>
      <sheetData sheetId="4781">
        <row r="2">
          <cell r="A2">
            <v>0</v>
          </cell>
        </row>
      </sheetData>
      <sheetData sheetId="4782">
        <row r="2">
          <cell r="A2">
            <v>0</v>
          </cell>
        </row>
      </sheetData>
      <sheetData sheetId="4783">
        <row r="2">
          <cell r="A2">
            <v>0</v>
          </cell>
        </row>
      </sheetData>
      <sheetData sheetId="4784">
        <row r="2">
          <cell r="A2">
            <v>0</v>
          </cell>
        </row>
      </sheetData>
      <sheetData sheetId="4785">
        <row r="2">
          <cell r="A2">
            <v>0</v>
          </cell>
        </row>
      </sheetData>
      <sheetData sheetId="4786">
        <row r="2">
          <cell r="A2">
            <v>0</v>
          </cell>
        </row>
      </sheetData>
      <sheetData sheetId="4787">
        <row r="2">
          <cell r="A2">
            <v>0</v>
          </cell>
        </row>
      </sheetData>
      <sheetData sheetId="4788">
        <row r="2">
          <cell r="A2">
            <v>0</v>
          </cell>
        </row>
      </sheetData>
      <sheetData sheetId="4789">
        <row r="2">
          <cell r="A2">
            <v>0</v>
          </cell>
        </row>
      </sheetData>
      <sheetData sheetId="4790">
        <row r="2">
          <cell r="A2">
            <v>0</v>
          </cell>
        </row>
      </sheetData>
      <sheetData sheetId="4791">
        <row r="2">
          <cell r="A2">
            <v>0</v>
          </cell>
        </row>
      </sheetData>
      <sheetData sheetId="4792">
        <row r="2">
          <cell r="A2">
            <v>0</v>
          </cell>
        </row>
      </sheetData>
      <sheetData sheetId="4793">
        <row r="2">
          <cell r="A2">
            <v>0</v>
          </cell>
        </row>
      </sheetData>
      <sheetData sheetId="4794">
        <row r="2">
          <cell r="A2">
            <v>0</v>
          </cell>
        </row>
      </sheetData>
      <sheetData sheetId="4795">
        <row r="2">
          <cell r="A2">
            <v>0</v>
          </cell>
        </row>
      </sheetData>
      <sheetData sheetId="4796">
        <row r="2">
          <cell r="A2">
            <v>0</v>
          </cell>
        </row>
      </sheetData>
      <sheetData sheetId="4797">
        <row r="2">
          <cell r="A2">
            <v>0</v>
          </cell>
        </row>
      </sheetData>
      <sheetData sheetId="4798">
        <row r="2">
          <cell r="A2">
            <v>0</v>
          </cell>
        </row>
      </sheetData>
      <sheetData sheetId="4799">
        <row r="2">
          <cell r="A2">
            <v>0</v>
          </cell>
        </row>
      </sheetData>
      <sheetData sheetId="4800">
        <row r="2">
          <cell r="A2">
            <v>0</v>
          </cell>
        </row>
      </sheetData>
      <sheetData sheetId="4801">
        <row r="2">
          <cell r="A2">
            <v>0</v>
          </cell>
        </row>
      </sheetData>
      <sheetData sheetId="4802">
        <row r="2">
          <cell r="A2">
            <v>0</v>
          </cell>
        </row>
      </sheetData>
      <sheetData sheetId="4803">
        <row r="2">
          <cell r="A2">
            <v>0</v>
          </cell>
        </row>
      </sheetData>
      <sheetData sheetId="4804">
        <row r="2">
          <cell r="A2">
            <v>0</v>
          </cell>
        </row>
      </sheetData>
      <sheetData sheetId="4805">
        <row r="2">
          <cell r="A2">
            <v>0</v>
          </cell>
        </row>
      </sheetData>
      <sheetData sheetId="4806">
        <row r="2">
          <cell r="A2">
            <v>0</v>
          </cell>
        </row>
      </sheetData>
      <sheetData sheetId="4807">
        <row r="2">
          <cell r="A2">
            <v>0</v>
          </cell>
        </row>
      </sheetData>
      <sheetData sheetId="4808">
        <row r="2">
          <cell r="A2">
            <v>0</v>
          </cell>
        </row>
      </sheetData>
      <sheetData sheetId="4809">
        <row r="2">
          <cell r="A2">
            <v>0</v>
          </cell>
        </row>
      </sheetData>
      <sheetData sheetId="4810">
        <row r="2">
          <cell r="A2">
            <v>0</v>
          </cell>
        </row>
      </sheetData>
      <sheetData sheetId="4811">
        <row r="2">
          <cell r="A2">
            <v>0</v>
          </cell>
        </row>
      </sheetData>
      <sheetData sheetId="4812">
        <row r="2">
          <cell r="A2">
            <v>0</v>
          </cell>
        </row>
      </sheetData>
      <sheetData sheetId="4813">
        <row r="2">
          <cell r="A2">
            <v>0</v>
          </cell>
        </row>
      </sheetData>
      <sheetData sheetId="4814">
        <row r="2">
          <cell r="A2">
            <v>0</v>
          </cell>
        </row>
      </sheetData>
      <sheetData sheetId="4815">
        <row r="2">
          <cell r="A2">
            <v>0</v>
          </cell>
        </row>
      </sheetData>
      <sheetData sheetId="4816">
        <row r="2">
          <cell r="A2">
            <v>0</v>
          </cell>
        </row>
      </sheetData>
      <sheetData sheetId="4817">
        <row r="2">
          <cell r="A2">
            <v>0</v>
          </cell>
        </row>
      </sheetData>
      <sheetData sheetId="4818">
        <row r="2">
          <cell r="A2">
            <v>0</v>
          </cell>
        </row>
      </sheetData>
      <sheetData sheetId="4819">
        <row r="2">
          <cell r="A2">
            <v>0</v>
          </cell>
        </row>
      </sheetData>
      <sheetData sheetId="4820">
        <row r="2">
          <cell r="A2">
            <v>0</v>
          </cell>
        </row>
      </sheetData>
      <sheetData sheetId="4821">
        <row r="2">
          <cell r="A2">
            <v>0</v>
          </cell>
        </row>
      </sheetData>
      <sheetData sheetId="4822">
        <row r="2">
          <cell r="A2">
            <v>0</v>
          </cell>
        </row>
      </sheetData>
      <sheetData sheetId="4823">
        <row r="2">
          <cell r="A2">
            <v>0</v>
          </cell>
        </row>
      </sheetData>
      <sheetData sheetId="4824">
        <row r="2">
          <cell r="A2">
            <v>0</v>
          </cell>
        </row>
      </sheetData>
      <sheetData sheetId="4825">
        <row r="2">
          <cell r="A2">
            <v>0</v>
          </cell>
        </row>
      </sheetData>
      <sheetData sheetId="4826">
        <row r="2">
          <cell r="A2">
            <v>0</v>
          </cell>
        </row>
      </sheetData>
      <sheetData sheetId="4827">
        <row r="2">
          <cell r="A2">
            <v>0</v>
          </cell>
        </row>
      </sheetData>
      <sheetData sheetId="4828">
        <row r="2">
          <cell r="A2">
            <v>0</v>
          </cell>
        </row>
      </sheetData>
      <sheetData sheetId="4829">
        <row r="2">
          <cell r="A2">
            <v>0</v>
          </cell>
        </row>
      </sheetData>
      <sheetData sheetId="4830">
        <row r="2">
          <cell r="A2">
            <v>0</v>
          </cell>
        </row>
      </sheetData>
      <sheetData sheetId="4831">
        <row r="2">
          <cell r="A2">
            <v>0</v>
          </cell>
        </row>
      </sheetData>
      <sheetData sheetId="4832">
        <row r="2">
          <cell r="A2">
            <v>0</v>
          </cell>
        </row>
      </sheetData>
      <sheetData sheetId="4833">
        <row r="2">
          <cell r="A2">
            <v>0</v>
          </cell>
        </row>
      </sheetData>
      <sheetData sheetId="4834">
        <row r="2">
          <cell r="A2">
            <v>0</v>
          </cell>
        </row>
      </sheetData>
      <sheetData sheetId="4835">
        <row r="2">
          <cell r="A2">
            <v>0</v>
          </cell>
        </row>
      </sheetData>
      <sheetData sheetId="4836">
        <row r="2">
          <cell r="A2">
            <v>0</v>
          </cell>
        </row>
      </sheetData>
      <sheetData sheetId="4837">
        <row r="2">
          <cell r="A2">
            <v>0</v>
          </cell>
        </row>
      </sheetData>
      <sheetData sheetId="4838">
        <row r="2">
          <cell r="A2">
            <v>0</v>
          </cell>
        </row>
      </sheetData>
      <sheetData sheetId="4839">
        <row r="2">
          <cell r="A2">
            <v>0</v>
          </cell>
        </row>
      </sheetData>
      <sheetData sheetId="4840">
        <row r="2">
          <cell r="A2">
            <v>0</v>
          </cell>
        </row>
      </sheetData>
      <sheetData sheetId="4841">
        <row r="2">
          <cell r="A2">
            <v>0</v>
          </cell>
        </row>
      </sheetData>
      <sheetData sheetId="4842">
        <row r="2">
          <cell r="A2">
            <v>0</v>
          </cell>
        </row>
      </sheetData>
      <sheetData sheetId="4843">
        <row r="2">
          <cell r="A2">
            <v>0</v>
          </cell>
        </row>
      </sheetData>
      <sheetData sheetId="4844">
        <row r="2">
          <cell r="A2">
            <v>0</v>
          </cell>
        </row>
      </sheetData>
      <sheetData sheetId="4845">
        <row r="2">
          <cell r="A2">
            <v>0</v>
          </cell>
        </row>
      </sheetData>
      <sheetData sheetId="4846">
        <row r="2">
          <cell r="A2">
            <v>0</v>
          </cell>
        </row>
      </sheetData>
      <sheetData sheetId="4847">
        <row r="2">
          <cell r="A2">
            <v>0</v>
          </cell>
        </row>
      </sheetData>
      <sheetData sheetId="4848">
        <row r="2">
          <cell r="A2">
            <v>0</v>
          </cell>
        </row>
      </sheetData>
      <sheetData sheetId="4849">
        <row r="2">
          <cell r="A2">
            <v>0</v>
          </cell>
        </row>
      </sheetData>
      <sheetData sheetId="4850">
        <row r="2">
          <cell r="A2">
            <v>0</v>
          </cell>
        </row>
      </sheetData>
      <sheetData sheetId="4851">
        <row r="2">
          <cell r="A2">
            <v>0</v>
          </cell>
        </row>
      </sheetData>
      <sheetData sheetId="4852">
        <row r="2">
          <cell r="A2">
            <v>0</v>
          </cell>
        </row>
      </sheetData>
      <sheetData sheetId="4853">
        <row r="2">
          <cell r="A2">
            <v>0</v>
          </cell>
        </row>
      </sheetData>
      <sheetData sheetId="4854">
        <row r="2">
          <cell r="A2">
            <v>0</v>
          </cell>
        </row>
      </sheetData>
      <sheetData sheetId="4855">
        <row r="2">
          <cell r="A2">
            <v>0</v>
          </cell>
        </row>
      </sheetData>
      <sheetData sheetId="4856">
        <row r="2">
          <cell r="A2">
            <v>0</v>
          </cell>
        </row>
      </sheetData>
      <sheetData sheetId="4857">
        <row r="2">
          <cell r="A2">
            <v>0</v>
          </cell>
        </row>
      </sheetData>
      <sheetData sheetId="4858">
        <row r="2">
          <cell r="A2">
            <v>0</v>
          </cell>
        </row>
      </sheetData>
      <sheetData sheetId="4859">
        <row r="2">
          <cell r="A2">
            <v>0</v>
          </cell>
        </row>
      </sheetData>
      <sheetData sheetId="4860">
        <row r="2">
          <cell r="A2">
            <v>0</v>
          </cell>
        </row>
      </sheetData>
      <sheetData sheetId="4861">
        <row r="2">
          <cell r="A2">
            <v>0</v>
          </cell>
        </row>
      </sheetData>
      <sheetData sheetId="4862">
        <row r="2">
          <cell r="A2">
            <v>0</v>
          </cell>
        </row>
      </sheetData>
      <sheetData sheetId="4863">
        <row r="2">
          <cell r="A2">
            <v>0</v>
          </cell>
        </row>
      </sheetData>
      <sheetData sheetId="4864">
        <row r="2">
          <cell r="A2">
            <v>0</v>
          </cell>
        </row>
      </sheetData>
      <sheetData sheetId="4865">
        <row r="2">
          <cell r="A2">
            <v>0</v>
          </cell>
        </row>
      </sheetData>
      <sheetData sheetId="4866">
        <row r="2">
          <cell r="A2">
            <v>0</v>
          </cell>
        </row>
      </sheetData>
      <sheetData sheetId="4867">
        <row r="2">
          <cell r="A2">
            <v>0</v>
          </cell>
        </row>
      </sheetData>
      <sheetData sheetId="4868">
        <row r="2">
          <cell r="A2">
            <v>0</v>
          </cell>
        </row>
      </sheetData>
      <sheetData sheetId="4869">
        <row r="2">
          <cell r="A2">
            <v>0</v>
          </cell>
        </row>
      </sheetData>
      <sheetData sheetId="4870">
        <row r="2">
          <cell r="A2">
            <v>0</v>
          </cell>
        </row>
      </sheetData>
      <sheetData sheetId="4871">
        <row r="2">
          <cell r="A2">
            <v>0</v>
          </cell>
        </row>
      </sheetData>
      <sheetData sheetId="4872">
        <row r="2">
          <cell r="A2">
            <v>0</v>
          </cell>
        </row>
      </sheetData>
      <sheetData sheetId="4873">
        <row r="2">
          <cell r="A2">
            <v>0</v>
          </cell>
        </row>
      </sheetData>
      <sheetData sheetId="4874">
        <row r="2">
          <cell r="A2">
            <v>0</v>
          </cell>
        </row>
      </sheetData>
      <sheetData sheetId="4875">
        <row r="2">
          <cell r="A2">
            <v>0</v>
          </cell>
        </row>
      </sheetData>
      <sheetData sheetId="4876">
        <row r="2">
          <cell r="A2">
            <v>0</v>
          </cell>
        </row>
      </sheetData>
      <sheetData sheetId="4877">
        <row r="2">
          <cell r="A2">
            <v>0</v>
          </cell>
        </row>
      </sheetData>
      <sheetData sheetId="4878">
        <row r="2">
          <cell r="A2">
            <v>0</v>
          </cell>
        </row>
      </sheetData>
      <sheetData sheetId="4879">
        <row r="2">
          <cell r="A2">
            <v>0</v>
          </cell>
        </row>
      </sheetData>
      <sheetData sheetId="4880">
        <row r="2">
          <cell r="A2">
            <v>0</v>
          </cell>
        </row>
      </sheetData>
      <sheetData sheetId="4881">
        <row r="2">
          <cell r="A2">
            <v>0</v>
          </cell>
        </row>
      </sheetData>
      <sheetData sheetId="4882">
        <row r="2">
          <cell r="A2">
            <v>0</v>
          </cell>
        </row>
      </sheetData>
      <sheetData sheetId="4883">
        <row r="2">
          <cell r="A2">
            <v>0</v>
          </cell>
        </row>
      </sheetData>
      <sheetData sheetId="4884">
        <row r="2">
          <cell r="A2">
            <v>0</v>
          </cell>
        </row>
      </sheetData>
      <sheetData sheetId="4885">
        <row r="2">
          <cell r="A2">
            <v>0</v>
          </cell>
        </row>
      </sheetData>
      <sheetData sheetId="4886">
        <row r="2">
          <cell r="A2">
            <v>0</v>
          </cell>
        </row>
      </sheetData>
      <sheetData sheetId="4887">
        <row r="2">
          <cell r="A2">
            <v>0</v>
          </cell>
        </row>
      </sheetData>
      <sheetData sheetId="4888">
        <row r="2">
          <cell r="A2">
            <v>0</v>
          </cell>
        </row>
      </sheetData>
      <sheetData sheetId="4889">
        <row r="2">
          <cell r="A2">
            <v>0</v>
          </cell>
        </row>
      </sheetData>
      <sheetData sheetId="4890">
        <row r="2">
          <cell r="A2">
            <v>0</v>
          </cell>
        </row>
      </sheetData>
      <sheetData sheetId="4891">
        <row r="2">
          <cell r="A2">
            <v>0</v>
          </cell>
        </row>
      </sheetData>
      <sheetData sheetId="4892">
        <row r="2">
          <cell r="A2">
            <v>0</v>
          </cell>
        </row>
      </sheetData>
      <sheetData sheetId="4893">
        <row r="2">
          <cell r="A2">
            <v>0</v>
          </cell>
        </row>
      </sheetData>
      <sheetData sheetId="4894">
        <row r="2">
          <cell r="A2">
            <v>0</v>
          </cell>
        </row>
      </sheetData>
      <sheetData sheetId="4895">
        <row r="2">
          <cell r="A2">
            <v>0</v>
          </cell>
        </row>
      </sheetData>
      <sheetData sheetId="4896">
        <row r="2">
          <cell r="A2">
            <v>0</v>
          </cell>
        </row>
      </sheetData>
      <sheetData sheetId="4897">
        <row r="2">
          <cell r="A2">
            <v>0</v>
          </cell>
        </row>
      </sheetData>
      <sheetData sheetId="4898">
        <row r="2">
          <cell r="A2">
            <v>0</v>
          </cell>
        </row>
      </sheetData>
      <sheetData sheetId="4899">
        <row r="2">
          <cell r="A2">
            <v>0</v>
          </cell>
        </row>
      </sheetData>
      <sheetData sheetId="4900">
        <row r="2">
          <cell r="A2">
            <v>0</v>
          </cell>
        </row>
      </sheetData>
      <sheetData sheetId="4901">
        <row r="2">
          <cell r="A2">
            <v>0</v>
          </cell>
        </row>
      </sheetData>
      <sheetData sheetId="4902">
        <row r="2">
          <cell r="A2">
            <v>0</v>
          </cell>
        </row>
      </sheetData>
      <sheetData sheetId="4903">
        <row r="2">
          <cell r="A2">
            <v>0</v>
          </cell>
        </row>
      </sheetData>
      <sheetData sheetId="4904">
        <row r="2">
          <cell r="A2">
            <v>0</v>
          </cell>
        </row>
      </sheetData>
      <sheetData sheetId="4905">
        <row r="2">
          <cell r="A2">
            <v>0</v>
          </cell>
        </row>
      </sheetData>
      <sheetData sheetId="4906">
        <row r="2">
          <cell r="A2">
            <v>0</v>
          </cell>
        </row>
      </sheetData>
      <sheetData sheetId="4907">
        <row r="2">
          <cell r="A2">
            <v>0</v>
          </cell>
        </row>
      </sheetData>
      <sheetData sheetId="4908">
        <row r="2">
          <cell r="A2">
            <v>0</v>
          </cell>
        </row>
      </sheetData>
      <sheetData sheetId="4909">
        <row r="2">
          <cell r="A2">
            <v>0</v>
          </cell>
        </row>
      </sheetData>
      <sheetData sheetId="4910">
        <row r="2">
          <cell r="A2">
            <v>0</v>
          </cell>
        </row>
      </sheetData>
      <sheetData sheetId="4911">
        <row r="2">
          <cell r="A2">
            <v>0</v>
          </cell>
        </row>
      </sheetData>
      <sheetData sheetId="4912">
        <row r="2">
          <cell r="A2">
            <v>0</v>
          </cell>
        </row>
      </sheetData>
      <sheetData sheetId="4913">
        <row r="2">
          <cell r="A2">
            <v>0</v>
          </cell>
        </row>
      </sheetData>
      <sheetData sheetId="4914">
        <row r="2">
          <cell r="A2">
            <v>0</v>
          </cell>
        </row>
      </sheetData>
      <sheetData sheetId="4915">
        <row r="2">
          <cell r="A2">
            <v>0</v>
          </cell>
        </row>
      </sheetData>
      <sheetData sheetId="4916">
        <row r="2">
          <cell r="A2">
            <v>0</v>
          </cell>
        </row>
      </sheetData>
      <sheetData sheetId="4917">
        <row r="2">
          <cell r="A2">
            <v>0</v>
          </cell>
        </row>
      </sheetData>
      <sheetData sheetId="4918">
        <row r="2">
          <cell r="A2">
            <v>0</v>
          </cell>
        </row>
      </sheetData>
      <sheetData sheetId="4919">
        <row r="2">
          <cell r="A2">
            <v>0</v>
          </cell>
        </row>
      </sheetData>
      <sheetData sheetId="4920">
        <row r="2">
          <cell r="A2">
            <v>0</v>
          </cell>
        </row>
      </sheetData>
      <sheetData sheetId="4921">
        <row r="2">
          <cell r="A2">
            <v>0</v>
          </cell>
        </row>
      </sheetData>
      <sheetData sheetId="4922">
        <row r="2">
          <cell r="A2">
            <v>0</v>
          </cell>
        </row>
      </sheetData>
      <sheetData sheetId="4923">
        <row r="2">
          <cell r="A2">
            <v>0</v>
          </cell>
        </row>
      </sheetData>
      <sheetData sheetId="4924">
        <row r="2">
          <cell r="A2">
            <v>0</v>
          </cell>
        </row>
      </sheetData>
      <sheetData sheetId="4925">
        <row r="2">
          <cell r="A2">
            <v>0</v>
          </cell>
        </row>
      </sheetData>
      <sheetData sheetId="4926">
        <row r="2">
          <cell r="A2">
            <v>0</v>
          </cell>
        </row>
      </sheetData>
      <sheetData sheetId="4927">
        <row r="2">
          <cell r="A2">
            <v>0</v>
          </cell>
        </row>
      </sheetData>
      <sheetData sheetId="4928">
        <row r="2">
          <cell r="A2">
            <v>0</v>
          </cell>
        </row>
      </sheetData>
      <sheetData sheetId="4929">
        <row r="2">
          <cell r="A2">
            <v>0</v>
          </cell>
        </row>
      </sheetData>
      <sheetData sheetId="4930">
        <row r="2">
          <cell r="A2">
            <v>0</v>
          </cell>
        </row>
      </sheetData>
      <sheetData sheetId="4931">
        <row r="2">
          <cell r="A2">
            <v>0</v>
          </cell>
        </row>
      </sheetData>
      <sheetData sheetId="4932">
        <row r="2">
          <cell r="A2">
            <v>0</v>
          </cell>
        </row>
      </sheetData>
      <sheetData sheetId="4933">
        <row r="2">
          <cell r="A2">
            <v>0</v>
          </cell>
        </row>
      </sheetData>
      <sheetData sheetId="4934">
        <row r="2">
          <cell r="A2">
            <v>0</v>
          </cell>
        </row>
      </sheetData>
      <sheetData sheetId="4935">
        <row r="2">
          <cell r="A2">
            <v>0</v>
          </cell>
        </row>
      </sheetData>
      <sheetData sheetId="4936">
        <row r="2">
          <cell r="A2">
            <v>0</v>
          </cell>
        </row>
      </sheetData>
      <sheetData sheetId="4937">
        <row r="2">
          <cell r="A2">
            <v>0</v>
          </cell>
        </row>
      </sheetData>
      <sheetData sheetId="4938">
        <row r="2">
          <cell r="A2">
            <v>0</v>
          </cell>
        </row>
      </sheetData>
      <sheetData sheetId="4939">
        <row r="2">
          <cell r="A2">
            <v>0</v>
          </cell>
        </row>
      </sheetData>
      <sheetData sheetId="4940">
        <row r="2">
          <cell r="A2">
            <v>0</v>
          </cell>
        </row>
      </sheetData>
      <sheetData sheetId="4941">
        <row r="2">
          <cell r="A2">
            <v>0</v>
          </cell>
        </row>
      </sheetData>
      <sheetData sheetId="4942">
        <row r="2">
          <cell r="A2">
            <v>0</v>
          </cell>
        </row>
      </sheetData>
      <sheetData sheetId="4943">
        <row r="2">
          <cell r="A2">
            <v>0</v>
          </cell>
        </row>
      </sheetData>
      <sheetData sheetId="4944">
        <row r="2">
          <cell r="A2">
            <v>0</v>
          </cell>
        </row>
      </sheetData>
      <sheetData sheetId="4945">
        <row r="2">
          <cell r="A2">
            <v>0</v>
          </cell>
        </row>
      </sheetData>
      <sheetData sheetId="4946">
        <row r="2">
          <cell r="A2">
            <v>0</v>
          </cell>
        </row>
      </sheetData>
      <sheetData sheetId="4947">
        <row r="2">
          <cell r="A2">
            <v>0</v>
          </cell>
        </row>
      </sheetData>
      <sheetData sheetId="4948">
        <row r="2">
          <cell r="A2">
            <v>0</v>
          </cell>
        </row>
      </sheetData>
      <sheetData sheetId="4949">
        <row r="2">
          <cell r="A2">
            <v>0</v>
          </cell>
        </row>
      </sheetData>
      <sheetData sheetId="4950">
        <row r="2">
          <cell r="A2">
            <v>0</v>
          </cell>
        </row>
      </sheetData>
      <sheetData sheetId="4951">
        <row r="2">
          <cell r="A2">
            <v>0</v>
          </cell>
        </row>
      </sheetData>
      <sheetData sheetId="4952">
        <row r="2">
          <cell r="A2">
            <v>0</v>
          </cell>
        </row>
      </sheetData>
      <sheetData sheetId="4953">
        <row r="2">
          <cell r="A2">
            <v>0</v>
          </cell>
        </row>
      </sheetData>
      <sheetData sheetId="4954">
        <row r="2">
          <cell r="A2">
            <v>0</v>
          </cell>
        </row>
      </sheetData>
      <sheetData sheetId="4955">
        <row r="2">
          <cell r="A2">
            <v>0</v>
          </cell>
        </row>
      </sheetData>
      <sheetData sheetId="4956">
        <row r="2">
          <cell r="A2">
            <v>0</v>
          </cell>
        </row>
      </sheetData>
      <sheetData sheetId="4957">
        <row r="2">
          <cell r="A2">
            <v>0</v>
          </cell>
        </row>
      </sheetData>
      <sheetData sheetId="4958">
        <row r="2">
          <cell r="A2">
            <v>0</v>
          </cell>
        </row>
      </sheetData>
      <sheetData sheetId="4959">
        <row r="2">
          <cell r="A2">
            <v>0</v>
          </cell>
        </row>
      </sheetData>
      <sheetData sheetId="4960">
        <row r="2">
          <cell r="A2">
            <v>0</v>
          </cell>
        </row>
      </sheetData>
      <sheetData sheetId="4961">
        <row r="2">
          <cell r="A2">
            <v>0</v>
          </cell>
        </row>
      </sheetData>
      <sheetData sheetId="4962">
        <row r="2">
          <cell r="A2">
            <v>0</v>
          </cell>
        </row>
      </sheetData>
      <sheetData sheetId="4963">
        <row r="2">
          <cell r="A2">
            <v>0</v>
          </cell>
        </row>
      </sheetData>
      <sheetData sheetId="4964">
        <row r="2">
          <cell r="A2">
            <v>0</v>
          </cell>
        </row>
      </sheetData>
      <sheetData sheetId="4965">
        <row r="2">
          <cell r="A2">
            <v>0</v>
          </cell>
        </row>
      </sheetData>
      <sheetData sheetId="4966">
        <row r="2">
          <cell r="A2">
            <v>0</v>
          </cell>
        </row>
      </sheetData>
      <sheetData sheetId="4967">
        <row r="2">
          <cell r="A2">
            <v>0</v>
          </cell>
        </row>
      </sheetData>
      <sheetData sheetId="4968">
        <row r="2">
          <cell r="A2">
            <v>0</v>
          </cell>
        </row>
      </sheetData>
      <sheetData sheetId="4969">
        <row r="2">
          <cell r="A2">
            <v>0</v>
          </cell>
        </row>
      </sheetData>
      <sheetData sheetId="4970">
        <row r="2">
          <cell r="A2">
            <v>0</v>
          </cell>
        </row>
      </sheetData>
      <sheetData sheetId="4971">
        <row r="2">
          <cell r="A2">
            <v>0</v>
          </cell>
        </row>
      </sheetData>
      <sheetData sheetId="4972">
        <row r="2">
          <cell r="A2">
            <v>0</v>
          </cell>
        </row>
      </sheetData>
      <sheetData sheetId="4973">
        <row r="2">
          <cell r="A2">
            <v>0</v>
          </cell>
        </row>
      </sheetData>
      <sheetData sheetId="4974">
        <row r="2">
          <cell r="A2">
            <v>0</v>
          </cell>
        </row>
      </sheetData>
      <sheetData sheetId="4975">
        <row r="2">
          <cell r="A2">
            <v>0</v>
          </cell>
        </row>
      </sheetData>
      <sheetData sheetId="4976">
        <row r="2">
          <cell r="A2">
            <v>0</v>
          </cell>
        </row>
      </sheetData>
      <sheetData sheetId="4977">
        <row r="2">
          <cell r="A2">
            <v>0</v>
          </cell>
        </row>
      </sheetData>
      <sheetData sheetId="4978">
        <row r="2">
          <cell r="A2">
            <v>0</v>
          </cell>
        </row>
      </sheetData>
      <sheetData sheetId="4979">
        <row r="2">
          <cell r="A2">
            <v>0</v>
          </cell>
        </row>
      </sheetData>
      <sheetData sheetId="4980">
        <row r="2">
          <cell r="A2">
            <v>0</v>
          </cell>
        </row>
      </sheetData>
      <sheetData sheetId="4981">
        <row r="2">
          <cell r="A2">
            <v>0</v>
          </cell>
        </row>
      </sheetData>
      <sheetData sheetId="4982">
        <row r="2">
          <cell r="A2">
            <v>0</v>
          </cell>
        </row>
      </sheetData>
      <sheetData sheetId="4983">
        <row r="2">
          <cell r="A2">
            <v>0</v>
          </cell>
        </row>
      </sheetData>
      <sheetData sheetId="4984"/>
      <sheetData sheetId="4985"/>
      <sheetData sheetId="4986"/>
      <sheetData sheetId="4987">
        <row r="2">
          <cell r="A2">
            <v>0</v>
          </cell>
        </row>
      </sheetData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>
        <row r="2">
          <cell r="A2">
            <v>0</v>
          </cell>
        </row>
      </sheetData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>
        <row r="2">
          <cell r="A2">
            <v>0</v>
          </cell>
        </row>
      </sheetData>
      <sheetData sheetId="5024">
        <row r="2">
          <cell r="A2">
            <v>0</v>
          </cell>
        </row>
      </sheetData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>
        <row r="2">
          <cell r="A2">
            <v>0</v>
          </cell>
        </row>
      </sheetData>
      <sheetData sheetId="5034">
        <row r="2">
          <cell r="A2">
            <v>0</v>
          </cell>
        </row>
      </sheetData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>
        <row r="2">
          <cell r="A2">
            <v>0</v>
          </cell>
        </row>
      </sheetData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>
        <row r="2">
          <cell r="A2">
            <v>0</v>
          </cell>
        </row>
      </sheetData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>
        <row r="2">
          <cell r="A2">
            <v>0</v>
          </cell>
        </row>
      </sheetData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>
        <row r="2">
          <cell r="A2">
            <v>0</v>
          </cell>
        </row>
      </sheetData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>
        <row r="2">
          <cell r="A2">
            <v>0</v>
          </cell>
        </row>
      </sheetData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>
        <row r="2">
          <cell r="A2">
            <v>0</v>
          </cell>
        </row>
      </sheetData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>
        <row r="2">
          <cell r="A2">
            <v>0</v>
          </cell>
        </row>
      </sheetData>
      <sheetData sheetId="5153">
        <row r="2">
          <cell r="A2">
            <v>0</v>
          </cell>
        </row>
      </sheetData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>
        <row r="2">
          <cell r="A2">
            <v>0</v>
          </cell>
        </row>
      </sheetData>
      <sheetData sheetId="5163">
        <row r="2">
          <cell r="A2">
            <v>0</v>
          </cell>
        </row>
      </sheetData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>
        <row r="2">
          <cell r="A2">
            <v>0</v>
          </cell>
        </row>
      </sheetData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>
        <row r="2">
          <cell r="A2">
            <v>0</v>
          </cell>
        </row>
      </sheetData>
      <sheetData sheetId="5189">
        <row r="2">
          <cell r="A2">
            <v>0</v>
          </cell>
        </row>
      </sheetData>
      <sheetData sheetId="5190">
        <row r="2">
          <cell r="A2">
            <v>0</v>
          </cell>
        </row>
      </sheetData>
      <sheetData sheetId="5191">
        <row r="2">
          <cell r="A2">
            <v>0</v>
          </cell>
        </row>
      </sheetData>
      <sheetData sheetId="5192">
        <row r="2">
          <cell r="A2">
            <v>0</v>
          </cell>
        </row>
      </sheetData>
      <sheetData sheetId="5193">
        <row r="2">
          <cell r="A2">
            <v>0</v>
          </cell>
        </row>
      </sheetData>
      <sheetData sheetId="5194">
        <row r="2">
          <cell r="A2">
            <v>0</v>
          </cell>
        </row>
      </sheetData>
      <sheetData sheetId="5195"/>
      <sheetData sheetId="5196"/>
      <sheetData sheetId="5197">
        <row r="2">
          <cell r="A2">
            <v>0</v>
          </cell>
        </row>
      </sheetData>
      <sheetData sheetId="5198">
        <row r="2">
          <cell r="A2">
            <v>0</v>
          </cell>
        </row>
      </sheetData>
      <sheetData sheetId="5199">
        <row r="2">
          <cell r="A2">
            <v>0</v>
          </cell>
        </row>
      </sheetData>
      <sheetData sheetId="5200">
        <row r="2">
          <cell r="A2">
            <v>0</v>
          </cell>
        </row>
      </sheetData>
      <sheetData sheetId="5201">
        <row r="2">
          <cell r="A2">
            <v>0</v>
          </cell>
        </row>
      </sheetData>
      <sheetData sheetId="5202">
        <row r="2">
          <cell r="A2">
            <v>0</v>
          </cell>
        </row>
      </sheetData>
      <sheetData sheetId="5203">
        <row r="2">
          <cell r="A2">
            <v>0</v>
          </cell>
        </row>
      </sheetData>
      <sheetData sheetId="5204">
        <row r="2">
          <cell r="A2">
            <v>0</v>
          </cell>
        </row>
      </sheetData>
      <sheetData sheetId="5205"/>
      <sheetData sheetId="5206">
        <row r="2">
          <cell r="A2">
            <v>0</v>
          </cell>
        </row>
      </sheetData>
      <sheetData sheetId="5207">
        <row r="2">
          <cell r="A2">
            <v>0</v>
          </cell>
        </row>
      </sheetData>
      <sheetData sheetId="5208">
        <row r="2">
          <cell r="A2">
            <v>0</v>
          </cell>
        </row>
      </sheetData>
      <sheetData sheetId="5209">
        <row r="2">
          <cell r="A2">
            <v>0</v>
          </cell>
        </row>
      </sheetData>
      <sheetData sheetId="5210">
        <row r="2">
          <cell r="A2">
            <v>0</v>
          </cell>
        </row>
      </sheetData>
      <sheetData sheetId="5211">
        <row r="2">
          <cell r="A2">
            <v>0</v>
          </cell>
        </row>
      </sheetData>
      <sheetData sheetId="5212">
        <row r="2">
          <cell r="A2">
            <v>0</v>
          </cell>
        </row>
      </sheetData>
      <sheetData sheetId="5213">
        <row r="2">
          <cell r="A2">
            <v>0</v>
          </cell>
        </row>
      </sheetData>
      <sheetData sheetId="5214">
        <row r="2">
          <cell r="A2">
            <v>0</v>
          </cell>
        </row>
      </sheetData>
      <sheetData sheetId="5215">
        <row r="2">
          <cell r="A2">
            <v>0</v>
          </cell>
        </row>
      </sheetData>
      <sheetData sheetId="5216">
        <row r="2">
          <cell r="A2">
            <v>0</v>
          </cell>
        </row>
      </sheetData>
      <sheetData sheetId="5217">
        <row r="2">
          <cell r="A2">
            <v>0</v>
          </cell>
        </row>
      </sheetData>
      <sheetData sheetId="5218">
        <row r="2">
          <cell r="A2">
            <v>0</v>
          </cell>
        </row>
      </sheetData>
      <sheetData sheetId="5219">
        <row r="2">
          <cell r="A2">
            <v>0</v>
          </cell>
        </row>
      </sheetData>
      <sheetData sheetId="5220">
        <row r="2">
          <cell r="A2">
            <v>0</v>
          </cell>
        </row>
      </sheetData>
      <sheetData sheetId="5221">
        <row r="2">
          <cell r="A2">
            <v>0</v>
          </cell>
        </row>
      </sheetData>
      <sheetData sheetId="5222">
        <row r="2">
          <cell r="A2">
            <v>0</v>
          </cell>
        </row>
      </sheetData>
      <sheetData sheetId="5223">
        <row r="2">
          <cell r="A2">
            <v>0</v>
          </cell>
        </row>
      </sheetData>
      <sheetData sheetId="5224">
        <row r="2">
          <cell r="A2">
            <v>0</v>
          </cell>
        </row>
      </sheetData>
      <sheetData sheetId="5225">
        <row r="2">
          <cell r="A2">
            <v>0</v>
          </cell>
        </row>
      </sheetData>
      <sheetData sheetId="5226">
        <row r="2">
          <cell r="A2">
            <v>0</v>
          </cell>
        </row>
      </sheetData>
      <sheetData sheetId="5227">
        <row r="2">
          <cell r="A2">
            <v>0</v>
          </cell>
        </row>
      </sheetData>
      <sheetData sheetId="5228">
        <row r="2">
          <cell r="A2">
            <v>0</v>
          </cell>
        </row>
      </sheetData>
      <sheetData sheetId="5229">
        <row r="2">
          <cell r="A2">
            <v>0</v>
          </cell>
        </row>
      </sheetData>
      <sheetData sheetId="5230">
        <row r="2">
          <cell r="A2">
            <v>0</v>
          </cell>
        </row>
      </sheetData>
      <sheetData sheetId="5231">
        <row r="2">
          <cell r="A2">
            <v>0</v>
          </cell>
        </row>
      </sheetData>
      <sheetData sheetId="5232">
        <row r="2">
          <cell r="A2">
            <v>0</v>
          </cell>
        </row>
      </sheetData>
      <sheetData sheetId="5233">
        <row r="2">
          <cell r="A2">
            <v>0</v>
          </cell>
        </row>
      </sheetData>
      <sheetData sheetId="5234">
        <row r="2">
          <cell r="A2">
            <v>0</v>
          </cell>
        </row>
      </sheetData>
      <sheetData sheetId="5235">
        <row r="2">
          <cell r="A2">
            <v>0</v>
          </cell>
        </row>
      </sheetData>
      <sheetData sheetId="5236">
        <row r="2">
          <cell r="A2">
            <v>0</v>
          </cell>
        </row>
      </sheetData>
      <sheetData sheetId="5237">
        <row r="2">
          <cell r="A2">
            <v>0</v>
          </cell>
        </row>
      </sheetData>
      <sheetData sheetId="5238">
        <row r="2">
          <cell r="A2">
            <v>0</v>
          </cell>
        </row>
      </sheetData>
      <sheetData sheetId="5239">
        <row r="2">
          <cell r="A2">
            <v>0</v>
          </cell>
        </row>
      </sheetData>
      <sheetData sheetId="5240">
        <row r="2">
          <cell r="A2">
            <v>0</v>
          </cell>
        </row>
      </sheetData>
      <sheetData sheetId="5241">
        <row r="2">
          <cell r="A2">
            <v>0</v>
          </cell>
        </row>
      </sheetData>
      <sheetData sheetId="5242">
        <row r="2">
          <cell r="A2">
            <v>0</v>
          </cell>
        </row>
      </sheetData>
      <sheetData sheetId="5243">
        <row r="2">
          <cell r="A2">
            <v>0</v>
          </cell>
        </row>
      </sheetData>
      <sheetData sheetId="5244">
        <row r="2">
          <cell r="A2">
            <v>0</v>
          </cell>
        </row>
      </sheetData>
      <sheetData sheetId="5245">
        <row r="2">
          <cell r="A2">
            <v>0</v>
          </cell>
        </row>
      </sheetData>
      <sheetData sheetId="5246">
        <row r="2">
          <cell r="A2">
            <v>0</v>
          </cell>
        </row>
      </sheetData>
      <sheetData sheetId="5247">
        <row r="2">
          <cell r="A2">
            <v>0</v>
          </cell>
        </row>
      </sheetData>
      <sheetData sheetId="5248">
        <row r="2">
          <cell r="A2">
            <v>0</v>
          </cell>
        </row>
      </sheetData>
      <sheetData sheetId="5249">
        <row r="2">
          <cell r="A2">
            <v>0</v>
          </cell>
        </row>
      </sheetData>
      <sheetData sheetId="5250">
        <row r="2">
          <cell r="A2">
            <v>0</v>
          </cell>
        </row>
      </sheetData>
      <sheetData sheetId="5251">
        <row r="2">
          <cell r="A2">
            <v>0</v>
          </cell>
        </row>
      </sheetData>
      <sheetData sheetId="5252">
        <row r="2">
          <cell r="A2">
            <v>0</v>
          </cell>
        </row>
      </sheetData>
      <sheetData sheetId="5253">
        <row r="2">
          <cell r="A2">
            <v>0</v>
          </cell>
        </row>
      </sheetData>
      <sheetData sheetId="5254">
        <row r="2">
          <cell r="A2">
            <v>0</v>
          </cell>
        </row>
      </sheetData>
      <sheetData sheetId="5255">
        <row r="2">
          <cell r="A2">
            <v>0</v>
          </cell>
        </row>
      </sheetData>
      <sheetData sheetId="5256">
        <row r="2">
          <cell r="A2">
            <v>0</v>
          </cell>
        </row>
      </sheetData>
      <sheetData sheetId="5257">
        <row r="2">
          <cell r="A2">
            <v>0</v>
          </cell>
        </row>
      </sheetData>
      <sheetData sheetId="5258">
        <row r="2">
          <cell r="A2">
            <v>0</v>
          </cell>
        </row>
      </sheetData>
      <sheetData sheetId="5259">
        <row r="2">
          <cell r="A2">
            <v>0</v>
          </cell>
        </row>
      </sheetData>
      <sheetData sheetId="5260">
        <row r="2">
          <cell r="A2">
            <v>0</v>
          </cell>
        </row>
      </sheetData>
      <sheetData sheetId="5261">
        <row r="2">
          <cell r="A2">
            <v>0</v>
          </cell>
        </row>
      </sheetData>
      <sheetData sheetId="5262">
        <row r="2">
          <cell r="A2">
            <v>0</v>
          </cell>
        </row>
      </sheetData>
      <sheetData sheetId="5263">
        <row r="2">
          <cell r="A2">
            <v>0</v>
          </cell>
        </row>
      </sheetData>
      <sheetData sheetId="5264">
        <row r="2">
          <cell r="A2">
            <v>0</v>
          </cell>
        </row>
      </sheetData>
      <sheetData sheetId="5265">
        <row r="2">
          <cell r="A2">
            <v>0</v>
          </cell>
        </row>
      </sheetData>
      <sheetData sheetId="5266">
        <row r="2">
          <cell r="A2">
            <v>0</v>
          </cell>
        </row>
      </sheetData>
      <sheetData sheetId="5267">
        <row r="2">
          <cell r="A2">
            <v>0</v>
          </cell>
        </row>
      </sheetData>
      <sheetData sheetId="5268">
        <row r="2">
          <cell r="A2">
            <v>0</v>
          </cell>
        </row>
      </sheetData>
      <sheetData sheetId="5269">
        <row r="2">
          <cell r="A2">
            <v>0</v>
          </cell>
        </row>
      </sheetData>
      <sheetData sheetId="5270">
        <row r="2">
          <cell r="A2">
            <v>0</v>
          </cell>
        </row>
      </sheetData>
      <sheetData sheetId="5271">
        <row r="2">
          <cell r="A2">
            <v>0</v>
          </cell>
        </row>
      </sheetData>
      <sheetData sheetId="5272">
        <row r="2">
          <cell r="A2">
            <v>0</v>
          </cell>
        </row>
      </sheetData>
      <sheetData sheetId="5273">
        <row r="2">
          <cell r="A2">
            <v>0</v>
          </cell>
        </row>
      </sheetData>
      <sheetData sheetId="5274">
        <row r="2">
          <cell r="A2">
            <v>0</v>
          </cell>
        </row>
      </sheetData>
      <sheetData sheetId="5275">
        <row r="2">
          <cell r="A2">
            <v>0</v>
          </cell>
        </row>
      </sheetData>
      <sheetData sheetId="5276">
        <row r="2">
          <cell r="A2">
            <v>0</v>
          </cell>
        </row>
      </sheetData>
      <sheetData sheetId="5277">
        <row r="2">
          <cell r="A2">
            <v>0</v>
          </cell>
        </row>
      </sheetData>
      <sheetData sheetId="5278">
        <row r="2">
          <cell r="A2">
            <v>0</v>
          </cell>
        </row>
      </sheetData>
      <sheetData sheetId="5279">
        <row r="2">
          <cell r="A2">
            <v>0</v>
          </cell>
        </row>
      </sheetData>
      <sheetData sheetId="5280">
        <row r="2">
          <cell r="A2">
            <v>0</v>
          </cell>
        </row>
      </sheetData>
      <sheetData sheetId="5281">
        <row r="2">
          <cell r="A2">
            <v>0</v>
          </cell>
        </row>
      </sheetData>
      <sheetData sheetId="5282">
        <row r="2">
          <cell r="A2">
            <v>0</v>
          </cell>
        </row>
      </sheetData>
      <sheetData sheetId="5283">
        <row r="2">
          <cell r="A2">
            <v>0</v>
          </cell>
        </row>
      </sheetData>
      <sheetData sheetId="5284">
        <row r="2">
          <cell r="A2">
            <v>0</v>
          </cell>
        </row>
      </sheetData>
      <sheetData sheetId="5285">
        <row r="2">
          <cell r="A2">
            <v>0</v>
          </cell>
        </row>
      </sheetData>
      <sheetData sheetId="5286">
        <row r="2">
          <cell r="A2">
            <v>0</v>
          </cell>
        </row>
      </sheetData>
      <sheetData sheetId="5287">
        <row r="2">
          <cell r="A2">
            <v>0</v>
          </cell>
        </row>
      </sheetData>
      <sheetData sheetId="5288">
        <row r="2">
          <cell r="A2">
            <v>0</v>
          </cell>
        </row>
      </sheetData>
      <sheetData sheetId="5289">
        <row r="2">
          <cell r="A2">
            <v>0</v>
          </cell>
        </row>
      </sheetData>
      <sheetData sheetId="5290">
        <row r="2">
          <cell r="A2">
            <v>0</v>
          </cell>
        </row>
      </sheetData>
      <sheetData sheetId="5291">
        <row r="2">
          <cell r="A2">
            <v>0</v>
          </cell>
        </row>
      </sheetData>
      <sheetData sheetId="5292">
        <row r="2">
          <cell r="A2">
            <v>0</v>
          </cell>
        </row>
      </sheetData>
      <sheetData sheetId="5293">
        <row r="2">
          <cell r="A2">
            <v>0</v>
          </cell>
        </row>
      </sheetData>
      <sheetData sheetId="5294">
        <row r="2">
          <cell r="A2">
            <v>0</v>
          </cell>
        </row>
      </sheetData>
      <sheetData sheetId="5295">
        <row r="2">
          <cell r="A2">
            <v>0</v>
          </cell>
        </row>
      </sheetData>
      <sheetData sheetId="5296">
        <row r="2">
          <cell r="A2">
            <v>0</v>
          </cell>
        </row>
      </sheetData>
      <sheetData sheetId="5297">
        <row r="2">
          <cell r="A2">
            <v>0</v>
          </cell>
        </row>
      </sheetData>
      <sheetData sheetId="5298">
        <row r="2">
          <cell r="A2">
            <v>0</v>
          </cell>
        </row>
      </sheetData>
      <sheetData sheetId="5299">
        <row r="2">
          <cell r="A2">
            <v>0</v>
          </cell>
        </row>
      </sheetData>
      <sheetData sheetId="5300">
        <row r="2">
          <cell r="A2">
            <v>0</v>
          </cell>
        </row>
      </sheetData>
      <sheetData sheetId="5301">
        <row r="2">
          <cell r="A2">
            <v>0</v>
          </cell>
        </row>
      </sheetData>
      <sheetData sheetId="5302">
        <row r="2">
          <cell r="A2">
            <v>0</v>
          </cell>
        </row>
      </sheetData>
      <sheetData sheetId="5303">
        <row r="2">
          <cell r="A2">
            <v>0</v>
          </cell>
        </row>
      </sheetData>
      <sheetData sheetId="5304">
        <row r="2">
          <cell r="A2">
            <v>0</v>
          </cell>
        </row>
      </sheetData>
      <sheetData sheetId="5305">
        <row r="2">
          <cell r="A2">
            <v>0</v>
          </cell>
        </row>
      </sheetData>
      <sheetData sheetId="5306">
        <row r="2">
          <cell r="A2">
            <v>0</v>
          </cell>
        </row>
      </sheetData>
      <sheetData sheetId="5307">
        <row r="2">
          <cell r="A2">
            <v>0</v>
          </cell>
        </row>
      </sheetData>
      <sheetData sheetId="5308">
        <row r="2">
          <cell r="A2">
            <v>0</v>
          </cell>
        </row>
      </sheetData>
      <sheetData sheetId="5309">
        <row r="2">
          <cell r="A2">
            <v>0</v>
          </cell>
        </row>
      </sheetData>
      <sheetData sheetId="5310">
        <row r="2">
          <cell r="A2">
            <v>0</v>
          </cell>
        </row>
      </sheetData>
      <sheetData sheetId="5311">
        <row r="2">
          <cell r="A2">
            <v>0</v>
          </cell>
        </row>
      </sheetData>
      <sheetData sheetId="5312">
        <row r="2">
          <cell r="A2">
            <v>0</v>
          </cell>
        </row>
      </sheetData>
      <sheetData sheetId="5313">
        <row r="2">
          <cell r="A2">
            <v>0</v>
          </cell>
        </row>
      </sheetData>
      <sheetData sheetId="5314">
        <row r="2">
          <cell r="A2">
            <v>0</v>
          </cell>
        </row>
      </sheetData>
      <sheetData sheetId="5315">
        <row r="2">
          <cell r="A2">
            <v>0</v>
          </cell>
        </row>
      </sheetData>
      <sheetData sheetId="5316">
        <row r="2">
          <cell r="A2">
            <v>0</v>
          </cell>
        </row>
      </sheetData>
      <sheetData sheetId="5317">
        <row r="2">
          <cell r="A2">
            <v>0</v>
          </cell>
        </row>
      </sheetData>
      <sheetData sheetId="5318">
        <row r="2">
          <cell r="A2">
            <v>0</v>
          </cell>
        </row>
      </sheetData>
      <sheetData sheetId="5319">
        <row r="2">
          <cell r="A2">
            <v>0</v>
          </cell>
        </row>
      </sheetData>
      <sheetData sheetId="5320">
        <row r="2">
          <cell r="A2">
            <v>0</v>
          </cell>
        </row>
      </sheetData>
      <sheetData sheetId="5321">
        <row r="2">
          <cell r="A2">
            <v>0</v>
          </cell>
        </row>
      </sheetData>
      <sheetData sheetId="5322">
        <row r="2">
          <cell r="A2">
            <v>0</v>
          </cell>
        </row>
      </sheetData>
      <sheetData sheetId="5323">
        <row r="2">
          <cell r="A2">
            <v>0</v>
          </cell>
        </row>
      </sheetData>
      <sheetData sheetId="5324">
        <row r="2">
          <cell r="A2">
            <v>0</v>
          </cell>
        </row>
      </sheetData>
      <sheetData sheetId="5325">
        <row r="2">
          <cell r="A2">
            <v>0</v>
          </cell>
        </row>
      </sheetData>
      <sheetData sheetId="5326">
        <row r="2">
          <cell r="A2">
            <v>0</v>
          </cell>
        </row>
      </sheetData>
      <sheetData sheetId="5327">
        <row r="2">
          <cell r="A2">
            <v>0</v>
          </cell>
        </row>
      </sheetData>
      <sheetData sheetId="5328">
        <row r="2">
          <cell r="A2">
            <v>0</v>
          </cell>
        </row>
      </sheetData>
      <sheetData sheetId="5329">
        <row r="2">
          <cell r="A2">
            <v>0</v>
          </cell>
        </row>
      </sheetData>
      <sheetData sheetId="5330">
        <row r="2">
          <cell r="A2">
            <v>0</v>
          </cell>
        </row>
      </sheetData>
      <sheetData sheetId="5331">
        <row r="2">
          <cell r="A2">
            <v>0</v>
          </cell>
        </row>
      </sheetData>
      <sheetData sheetId="5332">
        <row r="2">
          <cell r="A2">
            <v>0</v>
          </cell>
        </row>
      </sheetData>
      <sheetData sheetId="5333">
        <row r="2">
          <cell r="A2">
            <v>0</v>
          </cell>
        </row>
      </sheetData>
      <sheetData sheetId="5334">
        <row r="2">
          <cell r="A2">
            <v>0</v>
          </cell>
        </row>
      </sheetData>
      <sheetData sheetId="5335">
        <row r="2">
          <cell r="A2">
            <v>0</v>
          </cell>
        </row>
      </sheetData>
      <sheetData sheetId="5336">
        <row r="2">
          <cell r="A2">
            <v>0</v>
          </cell>
        </row>
      </sheetData>
      <sheetData sheetId="5337">
        <row r="2">
          <cell r="A2">
            <v>0</v>
          </cell>
        </row>
      </sheetData>
      <sheetData sheetId="5338">
        <row r="2">
          <cell r="A2">
            <v>0</v>
          </cell>
        </row>
      </sheetData>
      <sheetData sheetId="5339">
        <row r="2">
          <cell r="A2">
            <v>0</v>
          </cell>
        </row>
      </sheetData>
      <sheetData sheetId="5340">
        <row r="2">
          <cell r="A2">
            <v>0</v>
          </cell>
        </row>
      </sheetData>
      <sheetData sheetId="5341">
        <row r="2">
          <cell r="A2">
            <v>0</v>
          </cell>
        </row>
      </sheetData>
      <sheetData sheetId="5342">
        <row r="2">
          <cell r="A2">
            <v>0</v>
          </cell>
        </row>
      </sheetData>
      <sheetData sheetId="5343">
        <row r="2">
          <cell r="A2">
            <v>0</v>
          </cell>
        </row>
      </sheetData>
      <sheetData sheetId="5344">
        <row r="2">
          <cell r="A2">
            <v>0</v>
          </cell>
        </row>
      </sheetData>
      <sheetData sheetId="5345">
        <row r="2">
          <cell r="A2">
            <v>0</v>
          </cell>
        </row>
      </sheetData>
      <sheetData sheetId="5346">
        <row r="2">
          <cell r="A2">
            <v>0</v>
          </cell>
        </row>
      </sheetData>
      <sheetData sheetId="5347">
        <row r="2">
          <cell r="A2">
            <v>0</v>
          </cell>
        </row>
      </sheetData>
      <sheetData sheetId="5348">
        <row r="2">
          <cell r="A2">
            <v>0</v>
          </cell>
        </row>
      </sheetData>
      <sheetData sheetId="5349">
        <row r="2">
          <cell r="A2">
            <v>0</v>
          </cell>
        </row>
      </sheetData>
      <sheetData sheetId="5350">
        <row r="2">
          <cell r="A2">
            <v>0</v>
          </cell>
        </row>
      </sheetData>
      <sheetData sheetId="5351">
        <row r="2">
          <cell r="A2">
            <v>0</v>
          </cell>
        </row>
      </sheetData>
      <sheetData sheetId="5352">
        <row r="2">
          <cell r="A2">
            <v>0</v>
          </cell>
        </row>
      </sheetData>
      <sheetData sheetId="5353">
        <row r="2">
          <cell r="A2">
            <v>0</v>
          </cell>
        </row>
      </sheetData>
      <sheetData sheetId="5354">
        <row r="2">
          <cell r="A2">
            <v>0</v>
          </cell>
        </row>
      </sheetData>
      <sheetData sheetId="5355">
        <row r="2">
          <cell r="A2">
            <v>0</v>
          </cell>
        </row>
      </sheetData>
      <sheetData sheetId="5356">
        <row r="2">
          <cell r="A2">
            <v>0</v>
          </cell>
        </row>
      </sheetData>
      <sheetData sheetId="5357">
        <row r="2">
          <cell r="A2">
            <v>0</v>
          </cell>
        </row>
      </sheetData>
      <sheetData sheetId="5358">
        <row r="2">
          <cell r="A2">
            <v>0</v>
          </cell>
        </row>
      </sheetData>
      <sheetData sheetId="5359">
        <row r="2">
          <cell r="A2">
            <v>0</v>
          </cell>
        </row>
      </sheetData>
      <sheetData sheetId="5360">
        <row r="2">
          <cell r="A2">
            <v>0</v>
          </cell>
        </row>
      </sheetData>
      <sheetData sheetId="5361">
        <row r="2">
          <cell r="A2">
            <v>0</v>
          </cell>
        </row>
      </sheetData>
      <sheetData sheetId="5362">
        <row r="2">
          <cell r="A2">
            <v>0</v>
          </cell>
        </row>
      </sheetData>
      <sheetData sheetId="5363">
        <row r="2">
          <cell r="A2">
            <v>0</v>
          </cell>
        </row>
      </sheetData>
      <sheetData sheetId="5364">
        <row r="2">
          <cell r="A2">
            <v>0</v>
          </cell>
        </row>
      </sheetData>
      <sheetData sheetId="5365">
        <row r="2">
          <cell r="A2">
            <v>0</v>
          </cell>
        </row>
      </sheetData>
      <sheetData sheetId="5366">
        <row r="2">
          <cell r="A2">
            <v>0</v>
          </cell>
        </row>
      </sheetData>
      <sheetData sheetId="5367">
        <row r="2">
          <cell r="A2">
            <v>0</v>
          </cell>
        </row>
      </sheetData>
      <sheetData sheetId="5368">
        <row r="2">
          <cell r="A2">
            <v>0</v>
          </cell>
        </row>
      </sheetData>
      <sheetData sheetId="5369">
        <row r="2">
          <cell r="A2">
            <v>0</v>
          </cell>
        </row>
      </sheetData>
      <sheetData sheetId="5370">
        <row r="2">
          <cell r="A2">
            <v>0</v>
          </cell>
        </row>
      </sheetData>
      <sheetData sheetId="5371">
        <row r="2">
          <cell r="A2">
            <v>0</v>
          </cell>
        </row>
      </sheetData>
      <sheetData sheetId="5372">
        <row r="2">
          <cell r="A2">
            <v>0</v>
          </cell>
        </row>
      </sheetData>
      <sheetData sheetId="5373">
        <row r="2">
          <cell r="A2">
            <v>0</v>
          </cell>
        </row>
      </sheetData>
      <sheetData sheetId="5374">
        <row r="2">
          <cell r="A2">
            <v>0</v>
          </cell>
        </row>
      </sheetData>
      <sheetData sheetId="5375">
        <row r="2">
          <cell r="A2">
            <v>0</v>
          </cell>
        </row>
      </sheetData>
      <sheetData sheetId="5376">
        <row r="2">
          <cell r="A2">
            <v>0</v>
          </cell>
        </row>
      </sheetData>
      <sheetData sheetId="5377">
        <row r="2">
          <cell r="A2">
            <v>0</v>
          </cell>
        </row>
      </sheetData>
      <sheetData sheetId="5378">
        <row r="2">
          <cell r="A2">
            <v>0</v>
          </cell>
        </row>
      </sheetData>
      <sheetData sheetId="5379">
        <row r="2">
          <cell r="A2">
            <v>0</v>
          </cell>
        </row>
      </sheetData>
      <sheetData sheetId="5380">
        <row r="2">
          <cell r="A2">
            <v>0</v>
          </cell>
        </row>
      </sheetData>
      <sheetData sheetId="5381">
        <row r="2">
          <cell r="A2">
            <v>0</v>
          </cell>
        </row>
      </sheetData>
      <sheetData sheetId="5382">
        <row r="2">
          <cell r="A2">
            <v>0</v>
          </cell>
        </row>
      </sheetData>
      <sheetData sheetId="5383">
        <row r="2">
          <cell r="A2">
            <v>0</v>
          </cell>
        </row>
      </sheetData>
      <sheetData sheetId="5384">
        <row r="2">
          <cell r="A2">
            <v>0</v>
          </cell>
        </row>
      </sheetData>
      <sheetData sheetId="5385">
        <row r="2">
          <cell r="A2">
            <v>0</v>
          </cell>
        </row>
      </sheetData>
      <sheetData sheetId="5386">
        <row r="2">
          <cell r="A2">
            <v>0</v>
          </cell>
        </row>
      </sheetData>
      <sheetData sheetId="5387">
        <row r="2">
          <cell r="A2">
            <v>0</v>
          </cell>
        </row>
      </sheetData>
      <sheetData sheetId="5388">
        <row r="2">
          <cell r="A2">
            <v>0</v>
          </cell>
        </row>
      </sheetData>
      <sheetData sheetId="5389">
        <row r="2">
          <cell r="A2">
            <v>0</v>
          </cell>
        </row>
      </sheetData>
      <sheetData sheetId="5390">
        <row r="2">
          <cell r="A2">
            <v>0</v>
          </cell>
        </row>
      </sheetData>
      <sheetData sheetId="5391">
        <row r="2">
          <cell r="A2">
            <v>0</v>
          </cell>
        </row>
      </sheetData>
      <sheetData sheetId="5392">
        <row r="2">
          <cell r="A2">
            <v>0</v>
          </cell>
        </row>
      </sheetData>
      <sheetData sheetId="5393">
        <row r="2">
          <cell r="A2">
            <v>0</v>
          </cell>
        </row>
      </sheetData>
      <sheetData sheetId="5394">
        <row r="2">
          <cell r="A2">
            <v>0</v>
          </cell>
        </row>
      </sheetData>
      <sheetData sheetId="5395">
        <row r="2">
          <cell r="A2">
            <v>0</v>
          </cell>
        </row>
      </sheetData>
      <sheetData sheetId="5396">
        <row r="2">
          <cell r="A2">
            <v>0</v>
          </cell>
        </row>
      </sheetData>
      <sheetData sheetId="5397">
        <row r="2">
          <cell r="A2">
            <v>0</v>
          </cell>
        </row>
      </sheetData>
      <sheetData sheetId="5398">
        <row r="2">
          <cell r="A2">
            <v>0</v>
          </cell>
        </row>
      </sheetData>
      <sheetData sheetId="5399">
        <row r="2">
          <cell r="A2">
            <v>0</v>
          </cell>
        </row>
      </sheetData>
      <sheetData sheetId="5400">
        <row r="2">
          <cell r="A2">
            <v>0</v>
          </cell>
        </row>
      </sheetData>
      <sheetData sheetId="5401">
        <row r="2">
          <cell r="A2">
            <v>0</v>
          </cell>
        </row>
      </sheetData>
      <sheetData sheetId="5402">
        <row r="2">
          <cell r="A2">
            <v>0</v>
          </cell>
        </row>
      </sheetData>
      <sheetData sheetId="5403">
        <row r="2">
          <cell r="A2">
            <v>0</v>
          </cell>
        </row>
      </sheetData>
      <sheetData sheetId="5404">
        <row r="2">
          <cell r="A2">
            <v>0</v>
          </cell>
        </row>
      </sheetData>
      <sheetData sheetId="5405">
        <row r="2">
          <cell r="A2">
            <v>0</v>
          </cell>
        </row>
      </sheetData>
      <sheetData sheetId="5406">
        <row r="2">
          <cell r="A2">
            <v>0</v>
          </cell>
        </row>
      </sheetData>
      <sheetData sheetId="5407">
        <row r="2">
          <cell r="A2">
            <v>0</v>
          </cell>
        </row>
      </sheetData>
      <sheetData sheetId="5408">
        <row r="2">
          <cell r="A2">
            <v>0</v>
          </cell>
        </row>
      </sheetData>
      <sheetData sheetId="5409">
        <row r="2">
          <cell r="A2">
            <v>0</v>
          </cell>
        </row>
      </sheetData>
      <sheetData sheetId="5410">
        <row r="2">
          <cell r="A2">
            <v>0</v>
          </cell>
        </row>
      </sheetData>
      <sheetData sheetId="5411">
        <row r="2">
          <cell r="A2">
            <v>0</v>
          </cell>
        </row>
      </sheetData>
      <sheetData sheetId="5412">
        <row r="2">
          <cell r="A2">
            <v>0</v>
          </cell>
        </row>
      </sheetData>
      <sheetData sheetId="5413">
        <row r="2">
          <cell r="A2">
            <v>0</v>
          </cell>
        </row>
      </sheetData>
      <sheetData sheetId="5414">
        <row r="2">
          <cell r="A2">
            <v>0</v>
          </cell>
        </row>
      </sheetData>
      <sheetData sheetId="5415">
        <row r="2">
          <cell r="A2">
            <v>0</v>
          </cell>
        </row>
      </sheetData>
      <sheetData sheetId="5416">
        <row r="2">
          <cell r="A2">
            <v>0</v>
          </cell>
        </row>
      </sheetData>
      <sheetData sheetId="5417">
        <row r="2">
          <cell r="A2">
            <v>0</v>
          </cell>
        </row>
      </sheetData>
      <sheetData sheetId="5418">
        <row r="2">
          <cell r="A2">
            <v>0</v>
          </cell>
        </row>
      </sheetData>
      <sheetData sheetId="5419">
        <row r="2">
          <cell r="A2">
            <v>0</v>
          </cell>
        </row>
      </sheetData>
      <sheetData sheetId="5420">
        <row r="2">
          <cell r="A2">
            <v>0</v>
          </cell>
        </row>
      </sheetData>
      <sheetData sheetId="5421">
        <row r="2">
          <cell r="A2">
            <v>0</v>
          </cell>
        </row>
      </sheetData>
      <sheetData sheetId="5422">
        <row r="2">
          <cell r="A2">
            <v>0</v>
          </cell>
        </row>
      </sheetData>
      <sheetData sheetId="5423">
        <row r="2">
          <cell r="A2">
            <v>0</v>
          </cell>
        </row>
      </sheetData>
      <sheetData sheetId="5424">
        <row r="2">
          <cell r="A2">
            <v>0</v>
          </cell>
        </row>
      </sheetData>
      <sheetData sheetId="5425"/>
      <sheetData sheetId="5426">
        <row r="2">
          <cell r="A2">
            <v>0</v>
          </cell>
        </row>
      </sheetData>
      <sheetData sheetId="5427">
        <row r="2">
          <cell r="A2">
            <v>0</v>
          </cell>
        </row>
      </sheetData>
      <sheetData sheetId="5428">
        <row r="2">
          <cell r="A2">
            <v>0</v>
          </cell>
        </row>
      </sheetData>
      <sheetData sheetId="5429">
        <row r="2">
          <cell r="A2">
            <v>0</v>
          </cell>
        </row>
      </sheetData>
      <sheetData sheetId="5430">
        <row r="2">
          <cell r="A2">
            <v>0</v>
          </cell>
        </row>
      </sheetData>
      <sheetData sheetId="5431">
        <row r="2">
          <cell r="A2">
            <v>0</v>
          </cell>
        </row>
      </sheetData>
      <sheetData sheetId="5432">
        <row r="2">
          <cell r="A2">
            <v>0</v>
          </cell>
        </row>
      </sheetData>
      <sheetData sheetId="5433">
        <row r="2">
          <cell r="A2">
            <v>0</v>
          </cell>
        </row>
      </sheetData>
      <sheetData sheetId="5434">
        <row r="2">
          <cell r="A2">
            <v>0</v>
          </cell>
        </row>
      </sheetData>
      <sheetData sheetId="5435">
        <row r="2">
          <cell r="A2">
            <v>0</v>
          </cell>
        </row>
      </sheetData>
      <sheetData sheetId="5436">
        <row r="2">
          <cell r="A2">
            <v>0</v>
          </cell>
        </row>
      </sheetData>
      <sheetData sheetId="5437">
        <row r="2">
          <cell r="A2">
            <v>0</v>
          </cell>
        </row>
      </sheetData>
      <sheetData sheetId="5438">
        <row r="2">
          <cell r="A2">
            <v>0</v>
          </cell>
        </row>
      </sheetData>
      <sheetData sheetId="5439">
        <row r="2">
          <cell r="A2">
            <v>0</v>
          </cell>
        </row>
      </sheetData>
      <sheetData sheetId="5440">
        <row r="2">
          <cell r="A2">
            <v>0</v>
          </cell>
        </row>
      </sheetData>
      <sheetData sheetId="5441"/>
      <sheetData sheetId="5442" refreshError="1"/>
      <sheetData sheetId="5443" refreshError="1"/>
      <sheetData sheetId="5444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 refreshError="1"/>
      <sheetData sheetId="5466" refreshError="1"/>
      <sheetData sheetId="5467"/>
      <sheetData sheetId="5468"/>
      <sheetData sheetId="5469" refreshError="1"/>
      <sheetData sheetId="5470" refreshError="1"/>
      <sheetData sheetId="547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 refreshError="1"/>
      <sheetData sheetId="5505" refreshError="1"/>
      <sheetData sheetId="5506" refreshError="1"/>
      <sheetData sheetId="5507">
        <row r="2">
          <cell r="A2">
            <v>0</v>
          </cell>
        </row>
      </sheetData>
      <sheetData sheetId="5508" refreshError="1"/>
      <sheetData sheetId="5509" refreshError="1"/>
      <sheetData sheetId="5510">
        <row r="2">
          <cell r="A2" t="str">
            <v>Locación</v>
          </cell>
        </row>
      </sheetData>
      <sheetData sheetId="5511">
        <row r="2">
          <cell r="A2">
            <v>0</v>
          </cell>
        </row>
      </sheetData>
      <sheetData sheetId="5512"/>
      <sheetData sheetId="5513"/>
      <sheetData sheetId="5514"/>
      <sheetData sheetId="5515">
        <row r="2">
          <cell r="A2">
            <v>0</v>
          </cell>
        </row>
      </sheetData>
      <sheetData sheetId="5516" refreshError="1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>
        <row r="2">
          <cell r="A2">
            <v>0</v>
          </cell>
        </row>
      </sheetData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>
        <row r="2">
          <cell r="A2" t="str">
            <v>FORMULARIO N° 4</v>
          </cell>
        </row>
      </sheetData>
      <sheetData sheetId="5587"/>
      <sheetData sheetId="5588"/>
      <sheetData sheetId="5589">
        <row r="5">
          <cell r="A5" t="str">
            <v>OFERTA ECONÓMICA DETALLADA</v>
          </cell>
        </row>
      </sheetData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>
        <row r="2">
          <cell r="A2">
            <v>0</v>
          </cell>
        </row>
      </sheetData>
      <sheetData sheetId="5662"/>
      <sheetData sheetId="5663">
        <row r="2">
          <cell r="A2">
            <v>0</v>
          </cell>
        </row>
      </sheetData>
      <sheetData sheetId="5664"/>
      <sheetData sheetId="5665"/>
      <sheetData sheetId="5666"/>
      <sheetData sheetId="5667">
        <row r="2">
          <cell r="A2">
            <v>0</v>
          </cell>
        </row>
      </sheetData>
      <sheetData sheetId="5668">
        <row r="2">
          <cell r="A2">
            <v>0</v>
          </cell>
        </row>
      </sheetData>
      <sheetData sheetId="5669">
        <row r="2">
          <cell r="A2">
            <v>0</v>
          </cell>
        </row>
      </sheetData>
      <sheetData sheetId="5670">
        <row r="2">
          <cell r="A2">
            <v>0</v>
          </cell>
        </row>
      </sheetData>
      <sheetData sheetId="5671">
        <row r="2">
          <cell r="A2">
            <v>0</v>
          </cell>
        </row>
      </sheetData>
      <sheetData sheetId="5672"/>
      <sheetData sheetId="5673"/>
      <sheetData sheetId="5674">
        <row r="2">
          <cell r="B2" t="str">
            <v>Patrimonio
neto
personal</v>
          </cell>
        </row>
      </sheetData>
      <sheetData sheetId="5675"/>
      <sheetData sheetId="5676"/>
      <sheetData sheetId="5677"/>
      <sheetData sheetId="5678"/>
      <sheetData sheetId="5679"/>
      <sheetData sheetId="5680"/>
      <sheetData sheetId="5681">
        <row r="2">
          <cell r="B2">
            <v>0</v>
          </cell>
        </row>
      </sheetData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>
        <row r="2">
          <cell r="A2">
            <v>0</v>
          </cell>
        </row>
      </sheetData>
      <sheetData sheetId="5807"/>
      <sheetData sheetId="5808"/>
      <sheetData sheetId="5809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álculo"/>
      <sheetName val="Estandarizacion"/>
    </sheetNames>
    <sheetDataSet>
      <sheetData sheetId="0" refreshError="1">
        <row r="21">
          <cell r="B21">
            <v>170.8</v>
          </cell>
        </row>
        <row r="35">
          <cell r="B35">
            <v>240</v>
          </cell>
        </row>
        <row r="36">
          <cell r="B36">
            <v>370</v>
          </cell>
        </row>
        <row r="37">
          <cell r="B37">
            <v>253</v>
          </cell>
        </row>
        <row r="38">
          <cell r="B38">
            <v>406</v>
          </cell>
        </row>
        <row r="39">
          <cell r="B39">
            <v>420</v>
          </cell>
        </row>
        <row r="40">
          <cell r="B40">
            <v>725</v>
          </cell>
        </row>
        <row r="42">
          <cell r="B42">
            <v>19</v>
          </cell>
        </row>
        <row r="67">
          <cell r="B67">
            <v>113.73566491619964</v>
          </cell>
        </row>
        <row r="130">
          <cell r="B130">
            <v>71.001668563587486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8_Database Pate In"/>
      <sheetName val="Database Acces"/>
      <sheetName val="Sheet2"/>
      <sheetName val="Hoja3"/>
      <sheetName val="Forecast"/>
      <sheetName val="2008 Database"/>
      <sheetName val="Report CCS"/>
      <sheetName val="Report - Cash Flow"/>
      <sheetName val="Glencore report"/>
      <sheetName val="afe status summary"/>
      <sheetName val="Spent to date"/>
      <sheetName val="Calenturitas - CAPITAL 2007"/>
      <sheetName val="Hoja1"/>
      <sheetName val="La Jagua - CAPITAL  2007"/>
      <sheetName val="JAG Total Cap"/>
      <sheetName val="JAG Other Cap"/>
      <sheetName val="CAL Total Cap"/>
      <sheetName val="CAL Other Cap"/>
      <sheetName val="Sheet1"/>
      <sheetName val="Report - CCS not used"/>
      <sheetName val="La Jagua - CAPITAL 2008"/>
      <sheetName val="REF - 2007 Database"/>
      <sheetName val="REF - Listas"/>
      <sheetName val="REF - Notas"/>
      <sheetName val="REF - Access Fee"/>
      <sheetName val="REF - 2004 thru 2006 Database"/>
      <sheetName val="REF - CASH FLOW FEB 19 07"/>
      <sheetName val="REF - Capex in Models"/>
      <sheetName val="Paste in Cash Flow (2)"/>
      <sheetName val="Paste in Cash Flow"/>
      <sheetName val="REF - 2008 budget cash flow"/>
      <sheetName val="Hoja2"/>
      <sheetName val="Sheet3"/>
    </sheetNames>
    <sheetDataSet>
      <sheetData sheetId="0"/>
      <sheetData sheetId="1"/>
      <sheetData sheetId="2"/>
      <sheetData sheetId="3"/>
      <sheetData sheetId="4"/>
      <sheetData sheetId="5">
        <row r="2">
          <cell r="D2" t="str">
            <v>No AFE  - Cal2</v>
          </cell>
        </row>
        <row r="3">
          <cell r="D3" t="str">
            <v>No AFE</v>
          </cell>
        </row>
        <row r="4">
          <cell r="D4" t="str">
            <v>No AFE  - Cal3</v>
          </cell>
        </row>
        <row r="5">
          <cell r="D5" t="str">
            <v>NO AFE CMU</v>
          </cell>
        </row>
        <row r="6">
          <cell r="D6" t="str">
            <v>No AFE  - Cal1</v>
          </cell>
        </row>
        <row r="7">
          <cell r="D7" t="str">
            <v>No AFE  - Cal</v>
          </cell>
        </row>
        <row r="8">
          <cell r="D8" t="str">
            <v xml:space="preserve">No AFE </v>
          </cell>
        </row>
        <row r="9">
          <cell r="D9" t="str">
            <v>No AFE  - Jag</v>
          </cell>
        </row>
        <row r="10">
          <cell r="D10" t="str">
            <v>No AFE - Admin1</v>
          </cell>
        </row>
        <row r="11">
          <cell r="D11" t="str">
            <v>P1-186</v>
          </cell>
        </row>
        <row r="12">
          <cell r="D12" t="str">
            <v>P1-152</v>
          </cell>
        </row>
        <row r="13">
          <cell r="D13" t="str">
            <v>M2-211</v>
          </cell>
        </row>
        <row r="14">
          <cell r="D14" t="str">
            <v>M2-207</v>
          </cell>
        </row>
        <row r="15">
          <cell r="D15" t="str">
            <v>M2-133</v>
          </cell>
        </row>
        <row r="16">
          <cell r="D16" t="str">
            <v>F1-031</v>
          </cell>
        </row>
        <row r="17">
          <cell r="D17" t="str">
            <v>P1-173</v>
          </cell>
        </row>
        <row r="18">
          <cell r="D18" t="str">
            <v>P1-189</v>
          </cell>
        </row>
        <row r="19">
          <cell r="D19" t="str">
            <v>P1-188</v>
          </cell>
        </row>
        <row r="20">
          <cell r="D20" t="str">
            <v>P1-187</v>
          </cell>
        </row>
        <row r="21">
          <cell r="D21" t="str">
            <v>P1-128</v>
          </cell>
        </row>
        <row r="22">
          <cell r="D22" t="str">
            <v>P1-138</v>
          </cell>
        </row>
        <row r="23">
          <cell r="D23" t="str">
            <v>P1-127</v>
          </cell>
        </row>
        <row r="24">
          <cell r="D24" t="str">
            <v>P1-185</v>
          </cell>
        </row>
        <row r="25">
          <cell r="D25" t="str">
            <v>P1-172</v>
          </cell>
        </row>
        <row r="26">
          <cell r="D26" t="str">
            <v>P1-115</v>
          </cell>
        </row>
        <row r="27">
          <cell r="D27" t="str">
            <v>P1-133</v>
          </cell>
        </row>
        <row r="28">
          <cell r="D28" t="str">
            <v>P1-119</v>
          </cell>
        </row>
        <row r="29">
          <cell r="D29" t="str">
            <v>P1-132</v>
          </cell>
        </row>
        <row r="30">
          <cell r="D30" t="str">
            <v>P1-190</v>
          </cell>
        </row>
        <row r="31">
          <cell r="D31" t="str">
            <v>P1-169</v>
          </cell>
        </row>
        <row r="32">
          <cell r="D32" t="str">
            <v>P1-136</v>
          </cell>
        </row>
        <row r="33">
          <cell r="D33" t="str">
            <v>P1-135</v>
          </cell>
        </row>
        <row r="34">
          <cell r="D34" t="str">
            <v>P1-134</v>
          </cell>
        </row>
        <row r="35">
          <cell r="D35" t="str">
            <v>P1-098</v>
          </cell>
        </row>
        <row r="36">
          <cell r="D36" t="str">
            <v>P1-205</v>
          </cell>
        </row>
        <row r="37">
          <cell r="D37" t="str">
            <v>P1-197</v>
          </cell>
        </row>
        <row r="38">
          <cell r="D38" t="str">
            <v>P1-191</v>
          </cell>
        </row>
        <row r="39">
          <cell r="D39" t="str">
            <v>No AFE  - Port1</v>
          </cell>
        </row>
        <row r="40">
          <cell r="D40" t="str">
            <v>P1-206</v>
          </cell>
        </row>
        <row r="41">
          <cell r="D41" t="str">
            <v>P1-203</v>
          </cell>
        </row>
        <row r="42">
          <cell r="D42" t="str">
            <v>P1-200</v>
          </cell>
        </row>
        <row r="43">
          <cell r="D43" t="str">
            <v>P1-194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007"/>
      <sheetName val="2.008"/>
      <sheetName val="2.009"/>
      <sheetName val="2.010"/>
      <sheetName val="2.011"/>
      <sheetName val="Produccion"/>
      <sheetName val="Gastos"/>
      <sheetName val="Dólar"/>
      <sheetName val="Activos"/>
      <sheetName val="Valoracion"/>
      <sheetName val="Módul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 y Dis"/>
      <sheetName val="Fondo Ensayos"/>
      <sheetName val="Obra puente"/>
      <sheetName val="AIU"/>
      <sheetName val="Fondo Ajustes"/>
      <sheetName val="Interventoria"/>
      <sheetName val="MINTRANSPORTE"/>
      <sheetName val="FACTOR MULTIPLICADOR"/>
      <sheetName val="Datos Generales"/>
      <sheetName val="CRONOGRAMA"/>
      <sheetName val="APU ANTICORROSIVO"/>
      <sheetName val="APU LIMPIEZA Y PINTURA"/>
      <sheetName val="APU REFUERZOS"/>
      <sheetName val="APU ADECUACIÓN PASAMANOS"/>
      <sheetName val="APU DESMONTE BARANDA"/>
      <sheetName val="APU REINSTALACIÓN BARANDA"/>
      <sheetName val="APU BARANDA NUEVA"/>
      <sheetName val="APU PINTURA BARANDA"/>
      <sheetName val="APU CONCRETO - METALDECK"/>
      <sheetName val="Est_y_Dis1"/>
      <sheetName val="Fondo_Ensayos1"/>
      <sheetName val="Obra_puente1"/>
      <sheetName val="Fondo_Ajustes1"/>
      <sheetName val="FACTOR_MULTIPLICADOR1"/>
      <sheetName val="Datos_Generales1"/>
      <sheetName val="APU_ANTICORROSIVO1"/>
      <sheetName val="APU_LIMPIEZA_Y_PINTURA1"/>
      <sheetName val="APU_REFUERZOS1"/>
      <sheetName val="APU_ADECUACIÓN_PASAMANOS1"/>
      <sheetName val="APU_DESMONTE_BARANDA1"/>
      <sheetName val="APU_REINSTALACIÓN_BARANDA1"/>
      <sheetName val="APU_BARANDA_NUEVA1"/>
      <sheetName val="APU_PINTURA_BARANDA1"/>
      <sheetName val="APU_CONCRETO_-_METALDECK1"/>
      <sheetName val="Est_y_Dis"/>
      <sheetName val="Fondo_Ensayos"/>
      <sheetName val="Obra_puente"/>
      <sheetName val="Fondo_Ajustes"/>
      <sheetName val="FACTOR_MULTIPLICADOR"/>
      <sheetName val="Datos_Generales"/>
      <sheetName val="APU_ANTICORROSIVO"/>
      <sheetName val="APU_LIMPIEZA_Y_PINTURA"/>
      <sheetName val="APU_REFUERZOS"/>
      <sheetName val="APU_ADECUACIÓN_PASAMANOS"/>
      <sheetName val="APU_DESMONTE_BARANDA"/>
      <sheetName val="APU_REINSTALACIÓN_BARANDA"/>
      <sheetName val="APU_BARANDA_NUEVA"/>
      <sheetName val="APU_PINTURA_BARANDA"/>
      <sheetName val="APU_CONCRETO_-_METALDECK"/>
      <sheetName val="Est_y_Dis4"/>
      <sheetName val="Fondo_Ensayos4"/>
      <sheetName val="Obra_puente4"/>
      <sheetName val="Fondo_Ajustes4"/>
      <sheetName val="FACTOR_MULTIPLICADOR4"/>
      <sheetName val="Datos_Generales4"/>
      <sheetName val="APU_ANTICORROSIVO4"/>
      <sheetName val="APU_LIMPIEZA_Y_PINTURA4"/>
      <sheetName val="APU_REFUERZOS4"/>
      <sheetName val="APU_ADECUACIÓN_PASAMANOS4"/>
      <sheetName val="APU_DESMONTE_BARANDA4"/>
      <sheetName val="APU_REINSTALACIÓN_BARANDA4"/>
      <sheetName val="APU_BARANDA_NUEVA4"/>
      <sheetName val="APU_PINTURA_BARANDA4"/>
      <sheetName val="APU_CONCRETO_-_METALDECK4"/>
      <sheetName val="Est_y_Dis2"/>
      <sheetName val="Fondo_Ensayos2"/>
      <sheetName val="Obra_puente2"/>
      <sheetName val="Fondo_Ajustes2"/>
      <sheetName val="FACTOR_MULTIPLICADOR2"/>
      <sheetName val="Datos_Generales2"/>
      <sheetName val="APU_ANTICORROSIVO2"/>
      <sheetName val="APU_LIMPIEZA_Y_PINTURA2"/>
      <sheetName val="APU_REFUERZOS2"/>
      <sheetName val="APU_ADECUACIÓN_PASAMANOS2"/>
      <sheetName val="APU_DESMONTE_BARANDA2"/>
      <sheetName val="APU_REINSTALACIÓN_BARANDA2"/>
      <sheetName val="APU_BARANDA_NUEVA2"/>
      <sheetName val="APU_PINTURA_BARANDA2"/>
      <sheetName val="APU_CONCRETO_-_METALDECK2"/>
      <sheetName val="Est_y_Dis3"/>
      <sheetName val="Fondo_Ensayos3"/>
      <sheetName val="Obra_puente3"/>
      <sheetName val="Fondo_Ajustes3"/>
      <sheetName val="FACTOR_MULTIPLICADOR3"/>
      <sheetName val="Datos_Generales3"/>
      <sheetName val="APU_ANTICORROSIVO3"/>
      <sheetName val="APU_LIMPIEZA_Y_PINTURA3"/>
      <sheetName val="APU_REFUERZOS3"/>
      <sheetName val="APU_ADECUACIÓN_PASAMANOS3"/>
      <sheetName val="APU_DESMONTE_BARANDA3"/>
      <sheetName val="APU_REINSTALACIÓN_BARANDA3"/>
      <sheetName val="APU_BARANDA_NUEVA3"/>
      <sheetName val="APU_PINTURA_BARANDA3"/>
      <sheetName val="APU_CONCRETO_-_METALDECK3"/>
      <sheetName val="Est_y_Dis5"/>
      <sheetName val="Fondo_Ensayos5"/>
      <sheetName val="Obra_puente5"/>
      <sheetName val="Fondo_Ajustes5"/>
      <sheetName val="FACTOR_MULTIPLICADOR5"/>
      <sheetName val="Datos_Generales5"/>
      <sheetName val="APU_ANTICORROSIVO5"/>
      <sheetName val="APU_LIMPIEZA_Y_PINTURA5"/>
      <sheetName val="APU_REFUERZOS5"/>
      <sheetName val="APU_ADECUACIÓN_PASAMANOS5"/>
      <sheetName val="APU_DESMONTE_BARANDA5"/>
      <sheetName val="APU_REINSTALACIÓN_BARANDA5"/>
      <sheetName val="APU_BARANDA_NUEVA5"/>
      <sheetName val="APU_PINTURA_BARANDA5"/>
      <sheetName val="APU_CONCRETO_-_METALDECK5"/>
      <sheetName val="Est_y_Dis6"/>
      <sheetName val="Fondo_Ensayos6"/>
      <sheetName val="Obra_puente6"/>
      <sheetName val="Fondo_Ajustes6"/>
      <sheetName val="FACTOR_MULTIPLICADOR6"/>
      <sheetName val="Datos_Generales6"/>
      <sheetName val="APU_ANTICORROSIVO6"/>
      <sheetName val="APU_LIMPIEZA_Y_PINTURA6"/>
      <sheetName val="APU_REFUERZOS6"/>
      <sheetName val="APU_ADECUACIÓN_PASAMANOS6"/>
      <sheetName val="APU_DESMONTE_BARANDA6"/>
      <sheetName val="APU_REINSTALACIÓN_BARANDA6"/>
      <sheetName val="APU_BARANDA_NUEVA6"/>
      <sheetName val="APU_PINTURA_BARANDA6"/>
      <sheetName val="APU_CONCRETO_-_METALDECK6"/>
      <sheetName val="DATOS DE ENTRADA"/>
      <sheetName val="MEMORIAS"/>
      <sheetName val="Datos básicos"/>
      <sheetName val="días habiles 2015"/>
    </sheetNames>
    <sheetDataSet>
      <sheetData sheetId="0" refreshError="1"/>
      <sheetData sheetId="1" refreshError="1"/>
      <sheetData sheetId="2" refreshError="1"/>
      <sheetData sheetId="3">
        <row r="105">
          <cell r="J105">
            <v>0.2394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Individual"/>
      <sheetName val="Datos de Entrada"/>
      <sheetName val="Mat"/>
      <sheetName val="MO"/>
      <sheetName val="Ac. Monof"/>
      <sheetName val="Ac Trifas"/>
      <sheetName val="Bandejas y Canaletas"/>
      <sheetName val="Cables"/>
      <sheetName val="Redes Exteriores"/>
      <sheetName val="Salidas PVC"/>
      <sheetName val="Salidas EMT"/>
      <sheetName val="Tuberías"/>
      <sheetName val="Tableros Y Cajas"/>
      <sheetName val="Voz y Datos"/>
    </sheetNames>
    <sheetDataSet>
      <sheetData sheetId="0"/>
      <sheetData sheetId="1"/>
      <sheetData sheetId="2"/>
      <sheetData sheetId="3">
        <row r="2">
          <cell r="A2" t="str">
            <v>.</v>
          </cell>
        </row>
        <row r="3">
          <cell r="A3" t="str">
            <v>Acom. monofásica 3 hilos</v>
          </cell>
        </row>
        <row r="4">
          <cell r="A4" t="str">
            <v>Acom. monofásica 9 hilos</v>
          </cell>
        </row>
        <row r="5">
          <cell r="A5" t="str">
            <v>Acom. primaria XLPE 1/0</v>
          </cell>
        </row>
        <row r="6">
          <cell r="A6" t="str">
            <v>Acom. trifásica 4 hilos</v>
          </cell>
        </row>
        <row r="7">
          <cell r="A7" t="str">
            <v>Acom. trifásica 8 hilos</v>
          </cell>
        </row>
        <row r="8">
          <cell r="A8" t="str">
            <v>Al ACSR 1/0</v>
          </cell>
        </row>
        <row r="9">
          <cell r="A9" t="str">
            <v>Al ACSR 2</v>
          </cell>
        </row>
        <row r="10">
          <cell r="A10" t="str">
            <v>Al ACSR 2/0</v>
          </cell>
        </row>
        <row r="11">
          <cell r="A11" t="str">
            <v>Al ACSR 3/0</v>
          </cell>
        </row>
        <row r="12">
          <cell r="A12" t="str">
            <v>Al ACSR 4</v>
          </cell>
        </row>
        <row r="13">
          <cell r="A13" t="str">
            <v>Al ACSR 4/0</v>
          </cell>
        </row>
        <row r="14">
          <cell r="A14" t="str">
            <v>Bandeja de 10 cm</v>
          </cell>
        </row>
        <row r="15">
          <cell r="A15" t="str">
            <v>Bandeja de 20 cm</v>
          </cell>
        </row>
        <row r="16">
          <cell r="A16" t="str">
            <v>Bandeja de 30 cm</v>
          </cell>
        </row>
        <row r="17">
          <cell r="A17" t="str">
            <v>Bandeja de 40 cm</v>
          </cell>
        </row>
        <row r="18">
          <cell r="A18" t="str">
            <v>Bandeja de 60 cm</v>
          </cell>
        </row>
        <row r="19">
          <cell r="A19" t="str">
            <v>C. No. 1/0</v>
          </cell>
        </row>
        <row r="20">
          <cell r="A20" t="str">
            <v>C. No. 10</v>
          </cell>
        </row>
        <row r="21">
          <cell r="A21" t="str">
            <v>C. No. 12</v>
          </cell>
        </row>
        <row r="22">
          <cell r="A22" t="str">
            <v>C. No. 14</v>
          </cell>
        </row>
        <row r="23">
          <cell r="A23" t="str">
            <v>C. No. 2</v>
          </cell>
        </row>
        <row r="24">
          <cell r="A24" t="str">
            <v>C. No. 2/0</v>
          </cell>
        </row>
        <row r="25">
          <cell r="A25" t="str">
            <v>C. No. 250 mcm</v>
          </cell>
        </row>
        <row r="26">
          <cell r="A26" t="str">
            <v>C. No. 3/0</v>
          </cell>
        </row>
        <row r="27">
          <cell r="A27" t="str">
            <v>C. No. 300 mcm</v>
          </cell>
        </row>
        <row r="28">
          <cell r="A28" t="str">
            <v>C. No. 350 mcm</v>
          </cell>
        </row>
        <row r="29">
          <cell r="A29" t="str">
            <v>C. No. 4</v>
          </cell>
        </row>
        <row r="30">
          <cell r="A30" t="str">
            <v>C. No. 4/0</v>
          </cell>
        </row>
        <row r="31">
          <cell r="A31" t="str">
            <v>C. No. 400 mcm</v>
          </cell>
        </row>
        <row r="32">
          <cell r="A32" t="str">
            <v>C. No. 500 mcm</v>
          </cell>
        </row>
        <row r="33">
          <cell r="A33" t="str">
            <v>C. No. 6</v>
          </cell>
        </row>
        <row r="34">
          <cell r="A34" t="str">
            <v>C. No. 8</v>
          </cell>
        </row>
        <row r="35">
          <cell r="A35" t="str">
            <v>Cable UTP</v>
          </cell>
        </row>
        <row r="36">
          <cell r="A36" t="str">
            <v>Caja empalme 15x15</v>
          </cell>
        </row>
        <row r="37">
          <cell r="A37" t="str">
            <v>Caja subterránea 50x50, 60x60</v>
          </cell>
        </row>
        <row r="38">
          <cell r="A38" t="str">
            <v>Canaleta metálica 10x5</v>
          </cell>
        </row>
        <row r="39">
          <cell r="A39" t="str">
            <v>Canaleta plástica 20mm a 40 mm</v>
          </cell>
        </row>
        <row r="40">
          <cell r="A40" t="str">
            <v>Canaleta plástica 60 mm</v>
          </cell>
        </row>
        <row r="41">
          <cell r="A41" t="str">
            <v>Conduleta ½</v>
          </cell>
        </row>
        <row r="42">
          <cell r="A42" t="str">
            <v>Conduleta ¾</v>
          </cell>
        </row>
        <row r="43">
          <cell r="A43" t="str">
            <v>Conduleta 1</v>
          </cell>
        </row>
        <row r="44">
          <cell r="A44" t="str">
            <v>Conduleta 1 ¼</v>
          </cell>
        </row>
        <row r="45">
          <cell r="A45" t="str">
            <v>Conduleta 1 ½</v>
          </cell>
        </row>
        <row r="46">
          <cell r="A46" t="str">
            <v>Conduleta 2</v>
          </cell>
        </row>
        <row r="47">
          <cell r="A47" t="str">
            <v>Descarga a tierra</v>
          </cell>
        </row>
        <row r="48">
          <cell r="A48" t="str">
            <v>Gabinete telefónico 80x60x15 cm  sin regletas</v>
          </cell>
        </row>
        <row r="49">
          <cell r="A49" t="str">
            <v>Insatalación de caja 4x4 galvaniz</v>
          </cell>
        </row>
        <row r="50">
          <cell r="A50" t="str">
            <v>Insatalación de Tablero</v>
          </cell>
        </row>
        <row r="51">
          <cell r="A51" t="str">
            <v>Insatalación de Toma energia</v>
          </cell>
        </row>
        <row r="52">
          <cell r="A52" t="str">
            <v>Insatalación de Toma voz y datos</v>
          </cell>
        </row>
        <row r="53">
          <cell r="A53" t="str">
            <v>Lámpara Flrsc. 2x32 cielo falso con macho y encauchetado</v>
          </cell>
        </row>
        <row r="54">
          <cell r="A54" t="str">
            <v>Montaje de aisladero monofásico</v>
          </cell>
        </row>
        <row r="55">
          <cell r="A55" t="str">
            <v>Montaje de aisladero trifásico</v>
          </cell>
        </row>
        <row r="56">
          <cell r="A56" t="str">
            <v>Montaje de bajante en 2" Pulgadas</v>
          </cell>
        </row>
        <row r="57">
          <cell r="A57" t="str">
            <v>Montaje de bajante en 3" Pulgadas</v>
          </cell>
        </row>
        <row r="58">
          <cell r="A58" t="str">
            <v>Montaje de bajante por poste</v>
          </cell>
        </row>
        <row r="59">
          <cell r="A59" t="str">
            <v>Montaje de bajante y caja intemperie</v>
          </cell>
        </row>
        <row r="60">
          <cell r="A60" t="str">
            <v>Montaje de brecha por pavimento</v>
          </cell>
        </row>
        <row r="61">
          <cell r="A61" t="str">
            <v>Montaje de brecha por zona verde</v>
          </cell>
        </row>
        <row r="62">
          <cell r="A62" t="str">
            <v>Montaje de caja 50x50</v>
          </cell>
        </row>
        <row r="63">
          <cell r="A63" t="str">
            <v>Montaje de caja 60x60</v>
          </cell>
        </row>
        <row r="64">
          <cell r="A64" t="str">
            <v>Montaje de caja 60x80</v>
          </cell>
        </row>
        <row r="65">
          <cell r="A65" t="str">
            <v>Montaje de caja RS3-002</v>
          </cell>
        </row>
        <row r="66">
          <cell r="A66" t="str">
            <v>Montaje de cono premoldeado</v>
          </cell>
        </row>
        <row r="67">
          <cell r="A67" t="str">
            <v>Montaje de defensa</v>
          </cell>
        </row>
        <row r="68">
          <cell r="A68" t="str">
            <v>Montaje de descaga secundaria</v>
          </cell>
        </row>
        <row r="69">
          <cell r="A69" t="str">
            <v>Montaje de descarga primaria</v>
          </cell>
        </row>
        <row r="70">
          <cell r="A70" t="str">
            <v>Montaje de estribo</v>
          </cell>
        </row>
        <row r="71">
          <cell r="A71" t="str">
            <v>Montaje de lámpara sodio 250W</v>
          </cell>
        </row>
        <row r="72">
          <cell r="A72" t="str">
            <v>Montaje de lámpara sodio 400W</v>
          </cell>
        </row>
        <row r="73">
          <cell r="A73" t="str">
            <v>Montaje de lámpara sodio 70W</v>
          </cell>
        </row>
        <row r="74">
          <cell r="A74" t="str">
            <v>Montaje de línea monofásica No. 2 ACSR</v>
          </cell>
        </row>
        <row r="75">
          <cell r="A75" t="str">
            <v>Montaje de línea secundaria No. 2-1/0</v>
          </cell>
        </row>
        <row r="76">
          <cell r="A76" t="str">
            <v>Montaje de línea trifásica 266.8 y 4/0</v>
          </cell>
        </row>
        <row r="77">
          <cell r="A77" t="str">
            <v>Montaje de línea trifásica No. 1/0 ACSR</v>
          </cell>
        </row>
        <row r="78">
          <cell r="A78" t="str">
            <v>Montaje de línea trifásica No. 2 ACSR</v>
          </cell>
        </row>
        <row r="79">
          <cell r="A79" t="str">
            <v>Montaje de poste concreto 12 mts pluma</v>
          </cell>
        </row>
        <row r="80">
          <cell r="A80" t="str">
            <v>Montaje de poste concreto 8 mts pluma</v>
          </cell>
        </row>
        <row r="81">
          <cell r="A81" t="str">
            <v>Montaje de poste de concreto 12 mts</v>
          </cell>
        </row>
        <row r="82">
          <cell r="A82" t="str">
            <v>Montaje de poste de concreto 14 mts</v>
          </cell>
        </row>
        <row r="83">
          <cell r="A83" t="str">
            <v>Montaje de poste de concreto 8 mts</v>
          </cell>
        </row>
        <row r="84">
          <cell r="A84" t="str">
            <v>Montaje de poste de madera de 10 mts</v>
          </cell>
        </row>
        <row r="85">
          <cell r="A85" t="str">
            <v>Montaje de poste de madera de 12 mts</v>
          </cell>
        </row>
        <row r="86">
          <cell r="A86" t="str">
            <v>Montaje de RA020 CONTADOR DOMICILIARIO</v>
          </cell>
        </row>
        <row r="87">
          <cell r="A87" t="str">
            <v>Montaje de retenida primaria</v>
          </cell>
        </row>
        <row r="88">
          <cell r="A88" t="str">
            <v xml:space="preserve">Montaje de retenida secundaria </v>
          </cell>
        </row>
        <row r="89">
          <cell r="A89" t="str">
            <v>Montaje de transformador monofásico</v>
          </cell>
        </row>
        <row r="90">
          <cell r="A90" t="str">
            <v>Montaje de transformador trifásico</v>
          </cell>
        </row>
        <row r="91">
          <cell r="A91" t="str">
            <v>Montaje de tratamiento con bentonita</v>
          </cell>
        </row>
        <row r="92">
          <cell r="A92" t="str">
            <v>Montaje de vestida monofásica al 1,50 y 2,40</v>
          </cell>
        </row>
        <row r="93">
          <cell r="A93" t="str">
            <v>Montaje de vestida monofásica al centro</v>
          </cell>
        </row>
        <row r="94">
          <cell r="A94" t="str">
            <v>Montaje de vestida secundaria</v>
          </cell>
        </row>
        <row r="95">
          <cell r="A95" t="str">
            <v>Montaje de vestida trifásica en 1,50 y 2,40</v>
          </cell>
        </row>
        <row r="96">
          <cell r="A96" t="str">
            <v>Ojo de Buey en cielo</v>
          </cell>
        </row>
        <row r="97">
          <cell r="A97" t="str">
            <v>Patch panel de 16 puertos</v>
          </cell>
        </row>
        <row r="98">
          <cell r="A98" t="str">
            <v>Patch panel de 24 puertos</v>
          </cell>
        </row>
        <row r="99">
          <cell r="A99" t="str">
            <v>Patch panel de 48 puertos</v>
          </cell>
        </row>
        <row r="100">
          <cell r="A100" t="str">
            <v>Pintada de poste - incluye pintura</v>
          </cell>
        </row>
        <row r="101">
          <cell r="A101" t="str">
            <v>Rack autosoportado</v>
          </cell>
        </row>
        <row r="102">
          <cell r="A102" t="str">
            <v>Regleta S66 50 pares</v>
          </cell>
        </row>
        <row r="103">
          <cell r="A103" t="str">
            <v>Retempla de línea monofásica</v>
          </cell>
        </row>
        <row r="104">
          <cell r="A104" t="str">
            <v>Retempla de línea secundaria</v>
          </cell>
        </row>
        <row r="105">
          <cell r="A105" t="str">
            <v>Retempla de línea trifásica No. 4/0-266 8</v>
          </cell>
        </row>
        <row r="106">
          <cell r="A106" t="str">
            <v>Retempla de línea trifásica No. 4-1/0</v>
          </cell>
        </row>
        <row r="107">
          <cell r="A107" t="str">
            <v>Retiro de aisladero monofásico</v>
          </cell>
        </row>
        <row r="108">
          <cell r="A108" t="str">
            <v>Retiro de aisladero trifásico</v>
          </cell>
        </row>
        <row r="109">
          <cell r="A109" t="str">
            <v>Retiro de lámpara de 70 y 125 W</v>
          </cell>
        </row>
        <row r="110">
          <cell r="A110" t="str">
            <v>Retiro de línea monofásica</v>
          </cell>
        </row>
        <row r="111">
          <cell r="A111" t="str">
            <v>Retiro de línea secundaira</v>
          </cell>
        </row>
        <row r="112">
          <cell r="A112" t="str">
            <v>Retiro de línea trifásica No. 4/0-266,8</v>
          </cell>
        </row>
        <row r="113">
          <cell r="A113" t="str">
            <v>Retiro de línea trifásica No. 4-2-1/0</v>
          </cell>
        </row>
        <row r="114">
          <cell r="A114" t="str">
            <v>Retiro de poste de concreto de 12 mts</v>
          </cell>
        </row>
        <row r="115">
          <cell r="A115" t="str">
            <v>Retiro de poste de concreto de 8 mts</v>
          </cell>
        </row>
        <row r="116">
          <cell r="A116" t="str">
            <v>Retiro de poste de madera de 10 mts</v>
          </cell>
        </row>
        <row r="117">
          <cell r="A117" t="str">
            <v>Retiro de poste de madera de 12 mts</v>
          </cell>
        </row>
        <row r="118">
          <cell r="A118" t="str">
            <v>Retiro de poste de madera de 8 mts</v>
          </cell>
        </row>
        <row r="119">
          <cell r="A119" t="str">
            <v>Salida breaker</v>
          </cell>
        </row>
        <row r="120">
          <cell r="A120" t="str">
            <v>Salida EMT</v>
          </cell>
        </row>
        <row r="121">
          <cell r="A121" t="str">
            <v>Salida Interruptor PVC</v>
          </cell>
        </row>
        <row r="122">
          <cell r="A122" t="str">
            <v>Salida Plafon en PVC</v>
          </cell>
        </row>
        <row r="123">
          <cell r="A123" t="str">
            <v>Salida Sonido en PVC sin alambrar y sin aparatear</v>
          </cell>
        </row>
        <row r="124">
          <cell r="A124" t="str">
            <v>Salida Tomacorriente ESTUFA 3X50</v>
          </cell>
        </row>
        <row r="125">
          <cell r="A125" t="str">
            <v>Salida Tomacorriente PVC</v>
          </cell>
        </row>
        <row r="126">
          <cell r="A126" t="str">
            <v>Salida Voz y Datos Toma doble (50 mts de cable)</v>
          </cell>
        </row>
        <row r="127">
          <cell r="A127" t="str">
            <v>Soldadura exotérmica</v>
          </cell>
        </row>
        <row r="128">
          <cell r="A128" t="str">
            <v>T. EMT ½</v>
          </cell>
        </row>
        <row r="129">
          <cell r="A129" t="str">
            <v>T. EMT ¾</v>
          </cell>
        </row>
        <row r="130">
          <cell r="A130" t="str">
            <v>T. EMT 1</v>
          </cell>
        </row>
        <row r="131">
          <cell r="A131" t="str">
            <v>T. EMT 1 ¼</v>
          </cell>
        </row>
        <row r="132">
          <cell r="A132" t="str">
            <v>T. EMT 1 ½</v>
          </cell>
        </row>
        <row r="133">
          <cell r="A133" t="str">
            <v>T. EMT 2</v>
          </cell>
        </row>
        <row r="134">
          <cell r="A134" t="str">
            <v>T. EMT 3</v>
          </cell>
        </row>
        <row r="135">
          <cell r="A135" t="str">
            <v>T. EMT 4</v>
          </cell>
        </row>
        <row r="136">
          <cell r="A136" t="str">
            <v>T. PVC ½</v>
          </cell>
        </row>
        <row r="137">
          <cell r="A137" t="str">
            <v>T. PVC ¾</v>
          </cell>
        </row>
        <row r="138">
          <cell r="A138" t="str">
            <v>T. PVC 1</v>
          </cell>
        </row>
        <row r="139">
          <cell r="A139" t="str">
            <v>T. PVC 1 ¼</v>
          </cell>
        </row>
        <row r="140">
          <cell r="A140" t="str">
            <v>T. PVC 1 ½</v>
          </cell>
        </row>
        <row r="141">
          <cell r="A141" t="str">
            <v>T. PVC 2</v>
          </cell>
        </row>
        <row r="142">
          <cell r="A142" t="str">
            <v>T. PVC 3</v>
          </cell>
        </row>
        <row r="143">
          <cell r="A143" t="str">
            <v>T. PVC 4</v>
          </cell>
        </row>
        <row r="144">
          <cell r="A144" t="str">
            <v>T. TMG ½</v>
          </cell>
        </row>
        <row r="145">
          <cell r="A145" t="str">
            <v>T. TMG ¾</v>
          </cell>
        </row>
        <row r="146">
          <cell r="A146" t="str">
            <v>T. TMG 1</v>
          </cell>
        </row>
        <row r="147">
          <cell r="A147" t="str">
            <v>T. TMG 1 ¼</v>
          </cell>
        </row>
        <row r="148">
          <cell r="A148" t="str">
            <v>T. TMG 1 ½</v>
          </cell>
        </row>
        <row r="149">
          <cell r="A149" t="str">
            <v>T. TMG 2</v>
          </cell>
        </row>
        <row r="150">
          <cell r="A150" t="str">
            <v>T. TMG 3</v>
          </cell>
        </row>
        <row r="151">
          <cell r="A151" t="str">
            <v>T. TMG 4</v>
          </cell>
        </row>
        <row r="152">
          <cell r="A152" t="str">
            <v>Trasl. de aisladero monofásico</v>
          </cell>
        </row>
        <row r="153">
          <cell r="A153" t="str">
            <v>Trasl. de aisladero trifásico</v>
          </cell>
        </row>
        <row r="154">
          <cell r="A154" t="str">
            <v>Trasl. de lámpara de 250-400W</v>
          </cell>
        </row>
        <row r="155">
          <cell r="A155" t="str">
            <v>Trasl. de lámpara de 70-125W</v>
          </cell>
        </row>
        <row r="156">
          <cell r="A156" t="str">
            <v>Trasl. de línea monofásica No. 4-2-1/0</v>
          </cell>
        </row>
        <row r="157">
          <cell r="A157" t="str">
            <v>Trasl. de línea secundaria</v>
          </cell>
        </row>
        <row r="158">
          <cell r="A158" t="str">
            <v>Trasl. de línea trifásica No. 4/0 266,8</v>
          </cell>
        </row>
        <row r="159">
          <cell r="A159" t="str">
            <v>Trasl. de línea trifásica No. 4-2-1/0 ACSR</v>
          </cell>
        </row>
        <row r="160">
          <cell r="A160" t="str">
            <v>Trasl. de poste de concreto de 12 mts</v>
          </cell>
        </row>
        <row r="161">
          <cell r="A161" t="str">
            <v>Trasl. de poste de concreto de 8 mts</v>
          </cell>
        </row>
        <row r="162">
          <cell r="A162" t="str">
            <v>Trasl. de poste de madera de 10 mts</v>
          </cell>
        </row>
        <row r="163">
          <cell r="A163" t="str">
            <v>Trasl. de poste de madera de 12 mts</v>
          </cell>
        </row>
        <row r="164">
          <cell r="A164" t="str">
            <v>Trasl. de poste de madera de 8 mts</v>
          </cell>
        </row>
        <row r="165">
          <cell r="A165" t="str">
            <v>Trasl. de transformador monofásico</v>
          </cell>
        </row>
        <row r="166">
          <cell r="A166" t="str">
            <v>Trasl. de transformador trifásico</v>
          </cell>
        </row>
        <row r="167">
          <cell r="A167" t="str">
            <v>Trenza Sec. 1F # 1/0</v>
          </cell>
        </row>
        <row r="168">
          <cell r="A168" t="str">
            <v>Trenza Sec. 1F # 2</v>
          </cell>
        </row>
        <row r="169">
          <cell r="A169" t="str">
            <v>Trenza Sec. 1F # 2/0</v>
          </cell>
        </row>
        <row r="170">
          <cell r="A170" t="str">
            <v>Trenza Sec. 1F # 3//</v>
          </cell>
        </row>
        <row r="171">
          <cell r="A171" t="str">
            <v>Trenza Sec. 1F # 4</v>
          </cell>
        </row>
        <row r="172">
          <cell r="A172" t="str">
            <v>Trenza Sec. 1F # 4/0</v>
          </cell>
        </row>
        <row r="173">
          <cell r="A173" t="str">
            <v>Trenza Sec. 1F # 6</v>
          </cell>
        </row>
        <row r="174">
          <cell r="A174" t="str">
            <v>Trenza Sec. 3F # 1/0</v>
          </cell>
        </row>
        <row r="175">
          <cell r="A175" t="str">
            <v>Trenza Sec. 3F # 2</v>
          </cell>
        </row>
        <row r="176">
          <cell r="A176" t="str">
            <v>Trenza Sec. 3F # 2/0</v>
          </cell>
        </row>
        <row r="177">
          <cell r="A177" t="str">
            <v>Trenza Sec. 3F # 3//</v>
          </cell>
        </row>
        <row r="178">
          <cell r="A178" t="str">
            <v>Trenza Sec. 3F # 4</v>
          </cell>
        </row>
        <row r="179">
          <cell r="A179" t="str">
            <v>Trenza Sec. 3F # 4/0</v>
          </cell>
        </row>
        <row r="180">
          <cell r="A180" t="str">
            <v>Trenza Sec. 3F # 6</v>
          </cell>
        </row>
        <row r="181">
          <cell r="A181" t="str">
            <v>Viento convencional</v>
          </cell>
        </row>
        <row r="182">
          <cell r="A182" t="str">
            <v>Viento Farol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O"/>
      <sheetName val="PRESENTACION"/>
      <sheetName val="Tablas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18">
          <cell r="B18">
            <v>34.42</v>
          </cell>
          <cell r="E18">
            <v>5.29</v>
          </cell>
          <cell r="H18">
            <v>0.1</v>
          </cell>
        </row>
        <row r="19">
          <cell r="B19">
            <v>0.1</v>
          </cell>
          <cell r="E19">
            <v>0.1</v>
          </cell>
          <cell r="H19">
            <v>0.1</v>
          </cell>
        </row>
        <row r="20">
          <cell r="B20">
            <v>0.1</v>
          </cell>
          <cell r="E20">
            <v>0.1</v>
          </cell>
          <cell r="H20">
            <v>0.1</v>
          </cell>
        </row>
        <row r="23">
          <cell r="B23">
            <v>311665.6445616039</v>
          </cell>
          <cell r="E23">
            <v>195059.84748276617</v>
          </cell>
          <cell r="H23">
            <v>141.42135623730954</v>
          </cell>
        </row>
        <row r="61">
          <cell r="E61">
            <v>200</v>
          </cell>
        </row>
        <row r="66">
          <cell r="E66">
            <v>470</v>
          </cell>
        </row>
        <row r="67">
          <cell r="E67">
            <v>220</v>
          </cell>
        </row>
        <row r="75">
          <cell r="E75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081"/>
      <sheetName val="cliente5300"/>
      <sheetName val="cliente4300 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7 Database"/>
      <sheetName val="Report - Cash Flow"/>
      <sheetName val="Report - CCS not used"/>
      <sheetName val="Monthly Spent to date"/>
      <sheetName val="Report - Glencore"/>
      <sheetName val="Report CCS"/>
      <sheetName val="Report - AFE status"/>
      <sheetName val="Report - Capital investment"/>
      <sheetName val="Report - 1Q Forecast"/>
      <sheetName val="Paste in Cash Flow"/>
      <sheetName val="Paste in Cash Flow (2)"/>
      <sheetName val="REF - 2004 thru 2006 Database"/>
      <sheetName val="REF - CASH FLOW FEB 19 07"/>
      <sheetName val="REF - Capex in Models"/>
      <sheetName val="REF - Access Fee"/>
      <sheetName val="REF - Listas"/>
      <sheetName val="REF - Notas"/>
      <sheetName val="Report - Forecast"/>
      <sheetName val="Reporte por proyecto"/>
      <sheetName val="Reporte por responsible"/>
      <sheetName val="Nota"/>
      <sheetName val="Reporte"/>
      <sheetName val="JAG Total Cap"/>
      <sheetName val="JAG Other Cap"/>
      <sheetName val="CAL Total Cap"/>
      <sheetName val="CAL Other Cap"/>
      <sheetName val="Grafica Cash Flow"/>
      <sheetName val="Capital table"/>
      <sheetName val="Calenturitas - CAPITAL"/>
      <sheetName val="La Jagua - CAPITAL"/>
      <sheetName val="Statistics"/>
      <sheetName val="Capex projection (2)"/>
      <sheetName val="Sheet1"/>
      <sheetName val="La Jagua - CAPITAL 2008"/>
      <sheetName val="Prodeco - CAPITAL 2008"/>
      <sheetName val="Calenturitas - CAPITAL 2007"/>
      <sheetName val="La Jagua - CAPITAL  2007"/>
    </sheetNames>
    <sheetDataSet>
      <sheetData sheetId="0" refreshError="1">
        <row r="2">
          <cell r="E2" t="str">
            <v>A1-001</v>
          </cell>
        </row>
        <row r="3">
          <cell r="E3" t="str">
            <v>A1-002</v>
          </cell>
        </row>
        <row r="4">
          <cell r="E4" t="str">
            <v>A1-004</v>
          </cell>
        </row>
        <row r="5">
          <cell r="E5" t="str">
            <v>A1-005</v>
          </cell>
        </row>
        <row r="6">
          <cell r="E6" t="str">
            <v>M2-045</v>
          </cell>
        </row>
        <row r="7">
          <cell r="E7" t="str">
            <v>M2-047</v>
          </cell>
        </row>
        <row r="8">
          <cell r="E8" t="str">
            <v>M2-048</v>
          </cell>
        </row>
        <row r="9">
          <cell r="E9" t="str">
            <v>M2-027</v>
          </cell>
        </row>
        <row r="10">
          <cell r="E10" t="str">
            <v>M2-049</v>
          </cell>
        </row>
        <row r="11">
          <cell r="E11" t="str">
            <v>M2-056</v>
          </cell>
        </row>
        <row r="12">
          <cell r="E12" t="str">
            <v>M2-057</v>
          </cell>
        </row>
        <row r="13">
          <cell r="E13" t="str">
            <v>M2-061</v>
          </cell>
        </row>
        <row r="14">
          <cell r="E14" t="str">
            <v>M2-063</v>
          </cell>
        </row>
        <row r="15">
          <cell r="E15" t="str">
            <v>M2-064</v>
          </cell>
        </row>
        <row r="16">
          <cell r="E16" t="str">
            <v>M2-065</v>
          </cell>
        </row>
        <row r="17">
          <cell r="E17" t="str">
            <v>M2-066</v>
          </cell>
        </row>
        <row r="18">
          <cell r="E18" t="str">
            <v>M2-067</v>
          </cell>
        </row>
        <row r="19">
          <cell r="E19" t="str">
            <v>M2-069</v>
          </cell>
        </row>
        <row r="20">
          <cell r="E20" t="str">
            <v>M2-071</v>
          </cell>
        </row>
        <row r="21">
          <cell r="E21" t="str">
            <v>M2-073</v>
          </cell>
        </row>
        <row r="22">
          <cell r="E22" t="str">
            <v>M2-075</v>
          </cell>
        </row>
        <row r="23">
          <cell r="E23" t="str">
            <v>M2-078</v>
          </cell>
        </row>
        <row r="24">
          <cell r="E24" t="str">
            <v>M2-079</v>
          </cell>
        </row>
        <row r="25">
          <cell r="E25" t="str">
            <v>M2-080</v>
          </cell>
        </row>
        <row r="26">
          <cell r="E26" t="str">
            <v>M2-081</v>
          </cell>
        </row>
        <row r="27">
          <cell r="E27" t="str">
            <v>M2-082</v>
          </cell>
        </row>
        <row r="28">
          <cell r="E28" t="str">
            <v>M2-083</v>
          </cell>
        </row>
        <row r="29">
          <cell r="E29" t="str">
            <v>M2-086</v>
          </cell>
        </row>
        <row r="30">
          <cell r="E30" t="str">
            <v>M2-088</v>
          </cell>
        </row>
        <row r="31">
          <cell r="E31" t="str">
            <v>M2-090</v>
          </cell>
        </row>
        <row r="32">
          <cell r="E32" t="str">
            <v>M2-091</v>
          </cell>
        </row>
        <row r="33">
          <cell r="E33" t="str">
            <v>M2-050</v>
          </cell>
        </row>
        <row r="34">
          <cell r="E34" t="str">
            <v>M2-092</v>
          </cell>
        </row>
        <row r="35">
          <cell r="E35" t="str">
            <v>M2-096</v>
          </cell>
        </row>
        <row r="36">
          <cell r="E36" t="str">
            <v>M2-097</v>
          </cell>
        </row>
        <row r="37">
          <cell r="E37" t="str">
            <v>M2-098</v>
          </cell>
        </row>
        <row r="38">
          <cell r="E38" t="str">
            <v>M2-100</v>
          </cell>
        </row>
        <row r="39">
          <cell r="E39" t="str">
            <v>M2-102</v>
          </cell>
        </row>
        <row r="40">
          <cell r="E40" t="str">
            <v>M2-103</v>
          </cell>
        </row>
        <row r="41">
          <cell r="E41" t="str">
            <v>M2-104</v>
          </cell>
        </row>
        <row r="42">
          <cell r="E42" t="str">
            <v>M2-107</v>
          </cell>
        </row>
        <row r="43">
          <cell r="E43" t="str">
            <v>M2-108</v>
          </cell>
        </row>
        <row r="44">
          <cell r="E44" t="str">
            <v>M2-109</v>
          </cell>
        </row>
        <row r="45">
          <cell r="E45" t="str">
            <v>P1-137</v>
          </cell>
        </row>
        <row r="46">
          <cell r="E46" t="str">
            <v>P1-152</v>
          </cell>
        </row>
        <row r="47">
          <cell r="E47" t="str">
            <v>P1-149</v>
          </cell>
        </row>
        <row r="48">
          <cell r="E48" t="str">
            <v>P1-154</v>
          </cell>
        </row>
        <row r="49">
          <cell r="E49" t="str">
            <v>P1-142</v>
          </cell>
        </row>
        <row r="50">
          <cell r="E50" t="str">
            <v>P1-143</v>
          </cell>
        </row>
        <row r="51">
          <cell r="E51" t="str">
            <v>M1-083</v>
          </cell>
        </row>
        <row r="52">
          <cell r="E52" t="str">
            <v>M1-073</v>
          </cell>
        </row>
        <row r="53">
          <cell r="E53" t="str">
            <v>P1-117</v>
          </cell>
        </row>
        <row r="54">
          <cell r="E54" t="str">
            <v>P1-139</v>
          </cell>
        </row>
        <row r="55">
          <cell r="E55" t="str">
            <v>P1-150</v>
          </cell>
        </row>
        <row r="56">
          <cell r="E56" t="str">
            <v>P1-147</v>
          </cell>
        </row>
        <row r="57">
          <cell r="E57" t="str">
            <v>M1-084</v>
          </cell>
        </row>
        <row r="58">
          <cell r="E58" t="str">
            <v>P1-148</v>
          </cell>
        </row>
        <row r="59">
          <cell r="E59" t="str">
            <v>P1-141</v>
          </cell>
        </row>
        <row r="60">
          <cell r="E60" t="str">
            <v>M1-064</v>
          </cell>
        </row>
        <row r="61">
          <cell r="E61" t="str">
            <v>M1-082</v>
          </cell>
        </row>
        <row r="62">
          <cell r="E62" t="str">
            <v>RAI06-001</v>
          </cell>
        </row>
        <row r="63">
          <cell r="E63" t="str">
            <v>RAI06-002</v>
          </cell>
        </row>
        <row r="64">
          <cell r="E64" t="str">
            <v>F1-018</v>
          </cell>
        </row>
        <row r="65">
          <cell r="E65" t="str">
            <v>RAI06-003</v>
          </cell>
        </row>
        <row r="66">
          <cell r="E66" t="str">
            <v>RAI06-004</v>
          </cell>
        </row>
        <row r="67">
          <cell r="E67" t="str">
            <v>RAI06-005</v>
          </cell>
        </row>
        <row r="68">
          <cell r="E68" t="str">
            <v>F1-006</v>
          </cell>
        </row>
        <row r="69">
          <cell r="E69" t="str">
            <v>F1-007</v>
          </cell>
        </row>
        <row r="70">
          <cell r="E70" t="str">
            <v>M3-011</v>
          </cell>
        </row>
        <row r="71">
          <cell r="E71" t="str">
            <v>M3-024</v>
          </cell>
        </row>
        <row r="72">
          <cell r="E72" t="str">
            <v>M3-001</v>
          </cell>
        </row>
        <row r="73">
          <cell r="E73" t="str">
            <v>M3-023</v>
          </cell>
        </row>
        <row r="74">
          <cell r="E74" t="str">
            <v>M3-012</v>
          </cell>
        </row>
        <row r="75">
          <cell r="E75" t="str">
            <v>M3-022</v>
          </cell>
        </row>
        <row r="76">
          <cell r="E76" t="str">
            <v>M3-015</v>
          </cell>
        </row>
        <row r="77">
          <cell r="E77" t="str">
            <v>M3-016</v>
          </cell>
        </row>
        <row r="78">
          <cell r="E78" t="str">
            <v>M2-110</v>
          </cell>
        </row>
        <row r="79">
          <cell r="E79" t="str">
            <v>M1-075</v>
          </cell>
        </row>
        <row r="80">
          <cell r="E80" t="str">
            <v>M1-063</v>
          </cell>
        </row>
        <row r="81">
          <cell r="E81" t="str">
            <v>M2-111</v>
          </cell>
        </row>
        <row r="82">
          <cell r="E82" t="str">
            <v>M1-091</v>
          </cell>
        </row>
        <row r="83">
          <cell r="E83" t="str">
            <v>M2-112</v>
          </cell>
        </row>
        <row r="84">
          <cell r="E84" t="str">
            <v>M1-071</v>
          </cell>
        </row>
        <row r="85">
          <cell r="E85" t="str">
            <v>M1-042</v>
          </cell>
        </row>
        <row r="86">
          <cell r="E86" t="str">
            <v>P1-151</v>
          </cell>
        </row>
        <row r="87">
          <cell r="E87" t="str">
            <v>P1-115</v>
          </cell>
        </row>
        <row r="88">
          <cell r="E88" t="str">
            <v>P1-153</v>
          </cell>
        </row>
        <row r="89">
          <cell r="E89" t="str">
            <v>M1-080</v>
          </cell>
        </row>
        <row r="90">
          <cell r="E90" t="str">
            <v>P1-131</v>
          </cell>
        </row>
        <row r="91">
          <cell r="E91" t="str">
            <v>P1-140</v>
          </cell>
        </row>
        <row r="92">
          <cell r="E92" t="str">
            <v>P1-134</v>
          </cell>
        </row>
        <row r="93">
          <cell r="E93" t="str">
            <v>P1-133</v>
          </cell>
        </row>
        <row r="94">
          <cell r="E94" t="str">
            <v>P1-132</v>
          </cell>
        </row>
        <row r="95">
          <cell r="E95" t="str">
            <v>P1-098</v>
          </cell>
        </row>
        <row r="96">
          <cell r="E96" t="str">
            <v>M1-087</v>
          </cell>
        </row>
        <row r="97">
          <cell r="E97" t="str">
            <v>P1-128</v>
          </cell>
        </row>
        <row r="98">
          <cell r="E98" t="str">
            <v>P1-119</v>
          </cell>
        </row>
        <row r="99">
          <cell r="E99" t="str">
            <v>M1-092</v>
          </cell>
        </row>
        <row r="100">
          <cell r="E100" t="str">
            <v>M1-079</v>
          </cell>
        </row>
        <row r="101">
          <cell r="E101" t="str">
            <v>M1-078</v>
          </cell>
        </row>
        <row r="102">
          <cell r="E102" t="str">
            <v>P1-126</v>
          </cell>
        </row>
        <row r="103">
          <cell r="E103" t="str">
            <v>P1-138</v>
          </cell>
        </row>
        <row r="104">
          <cell r="E104" t="str">
            <v>M1-072</v>
          </cell>
        </row>
        <row r="105">
          <cell r="E105" t="str">
            <v>M1-076</v>
          </cell>
        </row>
        <row r="106">
          <cell r="E106" t="str">
            <v>M1-081</v>
          </cell>
        </row>
        <row r="107">
          <cell r="E107" t="str">
            <v>P1-136</v>
          </cell>
        </row>
        <row r="108">
          <cell r="E108" t="str">
            <v>P1-135</v>
          </cell>
        </row>
        <row r="109">
          <cell r="E109" t="str">
            <v>M1-077</v>
          </cell>
        </row>
        <row r="110">
          <cell r="E110" t="str">
            <v>P1-146</v>
          </cell>
        </row>
        <row r="111">
          <cell r="E111" t="str">
            <v>M1-088</v>
          </cell>
        </row>
        <row r="112">
          <cell r="E112" t="str">
            <v>P1-127</v>
          </cell>
        </row>
        <row r="113">
          <cell r="E113" t="str">
            <v>M1-049</v>
          </cell>
        </row>
        <row r="114">
          <cell r="E114" t="str">
            <v>P1-155</v>
          </cell>
        </row>
        <row r="115">
          <cell r="E115" t="str">
            <v>M1-085</v>
          </cell>
        </row>
        <row r="116">
          <cell r="E116" t="str">
            <v>M1-074</v>
          </cell>
        </row>
        <row r="117">
          <cell r="E117" t="str">
            <v>M2-113</v>
          </cell>
        </row>
        <row r="118">
          <cell r="E118" t="str">
            <v>M2-115</v>
          </cell>
        </row>
        <row r="119">
          <cell r="E119" t="str">
            <v>M1-093</v>
          </cell>
        </row>
        <row r="120">
          <cell r="E120" t="str">
            <v>M2-117</v>
          </cell>
        </row>
        <row r="121">
          <cell r="E121" t="str">
            <v>M1-095</v>
          </cell>
        </row>
        <row r="122">
          <cell r="E122" t="str">
            <v>P1-125</v>
          </cell>
        </row>
        <row r="123">
          <cell r="E123" t="str">
            <v>M1-055</v>
          </cell>
        </row>
        <row r="124">
          <cell r="E124" t="str">
            <v>JAG06-023</v>
          </cell>
        </row>
        <row r="125">
          <cell r="E125" t="str">
            <v>M3-003</v>
          </cell>
        </row>
        <row r="126">
          <cell r="E126" t="str">
            <v>M3-005</v>
          </cell>
        </row>
        <row r="127">
          <cell r="E127" t="str">
            <v>M3-006</v>
          </cell>
        </row>
        <row r="128">
          <cell r="E128" t="str">
            <v>M1-065</v>
          </cell>
        </row>
        <row r="129">
          <cell r="E129" t="str">
            <v>M1-094</v>
          </cell>
        </row>
        <row r="130">
          <cell r="E130" t="str">
            <v>M1-068</v>
          </cell>
        </row>
        <row r="131">
          <cell r="E131" t="str">
            <v>M1-050</v>
          </cell>
        </row>
        <row r="132">
          <cell r="E132" t="str">
            <v>M1-051</v>
          </cell>
        </row>
        <row r="133">
          <cell r="E133" t="str">
            <v>P1-158</v>
          </cell>
        </row>
        <row r="134">
          <cell r="E134" t="str">
            <v>M1-067</v>
          </cell>
        </row>
        <row r="135">
          <cell r="E135" t="str">
            <v>RAI06-003a</v>
          </cell>
        </row>
        <row r="136">
          <cell r="E136" t="str">
            <v>F1-005a</v>
          </cell>
        </row>
        <row r="137">
          <cell r="E137" t="str">
            <v>F1-007a</v>
          </cell>
        </row>
        <row r="138">
          <cell r="E138" t="str">
            <v>RAI06-003b</v>
          </cell>
        </row>
        <row r="139">
          <cell r="E139" t="str">
            <v>F1-005b</v>
          </cell>
        </row>
        <row r="140">
          <cell r="E140" t="str">
            <v>M1-074a</v>
          </cell>
        </row>
        <row r="141">
          <cell r="E141" t="str">
            <v>M1-086</v>
          </cell>
        </row>
        <row r="142">
          <cell r="E142" t="str">
            <v>M2-119</v>
          </cell>
        </row>
        <row r="143">
          <cell r="E143" t="str">
            <v>M2-120</v>
          </cell>
        </row>
        <row r="144">
          <cell r="E144" t="str">
            <v>M2-035</v>
          </cell>
        </row>
        <row r="145">
          <cell r="E145" t="str">
            <v>M2-043</v>
          </cell>
        </row>
        <row r="146">
          <cell r="E146" t="str">
            <v>M2-030</v>
          </cell>
        </row>
        <row r="147">
          <cell r="E147" t="str">
            <v>M2-039</v>
          </cell>
        </row>
        <row r="148">
          <cell r="E148" t="str">
            <v>M2-037</v>
          </cell>
        </row>
        <row r="149">
          <cell r="E149" t="str">
            <v>M2-042</v>
          </cell>
        </row>
        <row r="150">
          <cell r="E150" t="str">
            <v>M2-034</v>
          </cell>
        </row>
        <row r="151">
          <cell r="E151" t="str">
            <v>PSM05-076</v>
          </cell>
        </row>
        <row r="152">
          <cell r="E152" t="str">
            <v>A1-003</v>
          </cell>
        </row>
        <row r="153">
          <cell r="E153" t="str">
            <v>M3-013</v>
          </cell>
        </row>
        <row r="154">
          <cell r="E154" t="str">
            <v>M2-052</v>
          </cell>
        </row>
        <row r="155">
          <cell r="E155" t="str">
            <v>F1-008</v>
          </cell>
        </row>
        <row r="156">
          <cell r="E156" t="str">
            <v>M2-121</v>
          </cell>
        </row>
        <row r="157">
          <cell r="E157" t="str">
            <v>PSM06-118</v>
          </cell>
        </row>
        <row r="158">
          <cell r="E158" t="str">
            <v>M2-007</v>
          </cell>
        </row>
        <row r="159">
          <cell r="E159" t="str">
            <v>M3-004</v>
          </cell>
        </row>
        <row r="160">
          <cell r="E160" t="str">
            <v>N/A - BAQ</v>
          </cell>
        </row>
        <row r="161">
          <cell r="E161" t="str">
            <v>F1-009</v>
          </cell>
        </row>
        <row r="162">
          <cell r="E162" t="str">
            <v>F1-010</v>
          </cell>
        </row>
        <row r="163">
          <cell r="E163" t="str">
            <v>M1-096</v>
          </cell>
        </row>
        <row r="164">
          <cell r="E164" t="str">
            <v>M1-097</v>
          </cell>
        </row>
        <row r="165">
          <cell r="E165" t="str">
            <v>M1-098</v>
          </cell>
        </row>
        <row r="166">
          <cell r="E166" t="str">
            <v>M1-099</v>
          </cell>
        </row>
        <row r="167">
          <cell r="E167" t="str">
            <v>P1-156</v>
          </cell>
        </row>
        <row r="168">
          <cell r="E168" t="str">
            <v>M1-100</v>
          </cell>
        </row>
        <row r="169">
          <cell r="E169" t="str">
            <v>M1-089</v>
          </cell>
        </row>
        <row r="170">
          <cell r="E170" t="str">
            <v>F1-011</v>
          </cell>
        </row>
        <row r="171">
          <cell r="E171" t="str">
            <v>M1-101</v>
          </cell>
        </row>
        <row r="172">
          <cell r="E172" t="str">
            <v>M3-010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foros"/>
      <sheetName val="Caudales"/>
      <sheetName val="Estructura"/>
      <sheetName val="Hoja2"/>
      <sheetName val="OPS&amp;OMS"/>
      <sheetName val="Diseño 2"/>
      <sheetName val="Diseño 3"/>
      <sheetName val="Hoja1"/>
      <sheetName val="Tesis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CALCULO DE LAGUNAS DE ESTABILIZACION</v>
          </cell>
        </row>
        <row r="2">
          <cell r="A2" t="str">
            <v>ELABORADO POR EL INGENIERO LUIS SANCHEZ S. ASESOR OPS/OMS</v>
          </cell>
        </row>
        <row r="4">
          <cell r="A4" t="str">
            <v>CALCULOS REALIZADOS PARA EL SISTEMA DE TRATAMIENTO DEL MATADERO DE VALENCIA</v>
          </cell>
        </row>
        <row r="6">
          <cell r="A6" t="str">
            <v xml:space="preserve">                                  D A T O S</v>
          </cell>
        </row>
        <row r="7">
          <cell r="A7" t="str">
            <v>=</v>
          </cell>
          <cell r="B7" t="str">
            <v>=</v>
          </cell>
          <cell r="C7" t="str">
            <v>=</v>
          </cell>
          <cell r="D7" t="str">
            <v>=</v>
          </cell>
          <cell r="E7" t="str">
            <v>=</v>
          </cell>
          <cell r="I7" t="str">
            <v>/pprPAG1~agpq~</v>
          </cell>
        </row>
        <row r="8">
          <cell r="A8" t="str">
            <v>VARIABLES</v>
          </cell>
          <cell r="B8" t="str">
            <v>SIMBOLO</v>
          </cell>
          <cell r="C8" t="str">
            <v>VALOR</v>
          </cell>
          <cell r="D8" t="str">
            <v>UNIDAD</v>
          </cell>
          <cell r="E8" t="str">
            <v>FORMULA</v>
          </cell>
        </row>
        <row r="9">
          <cell r="A9" t="str">
            <v>=</v>
          </cell>
          <cell r="B9" t="str">
            <v>=</v>
          </cell>
          <cell r="C9" t="str">
            <v>=</v>
          </cell>
          <cell r="D9" t="str">
            <v>=</v>
          </cell>
          <cell r="E9" t="str">
            <v>=</v>
          </cell>
        </row>
        <row r="11">
          <cell r="A11" t="str">
            <v>POBLACION DE DISEÑO</v>
          </cell>
          <cell r="B11" t="str">
            <v>P</v>
          </cell>
          <cell r="C11">
            <v>30.76923076923077</v>
          </cell>
          <cell r="D11" t="str">
            <v>hab</v>
          </cell>
          <cell r="E11" t="str">
            <v>Variable</v>
          </cell>
        </row>
        <row r="13">
          <cell r="A13" t="str">
            <v>APORTE NETO DE AGUA RESIDUAL</v>
          </cell>
          <cell r="B13" t="str">
            <v>q</v>
          </cell>
          <cell r="C13">
            <v>1400</v>
          </cell>
          <cell r="D13" t="str">
            <v>lt/hab/día</v>
          </cell>
          <cell r="E13" t="str">
            <v>Variable</v>
          </cell>
        </row>
        <row r="14">
          <cell r="I14" t="str">
            <v>/WGPE~</v>
          </cell>
        </row>
        <row r="15">
          <cell r="A15" t="str">
            <v>CARGA ORGANICA POR HABITANTE</v>
          </cell>
          <cell r="B15" t="str">
            <v>Co</v>
          </cell>
          <cell r="C15">
            <v>2925</v>
          </cell>
          <cell r="D15" t="str">
            <v>gr/hab/día</v>
          </cell>
          <cell r="E15" t="str">
            <v>Variable</v>
          </cell>
        </row>
        <row r="17">
          <cell r="A17" t="str">
            <v>CARGA ORGANICA TOTAL</v>
          </cell>
          <cell r="B17" t="str">
            <v>Ct</v>
          </cell>
          <cell r="C17">
            <v>90</v>
          </cell>
          <cell r="D17" t="str">
            <v>kg/día</v>
          </cell>
          <cell r="E17" t="str">
            <v>P x Co/1000</v>
          </cell>
        </row>
        <row r="19">
          <cell r="A19" t="str">
            <v>TEMP AMBIENTE PROMEDIO DEL MES MAS FRIO</v>
          </cell>
          <cell r="B19" t="str">
            <v>T</v>
          </cell>
          <cell r="C19">
            <v>18</v>
          </cell>
          <cell r="D19" t="str">
            <v>C</v>
          </cell>
          <cell r="E19" t="str">
            <v>Variable</v>
          </cell>
        </row>
        <row r="21">
          <cell r="A21" t="str">
            <v>DBO AL INGRESO</v>
          </cell>
          <cell r="B21" t="str">
            <v>Lo</v>
          </cell>
          <cell r="C21">
            <v>2089.2857142857142</v>
          </cell>
          <cell r="D21" t="str">
            <v>mg/lt</v>
          </cell>
          <cell r="E21" t="str">
            <v>Ct x 10^3/Q</v>
          </cell>
        </row>
        <row r="23">
          <cell r="A23" t="str">
            <v>CARGA BACTERIAL</v>
          </cell>
          <cell r="B23" t="str">
            <v>N1</v>
          </cell>
          <cell r="C23">
            <v>50000000</v>
          </cell>
          <cell r="D23" t="str">
            <v>CF/100 ml</v>
          </cell>
          <cell r="E23" t="str">
            <v>Variable</v>
          </cell>
        </row>
        <row r="25">
          <cell r="A25" t="str">
            <v>VOLUMEN DE AGUA RESIDUAL</v>
          </cell>
          <cell r="B25" t="str">
            <v>Q</v>
          </cell>
          <cell r="C25">
            <v>43.07692307692308</v>
          </cell>
          <cell r="D25" t="str">
            <v>m^3/dia</v>
          </cell>
          <cell r="E25" t="str">
            <v>P x q/1000</v>
          </cell>
        </row>
        <row r="26">
          <cell r="A26" t="str">
            <v>=</v>
          </cell>
          <cell r="B26" t="str">
            <v>=</v>
          </cell>
          <cell r="C26" t="str">
            <v>=</v>
          </cell>
          <cell r="D26" t="str">
            <v>=</v>
          </cell>
          <cell r="E26" t="str">
            <v>=</v>
          </cell>
        </row>
        <row r="48">
          <cell r="D48" t="str">
            <v>=</v>
          </cell>
          <cell r="E48" t="str">
            <v>=</v>
          </cell>
        </row>
        <row r="49">
          <cell r="D49" t="str">
            <v>REMOCION DE DBO EN %</v>
          </cell>
        </row>
        <row r="50">
          <cell r="D50" t="str">
            <v>%Ra</v>
          </cell>
        </row>
        <row r="51">
          <cell r="D51" t="str">
            <v>=</v>
          </cell>
          <cell r="E51" t="str">
            <v>=</v>
          </cell>
        </row>
        <row r="53">
          <cell r="D53" t="str">
            <v>40</v>
          </cell>
        </row>
        <row r="55">
          <cell r="D55" t="str">
            <v>2*T + 20</v>
          </cell>
        </row>
        <row r="57">
          <cell r="D57" t="str">
            <v>60</v>
          </cell>
        </row>
        <row r="59">
          <cell r="D59" t="str">
            <v>=</v>
          </cell>
        </row>
        <row r="63">
          <cell r="D63" t="str">
            <v>gr/m3/día</v>
          </cell>
        </row>
        <row r="67">
          <cell r="D67" t="str">
            <v>%</v>
          </cell>
        </row>
        <row r="71">
          <cell r="A71" t="str">
            <v xml:space="preserve">                   CALCULO DE LA LAGUNA ANAEROBICA</v>
          </cell>
        </row>
        <row r="74">
          <cell r="A74" t="str">
            <v>=</v>
          </cell>
          <cell r="B74" t="str">
            <v>=</v>
          </cell>
          <cell r="C74" t="str">
            <v>=</v>
          </cell>
          <cell r="D74" t="str">
            <v>=</v>
          </cell>
        </row>
        <row r="75">
          <cell r="A75" t="str">
            <v>PARAMETRO</v>
          </cell>
          <cell r="C75" t="str">
            <v>VALOR</v>
          </cell>
          <cell r="D75" t="str">
            <v>UNIDAD</v>
          </cell>
        </row>
        <row r="76">
          <cell r="A76" t="str">
            <v>=</v>
          </cell>
          <cell r="B76" t="str">
            <v>=</v>
          </cell>
          <cell r="C76" t="str">
            <v>=</v>
          </cell>
          <cell r="D76" t="str">
            <v>=</v>
          </cell>
        </row>
        <row r="78">
          <cell r="A78" t="str">
            <v>Carga total admisible</v>
          </cell>
          <cell r="B78" t="str">
            <v>CA</v>
          </cell>
          <cell r="C78">
            <v>260</v>
          </cell>
          <cell r="D78" t="str">
            <v>gr/m3/día</v>
          </cell>
        </row>
        <row r="80">
          <cell r="A80" t="str">
            <v>% de Remoción de DBO</v>
          </cell>
          <cell r="B80" t="str">
            <v>%Ra</v>
          </cell>
          <cell r="C80">
            <v>56</v>
          </cell>
          <cell r="D80" t="str">
            <v>%</v>
          </cell>
        </row>
        <row r="82">
          <cell r="A82" t="str">
            <v>Volumen de la laguna</v>
          </cell>
          <cell r="B82" t="str">
            <v>V</v>
          </cell>
          <cell r="C82">
            <v>346.15384615384613</v>
          </cell>
          <cell r="D82" t="str">
            <v>m3</v>
          </cell>
        </row>
        <row r="84">
          <cell r="A84" t="str">
            <v>Tiempo de retención</v>
          </cell>
          <cell r="B84" t="str">
            <v>t1</v>
          </cell>
          <cell r="C84">
            <v>8.0357142857142847</v>
          </cell>
          <cell r="D84" t="str">
            <v>días</v>
          </cell>
        </row>
        <row r="86">
          <cell r="A86" t="str">
            <v>Profundidad de laguna</v>
          </cell>
          <cell r="B86" t="str">
            <v>h</v>
          </cell>
          <cell r="C86">
            <v>3.5</v>
          </cell>
          <cell r="D86" t="str">
            <v>metros</v>
          </cell>
        </row>
        <row r="88">
          <cell r="A88" t="str">
            <v>Area de laguna</v>
          </cell>
          <cell r="B88" t="str">
            <v>A</v>
          </cell>
          <cell r="C88">
            <v>98.901098901098891</v>
          </cell>
          <cell r="D88" t="str">
            <v>m2</v>
          </cell>
        </row>
        <row r="90">
          <cell r="A90" t="str">
            <v>DBO a la salida</v>
          </cell>
          <cell r="B90" t="str">
            <v>L1</v>
          </cell>
          <cell r="C90">
            <v>919.28571428571422</v>
          </cell>
          <cell r="D90" t="str">
            <v>mg/lt</v>
          </cell>
        </row>
        <row r="92">
          <cell r="A92" t="str">
            <v>Número de lagunas</v>
          </cell>
          <cell r="B92" t="str">
            <v>u</v>
          </cell>
          <cell r="C92">
            <v>1</v>
          </cell>
          <cell r="D92" t="str">
            <v>unidades</v>
          </cell>
        </row>
        <row r="94">
          <cell r="A94" t="str">
            <v>Relación Largo/Ancho</v>
          </cell>
          <cell r="B94" t="str">
            <v>r</v>
          </cell>
          <cell r="C94">
            <v>1</v>
          </cell>
        </row>
        <row r="96">
          <cell r="A96" t="str">
            <v>Ancho medio</v>
          </cell>
          <cell r="B96" t="str">
            <v>w</v>
          </cell>
          <cell r="C96">
            <v>9.9449031619769368</v>
          </cell>
          <cell r="D96" t="str">
            <v>metros</v>
          </cell>
        </row>
        <row r="98">
          <cell r="A98" t="str">
            <v>Largo medio</v>
          </cell>
          <cell r="B98" t="str">
            <v>l</v>
          </cell>
          <cell r="C98">
            <v>9.9449031619769368</v>
          </cell>
          <cell r="D98" t="str">
            <v>metros</v>
          </cell>
        </row>
        <row r="100">
          <cell r="A100" t="str">
            <v>Ancho del Espejo de agua</v>
          </cell>
          <cell r="B100" t="str">
            <v>w1</v>
          </cell>
          <cell r="C100">
            <v>20.444903161976939</v>
          </cell>
          <cell r="D100" t="str">
            <v>metros</v>
          </cell>
        </row>
        <row r="102">
          <cell r="A102" t="str">
            <v>Largo del Espejo de agua</v>
          </cell>
          <cell r="B102" t="str">
            <v>l1</v>
          </cell>
          <cell r="C102">
            <v>20.444903161976939</v>
          </cell>
          <cell r="D102" t="str">
            <v>metros</v>
          </cell>
        </row>
        <row r="104">
          <cell r="A104" t="str">
            <v>Ancho fondo</v>
          </cell>
          <cell r="B104" t="str">
            <v>wf</v>
          </cell>
          <cell r="C104">
            <v>-0.5550968380230632</v>
          </cell>
          <cell r="D104" t="str">
            <v>metros</v>
          </cell>
        </row>
        <row r="106">
          <cell r="A106" t="str">
            <v>Largo fondo</v>
          </cell>
          <cell r="B106" t="str">
            <v>lf</v>
          </cell>
          <cell r="C106">
            <v>-0.5550968380230632</v>
          </cell>
          <cell r="D106" t="str">
            <v>metros</v>
          </cell>
        </row>
        <row r="108">
          <cell r="A108" t="str">
            <v>Ancho de Cresta</v>
          </cell>
          <cell r="B108" t="str">
            <v>wc</v>
          </cell>
          <cell r="C108">
            <v>23.444903161976939</v>
          </cell>
          <cell r="D108" t="str">
            <v>metros</v>
          </cell>
        </row>
        <row r="110">
          <cell r="A110" t="str">
            <v>Largo de Cresta</v>
          </cell>
          <cell r="B110" t="str">
            <v>lc</v>
          </cell>
          <cell r="C110">
            <v>23.444903161976939</v>
          </cell>
          <cell r="D110" t="str">
            <v>metros</v>
          </cell>
        </row>
        <row r="112">
          <cell r="A112" t="str">
            <v>Area lagunas  anerobicas</v>
          </cell>
          <cell r="B112" t="str">
            <v>an</v>
          </cell>
          <cell r="C112">
            <v>549.66348427447622</v>
          </cell>
          <cell r="D112" t="str">
            <v>m^2</v>
          </cell>
        </row>
        <row r="114">
          <cell r="A114" t="str">
            <v>=</v>
          </cell>
          <cell r="B114" t="str">
            <v>=</v>
          </cell>
          <cell r="C114" t="str">
            <v>=</v>
          </cell>
          <cell r="D114" t="str">
            <v>=</v>
          </cell>
        </row>
        <row r="118">
          <cell r="A118" t="str">
            <v>CALCULO DE LAGUNAS FACULTATIVAS</v>
          </cell>
        </row>
        <row r="119">
          <cell r="A119" t="str">
            <v>-------------------------------</v>
          </cell>
        </row>
        <row r="121">
          <cell r="A121" t="str">
            <v>La tasa de carga admisible para lagunas facultativas según Mara (1987)</v>
          </cell>
        </row>
        <row r="122">
          <cell r="A122" t="str">
            <v>es:</v>
          </cell>
        </row>
        <row r="124">
          <cell r="A124" t="str">
            <v xml:space="preserve">               CAF = 350 * (1.107 - 0.002 * T)^(T - 25)</v>
          </cell>
        </row>
        <row r="127">
          <cell r="A127" t="str">
            <v>La carga admisible de DBO para lagunas facultativas es:</v>
          </cell>
        </row>
        <row r="129">
          <cell r="C129">
            <v>216.5418029934784</v>
          </cell>
          <cell r="D129" t="str">
            <v>kg/ha/día</v>
          </cell>
        </row>
        <row r="131">
          <cell r="A131" t="str">
            <v>Porcentaje de Remoción de DBO</v>
          </cell>
        </row>
        <row r="133">
          <cell r="A133" t="str">
            <v>% Rf = ( 0.725 * CAF + 10.75) * 100/(CAF)       [Mc Garry y Pescod 1970 ]</v>
          </cell>
        </row>
        <row r="135">
          <cell r="A135" t="str">
            <v xml:space="preserve">El porcentaje de remoción es :    </v>
          </cell>
          <cell r="B135">
            <v>77.464399414520329</v>
          </cell>
        </row>
        <row r="138">
          <cell r="A138" t="str">
            <v xml:space="preserve">                   CALCULO DE LA LAGUNA FACULTATIVA</v>
          </cell>
        </row>
        <row r="141">
          <cell r="A141" t="str">
            <v>=</v>
          </cell>
          <cell r="B141" t="str">
            <v>=</v>
          </cell>
          <cell r="C141" t="str">
            <v>=</v>
          </cell>
          <cell r="D141" t="str">
            <v>=</v>
          </cell>
          <cell r="E141" t="str">
            <v>=</v>
          </cell>
        </row>
        <row r="142">
          <cell r="A142" t="str">
            <v>PARAMETRO</v>
          </cell>
          <cell r="C142" t="str">
            <v>VALOR</v>
          </cell>
          <cell r="D142" t="str">
            <v>UNIDAD</v>
          </cell>
          <cell r="E142" t="str">
            <v>Variable</v>
          </cell>
        </row>
        <row r="143">
          <cell r="A143" t="str">
            <v>=</v>
          </cell>
          <cell r="B143" t="str">
            <v>=</v>
          </cell>
          <cell r="C143" t="str">
            <v>=</v>
          </cell>
          <cell r="D143" t="str">
            <v>=</v>
          </cell>
          <cell r="E143" t="str">
            <v>=</v>
          </cell>
        </row>
        <row r="145">
          <cell r="A145" t="str">
            <v>Carga total admisible</v>
          </cell>
          <cell r="B145" t="str">
            <v>CAF</v>
          </cell>
          <cell r="C145">
            <v>216.54</v>
          </cell>
          <cell r="D145" t="str">
            <v>Kg/ha/día</v>
          </cell>
          <cell r="E145" t="str">
            <v>Variable</v>
          </cell>
        </row>
        <row r="147">
          <cell r="A147" t="str">
            <v>Carga al ingreso</v>
          </cell>
          <cell r="B147" t="str">
            <v>Ct1</v>
          </cell>
          <cell r="C147">
            <v>39.6</v>
          </cell>
          <cell r="D147" t="str">
            <v>kg/día</v>
          </cell>
          <cell r="E147" t="str">
            <v>Ct*(100-Ra)/100</v>
          </cell>
        </row>
        <row r="149">
          <cell r="A149" t="str">
            <v>Area</v>
          </cell>
          <cell r="B149" t="str">
            <v>Af</v>
          </cell>
          <cell r="C149">
            <v>1828.7614297589362</v>
          </cell>
          <cell r="D149" t="str">
            <v>m2</v>
          </cell>
          <cell r="E149" t="str">
            <v>Ct1*10^4/CAF</v>
          </cell>
        </row>
        <row r="151">
          <cell r="A151" t="str">
            <v>Profundidad de laguna</v>
          </cell>
          <cell r="B151" t="str">
            <v>hf</v>
          </cell>
          <cell r="C151">
            <v>1.6</v>
          </cell>
          <cell r="D151" t="str">
            <v>metros</v>
          </cell>
          <cell r="E151" t="str">
            <v>Variable</v>
          </cell>
        </row>
        <row r="153">
          <cell r="A153" t="str">
            <v>Volumen</v>
          </cell>
          <cell r="B153" t="str">
            <v>Vf</v>
          </cell>
          <cell r="C153">
            <v>2926.0182876142981</v>
          </cell>
          <cell r="D153" t="str">
            <v>m3</v>
          </cell>
          <cell r="E153" t="str">
            <v>Af * hf</v>
          </cell>
        </row>
        <row r="155">
          <cell r="A155" t="str">
            <v>Tiempo de retención</v>
          </cell>
          <cell r="B155" t="str">
            <v>t2</v>
          </cell>
          <cell r="C155">
            <v>67.925424533903339</v>
          </cell>
          <cell r="D155" t="str">
            <v>días</v>
          </cell>
          <cell r="E155" t="str">
            <v>Vf/Q</v>
          </cell>
        </row>
        <row r="157">
          <cell r="A157" t="str">
            <v>Carga a la salida</v>
          </cell>
          <cell r="B157" t="str">
            <v>Ct2</v>
          </cell>
          <cell r="C157">
            <v>8.9240978318499504</v>
          </cell>
          <cell r="D157" t="str">
            <v>kg/día</v>
          </cell>
          <cell r="E157" t="str">
            <v>Ct1 * (100-Rf)/100</v>
          </cell>
        </row>
        <row r="159">
          <cell r="A159" t="str">
            <v>DBO a la salida</v>
          </cell>
          <cell r="B159" t="str">
            <v>L2</v>
          </cell>
          <cell r="C159">
            <v>207.16655681080243</v>
          </cell>
          <cell r="D159" t="str">
            <v>mg/lt</v>
          </cell>
          <cell r="E159" t="str">
            <v>Ct2 x 1000000/P/q</v>
          </cell>
        </row>
        <row r="161">
          <cell r="A161" t="str">
            <v>Número de lagunas</v>
          </cell>
          <cell r="B161" t="str">
            <v>uf</v>
          </cell>
          <cell r="C161">
            <v>1</v>
          </cell>
          <cell r="D161" t="str">
            <v>unidades</v>
          </cell>
          <cell r="E161" t="str">
            <v>Variable</v>
          </cell>
        </row>
        <row r="163">
          <cell r="A163" t="str">
            <v>Relación Largo/Ancho</v>
          </cell>
          <cell r="B163" t="str">
            <v>r</v>
          </cell>
          <cell r="C163">
            <v>2</v>
          </cell>
          <cell r="E163" t="str">
            <v>Variable</v>
          </cell>
        </row>
        <row r="165">
          <cell r="A165" t="str">
            <v>Ancho medio</v>
          </cell>
          <cell r="B165" t="str">
            <v>wf</v>
          </cell>
          <cell r="C165">
            <v>30.238728724592047</v>
          </cell>
          <cell r="D165" t="str">
            <v>metros</v>
          </cell>
          <cell r="E165" t="str">
            <v xml:space="preserve">      (Af/uf/r)^1/2</v>
          </cell>
        </row>
        <row r="167">
          <cell r="A167" t="str">
            <v>Largo medio</v>
          </cell>
          <cell r="B167" t="str">
            <v>l</v>
          </cell>
          <cell r="C167">
            <v>60.477457449184094</v>
          </cell>
          <cell r="D167" t="str">
            <v>metros</v>
          </cell>
          <cell r="E167" t="str">
            <v xml:space="preserve">wf x r </v>
          </cell>
        </row>
        <row r="169">
          <cell r="A169" t="str">
            <v>Ancho del Espejo de agua</v>
          </cell>
          <cell r="B169" t="str">
            <v>w1</v>
          </cell>
          <cell r="C169">
            <v>35.038728724592048</v>
          </cell>
          <cell r="D169" t="str">
            <v>metros</v>
          </cell>
          <cell r="E169" t="str">
            <v xml:space="preserve">        3h+wf</v>
          </cell>
        </row>
        <row r="171">
          <cell r="A171" t="str">
            <v>Largo del Espejo de agua</v>
          </cell>
          <cell r="B171" t="str">
            <v>l1</v>
          </cell>
          <cell r="C171">
            <v>65.277457449184098</v>
          </cell>
          <cell r="D171" t="str">
            <v>metros</v>
          </cell>
          <cell r="E171" t="str">
            <v xml:space="preserve">        3h+lf</v>
          </cell>
        </row>
        <row r="173">
          <cell r="A173" t="str">
            <v>Ancho fondo</v>
          </cell>
          <cell r="B173" t="str">
            <v>wf</v>
          </cell>
          <cell r="C173">
            <v>25.438728724592046</v>
          </cell>
          <cell r="D173" t="str">
            <v>metros</v>
          </cell>
          <cell r="E173" t="str">
            <v xml:space="preserve">        wf-3*h</v>
          </cell>
        </row>
        <row r="175">
          <cell r="A175" t="str">
            <v>Largo fondo</v>
          </cell>
          <cell r="B175" t="str">
            <v>lf</v>
          </cell>
          <cell r="C175">
            <v>55.677457449184089</v>
          </cell>
          <cell r="D175" t="str">
            <v>metros</v>
          </cell>
          <cell r="E175" t="str">
            <v xml:space="preserve">         lf-3*h</v>
          </cell>
        </row>
        <row r="177">
          <cell r="A177" t="str">
            <v>Ancho de Cresta</v>
          </cell>
          <cell r="B177" t="str">
            <v>wc</v>
          </cell>
          <cell r="C177">
            <v>38.038728724592048</v>
          </cell>
          <cell r="D177" t="str">
            <v>metros</v>
          </cell>
          <cell r="E177" t="str">
            <v xml:space="preserve">        w1 + 3</v>
          </cell>
        </row>
        <row r="179">
          <cell r="A179" t="str">
            <v>Largo de Cresta</v>
          </cell>
          <cell r="B179" t="str">
            <v>lc</v>
          </cell>
          <cell r="C179">
            <v>68.277457449184098</v>
          </cell>
          <cell r="D179" t="str">
            <v>metros</v>
          </cell>
          <cell r="E179" t="str">
            <v xml:space="preserve">        lf + 3</v>
          </cell>
        </row>
        <row r="181">
          <cell r="A181" t="str">
            <v>Area lagunas  facultativas</v>
          </cell>
          <cell r="B181" t="str">
            <v>an</v>
          </cell>
          <cell r="C181">
            <v>2597.1876819143904</v>
          </cell>
          <cell r="D181" t="str">
            <v>m^2</v>
          </cell>
          <cell r="E181" t="str">
            <v xml:space="preserve">    wc * lc * uf</v>
          </cell>
        </row>
        <row r="183">
          <cell r="A183" t="str">
            <v>=</v>
          </cell>
          <cell r="B183" t="str">
            <v>=</v>
          </cell>
          <cell r="C183" t="str">
            <v>=</v>
          </cell>
          <cell r="D183" t="str">
            <v>=</v>
          </cell>
          <cell r="E183" t="str">
            <v>=</v>
          </cell>
        </row>
        <row r="187">
          <cell r="A187" t="str">
            <v>CALCULO DE LAGUNAS DE MADURACION</v>
          </cell>
        </row>
        <row r="188">
          <cell r="A188" t="str">
            <v>--------------------------------</v>
          </cell>
        </row>
        <row r="190">
          <cell r="A190" t="str">
            <v>La constante de remoción de CF se resume en la siguiente ecuación:</v>
          </cell>
        </row>
        <row r="192">
          <cell r="A192" t="str">
            <v xml:space="preserve">                         Kb = 2,6 * 1,19 ^(T - 20)</v>
          </cell>
        </row>
        <row r="194">
          <cell r="A194" t="str">
            <v>Para una temperatura de</v>
          </cell>
          <cell r="B194">
            <v>18</v>
          </cell>
          <cell r="C194" t="str">
            <v>C su valor será el siguiente:</v>
          </cell>
        </row>
        <row r="196">
          <cell r="C196">
            <v>1.8360285290586824</v>
          </cell>
          <cell r="D196" t="str">
            <v>dia^-1</v>
          </cell>
        </row>
        <row r="198">
          <cell r="A198" t="str">
            <v>La remoción de coliformes del conjunto se puede hallar con la siguien-</v>
          </cell>
        </row>
        <row r="199">
          <cell r="A199" t="str">
            <v>te ecuación:</v>
          </cell>
        </row>
        <row r="201">
          <cell r="A201" t="str">
            <v xml:space="preserve">  ====&gt; Ne = N1 / [(1 + Kb*t1) * (1 + Kb*t2) * (1 + Kb*t3)^n]  &lt;====</v>
          </cell>
        </row>
        <row r="203">
          <cell r="A203" t="str">
            <v>donde:</v>
          </cell>
        </row>
        <row r="205">
          <cell r="A205" t="str">
            <v xml:space="preserve">       t1 = tiempo de retención en lagunas anaeróbicas</v>
          </cell>
        </row>
        <row r="206">
          <cell r="A206" t="str">
            <v xml:space="preserve">       t2 = tiempo de retención en lagunas facultativas</v>
          </cell>
        </row>
        <row r="207">
          <cell r="A207" t="str">
            <v xml:space="preserve">       t3 = tiempo de retencion en lagunas de maduración</v>
          </cell>
        </row>
        <row r="208">
          <cell r="A208" t="str">
            <v xml:space="preserve">       n  = número de lagunas de maduración  </v>
          </cell>
        </row>
        <row r="212">
          <cell r="A212" t="str">
            <v xml:space="preserve">                   CALCULO DE LA LAGUNA DE MADURACION</v>
          </cell>
        </row>
        <row r="214">
          <cell r="D214">
            <v>99.995797881483981</v>
          </cell>
        </row>
        <row r="215">
          <cell r="A215" t="str">
            <v>=</v>
          </cell>
          <cell r="B215" t="str">
            <v>=</v>
          </cell>
          <cell r="C215" t="str">
            <v>=</v>
          </cell>
          <cell r="D215" t="str">
            <v>=</v>
          </cell>
          <cell r="E215" t="str">
            <v>=</v>
          </cell>
        </row>
        <row r="216">
          <cell r="A216" t="str">
            <v>PARAMETRO</v>
          </cell>
          <cell r="C216" t="str">
            <v>VALOR</v>
          </cell>
          <cell r="D216" t="str">
            <v>UNIDAD</v>
          </cell>
          <cell r="E216" t="str">
            <v>FORMULA</v>
          </cell>
        </row>
        <row r="217">
          <cell r="A217" t="str">
            <v>=</v>
          </cell>
          <cell r="B217" t="str">
            <v>=</v>
          </cell>
          <cell r="C217" t="str">
            <v>=</v>
          </cell>
          <cell r="D217" t="str">
            <v>=</v>
          </cell>
          <cell r="E217" t="str">
            <v>=</v>
          </cell>
        </row>
        <row r="219">
          <cell r="A219" t="str">
            <v>Número de lagunas</v>
          </cell>
          <cell r="B219" t="str">
            <v>n</v>
          </cell>
          <cell r="C219">
            <v>1</v>
          </cell>
          <cell r="D219" t="str">
            <v>un</v>
          </cell>
          <cell r="E219" t="str">
            <v>Variable</v>
          </cell>
        </row>
        <row r="221">
          <cell r="A221" t="str">
            <v>Tiempo de retención</v>
          </cell>
          <cell r="B221" t="str">
            <v>t3</v>
          </cell>
          <cell r="C221">
            <v>6</v>
          </cell>
          <cell r="D221" t="str">
            <v>días</v>
          </cell>
          <cell r="E221" t="str">
            <v>Variable</v>
          </cell>
        </row>
        <row r="223">
          <cell r="A223" t="str">
            <v>Remoción total de CF</v>
          </cell>
          <cell r="B223" t="str">
            <v>Ne</v>
          </cell>
          <cell r="C223">
            <v>2101.0592580091184</v>
          </cell>
          <cell r="D223" t="str">
            <v>CF/100 ml</v>
          </cell>
          <cell r="E223" t="str">
            <v>===&gt; Ne &lt;====</v>
          </cell>
        </row>
        <row r="225">
          <cell r="A225" t="str">
            <v xml:space="preserve">Volumen </v>
          </cell>
          <cell r="B225" t="str">
            <v>Vm</v>
          </cell>
          <cell r="C225">
            <v>258.46153846153845</v>
          </cell>
          <cell r="D225" t="str">
            <v>m3</v>
          </cell>
          <cell r="E225" t="str">
            <v>Q x t3</v>
          </cell>
        </row>
        <row r="227">
          <cell r="A227" t="str">
            <v>Profundidad</v>
          </cell>
          <cell r="B227" t="str">
            <v>hm</v>
          </cell>
          <cell r="C227">
            <v>1.5</v>
          </cell>
          <cell r="D227" t="str">
            <v>metros</v>
          </cell>
          <cell r="E227" t="str">
            <v>Variable</v>
          </cell>
        </row>
        <row r="229">
          <cell r="A229" t="str">
            <v>Area a media profundidad cada laguna</v>
          </cell>
          <cell r="B229" t="str">
            <v>Am</v>
          </cell>
          <cell r="C229">
            <v>172.30769230769229</v>
          </cell>
          <cell r="D229" t="str">
            <v>m2</v>
          </cell>
          <cell r="E229" t="str">
            <v>Vm/hm</v>
          </cell>
        </row>
        <row r="231">
          <cell r="A231" t="str">
            <v>Relación Largo/Ancho</v>
          </cell>
          <cell r="B231" t="str">
            <v>r</v>
          </cell>
          <cell r="C231">
            <v>2</v>
          </cell>
          <cell r="E231" t="str">
            <v>Variable</v>
          </cell>
        </row>
        <row r="233">
          <cell r="A233" t="str">
            <v>Ancho medio</v>
          </cell>
          <cell r="B233" t="str">
            <v>wm</v>
          </cell>
          <cell r="C233">
            <v>9.281909617845141</v>
          </cell>
          <cell r="D233" t="str">
            <v>metros</v>
          </cell>
          <cell r="E233" t="str">
            <v xml:space="preserve">      (Am/r)^1/2</v>
          </cell>
        </row>
        <row r="235">
          <cell r="A235" t="str">
            <v>Largo medio</v>
          </cell>
          <cell r="B235" t="str">
            <v>lm</v>
          </cell>
          <cell r="C235">
            <v>18.563819235690282</v>
          </cell>
          <cell r="D235" t="str">
            <v>metros</v>
          </cell>
          <cell r="E235" t="str">
            <v xml:space="preserve">wm x r </v>
          </cell>
        </row>
        <row r="237">
          <cell r="A237" t="str">
            <v>Ancho del Espejo de agua</v>
          </cell>
          <cell r="B237" t="str">
            <v>w1</v>
          </cell>
          <cell r="C237">
            <v>13.781909617845141</v>
          </cell>
          <cell r="D237" t="str">
            <v>metros</v>
          </cell>
          <cell r="E237" t="str">
            <v xml:space="preserve">        3h+wm</v>
          </cell>
        </row>
        <row r="239">
          <cell r="A239" t="str">
            <v>Largo del Espejo de agua</v>
          </cell>
          <cell r="B239" t="str">
            <v>l1</v>
          </cell>
          <cell r="C239">
            <v>23.063819235690282</v>
          </cell>
          <cell r="D239" t="str">
            <v>metros</v>
          </cell>
          <cell r="E239" t="str">
            <v xml:space="preserve">        3h+lm</v>
          </cell>
        </row>
        <row r="241">
          <cell r="A241" t="str">
            <v>Ancho fondo</v>
          </cell>
          <cell r="B241" t="str">
            <v>wf</v>
          </cell>
          <cell r="C241">
            <v>4.781909617845141</v>
          </cell>
          <cell r="D241" t="str">
            <v>metros</v>
          </cell>
          <cell r="E241" t="str">
            <v xml:space="preserve">        wm-3*h</v>
          </cell>
        </row>
        <row r="243">
          <cell r="A243" t="str">
            <v>Largo fondo</v>
          </cell>
          <cell r="B243" t="str">
            <v>lf</v>
          </cell>
          <cell r="C243">
            <v>14.063819235690282</v>
          </cell>
          <cell r="D243" t="str">
            <v>metros</v>
          </cell>
          <cell r="E243" t="str">
            <v xml:space="preserve">         lm-3*h</v>
          </cell>
        </row>
        <row r="245">
          <cell r="A245" t="str">
            <v>Ancho de Cresta</v>
          </cell>
          <cell r="B245" t="str">
            <v>wc</v>
          </cell>
          <cell r="C245">
            <v>16.781909617845141</v>
          </cell>
          <cell r="D245" t="str">
            <v>metros</v>
          </cell>
          <cell r="E245" t="str">
            <v xml:space="preserve">        w1 + 3</v>
          </cell>
        </row>
        <row r="247">
          <cell r="A247" t="str">
            <v>Largo de Cresta</v>
          </cell>
          <cell r="B247" t="str">
            <v>lc</v>
          </cell>
          <cell r="C247">
            <v>26.063819235690282</v>
          </cell>
          <cell r="D247" t="str">
            <v>metros</v>
          </cell>
          <cell r="E247" t="str">
            <v xml:space="preserve">        lf + 3</v>
          </cell>
        </row>
        <row r="249">
          <cell r="A249" t="str">
            <v>Area lagunas maduración</v>
          </cell>
          <cell r="B249" t="str">
            <v>an</v>
          </cell>
          <cell r="C249">
            <v>437.40065870920796</v>
          </cell>
          <cell r="D249" t="str">
            <v>m^2</v>
          </cell>
          <cell r="E249" t="str">
            <v xml:space="preserve">    wc * lc * n</v>
          </cell>
        </row>
        <row r="251">
          <cell r="A251" t="str">
            <v>=</v>
          </cell>
          <cell r="B251" t="str">
            <v>=</v>
          </cell>
          <cell r="C251" t="str">
            <v>=</v>
          </cell>
          <cell r="D251" t="str">
            <v>=</v>
          </cell>
          <cell r="E251" t="str">
            <v>=</v>
          </cell>
        </row>
        <row r="253">
          <cell r="A253" t="str">
            <v>Area total espejo de agua</v>
          </cell>
          <cell r="B253" t="str">
            <v>aea</v>
          </cell>
          <cell r="C253">
            <v>3023.0966608442786</v>
          </cell>
          <cell r="D253" t="str">
            <v>m^2</v>
          </cell>
        </row>
        <row r="255">
          <cell r="A255" t="str">
            <v>Area total del sistema</v>
          </cell>
          <cell r="B255" t="str">
            <v>At</v>
          </cell>
          <cell r="C255">
            <v>3584.2518248980746</v>
          </cell>
          <cell r="D255" t="str">
            <v>m^2</v>
          </cell>
          <cell r="E255" t="str">
            <v xml:space="preserve">     an+af+am</v>
          </cell>
        </row>
        <row r="257">
          <cell r="A257" t="str">
            <v>Area por habitante</v>
          </cell>
          <cell r="B257" t="str">
            <v>a/h</v>
          </cell>
          <cell r="C257">
            <v>116.48818430918742</v>
          </cell>
          <cell r="D257" t="str">
            <v>m^2/hab</v>
          </cell>
          <cell r="E257" t="str">
            <v xml:space="preserve">        At/P</v>
          </cell>
        </row>
        <row r="259">
          <cell r="A259" t="str">
            <v xml:space="preserve">Area total del sistema </v>
          </cell>
          <cell r="C259">
            <v>0.35842518248980748</v>
          </cell>
          <cell r="D259" t="str">
            <v>Ha</v>
          </cell>
        </row>
        <row r="261">
          <cell r="A261" t="str">
            <v>BALANCE HIDRICO</v>
          </cell>
        </row>
        <row r="263">
          <cell r="A263" t="str">
            <v>Precipitacion</v>
          </cell>
          <cell r="B263" t="str">
            <v>p</v>
          </cell>
          <cell r="C263">
            <v>5</v>
          </cell>
          <cell r="D263" t="str">
            <v xml:space="preserve"> mm por dia</v>
          </cell>
          <cell r="E263" t="str">
            <v>Variable</v>
          </cell>
        </row>
        <row r="265">
          <cell r="A265" t="str">
            <v>Infiltracion hacia la Laguna</v>
          </cell>
          <cell r="B265" t="str">
            <v>i</v>
          </cell>
          <cell r="C265">
            <v>0</v>
          </cell>
          <cell r="D265" t="str">
            <v xml:space="preserve"> mm por dia</v>
          </cell>
          <cell r="E265" t="str">
            <v>Variable</v>
          </cell>
        </row>
        <row r="266">
          <cell r="C266" t="str">
            <v xml:space="preserve"> </v>
          </cell>
          <cell r="D266" t="str">
            <v xml:space="preserve"> </v>
          </cell>
          <cell r="E266" t="str">
            <v xml:space="preserve"> </v>
          </cell>
        </row>
        <row r="267">
          <cell r="A267" t="str">
            <v>Evaporacion</v>
          </cell>
          <cell r="B267" t="str">
            <v>e</v>
          </cell>
          <cell r="C267">
            <v>4.5</v>
          </cell>
          <cell r="D267" t="str">
            <v xml:space="preserve"> mm por dia</v>
          </cell>
          <cell r="E267" t="str">
            <v>Variable</v>
          </cell>
        </row>
        <row r="268">
          <cell r="C268" t="str">
            <v xml:space="preserve"> </v>
          </cell>
          <cell r="D268" t="str">
            <v xml:space="preserve"> </v>
          </cell>
          <cell r="E268" t="str">
            <v xml:space="preserve"> </v>
          </cell>
        </row>
        <row r="269">
          <cell r="A269" t="str">
            <v>Percolacion</v>
          </cell>
          <cell r="B269" t="str">
            <v>pr</v>
          </cell>
          <cell r="C269">
            <v>2</v>
          </cell>
          <cell r="D269" t="str">
            <v xml:space="preserve"> mm por dia</v>
          </cell>
          <cell r="E269" t="str">
            <v>Variable</v>
          </cell>
        </row>
        <row r="270">
          <cell r="C270" t="str">
            <v xml:space="preserve"> </v>
          </cell>
        </row>
        <row r="271">
          <cell r="A271" t="str">
            <v>flujo de ingreso</v>
          </cell>
          <cell r="B271" t="str">
            <v>Q</v>
          </cell>
          <cell r="C271">
            <v>43.07692307692308</v>
          </cell>
          <cell r="D271" t="str">
            <v xml:space="preserve"> m3 por dia</v>
          </cell>
          <cell r="E271" t="str">
            <v>P x q/1000</v>
          </cell>
        </row>
        <row r="273">
          <cell r="A273" t="str">
            <v>Variacion de nivel</v>
          </cell>
          <cell r="B273" t="str">
            <v>Vn</v>
          </cell>
          <cell r="C273">
            <v>-1.5</v>
          </cell>
          <cell r="D273" t="str">
            <v xml:space="preserve"> mm por dia</v>
          </cell>
          <cell r="E273" t="str">
            <v>p+i-(e+pr)</v>
          </cell>
        </row>
        <row r="275">
          <cell r="A275" t="str">
            <v>Flujo de salida</v>
          </cell>
          <cell r="B275" t="str">
            <v>Q1</v>
          </cell>
          <cell r="C275">
            <v>38.542278085656662</v>
          </cell>
          <cell r="D275" t="str">
            <v xml:space="preserve"> m3 por dia</v>
          </cell>
          <cell r="E275" t="str">
            <v xml:space="preserve">  Q1=Q-Aea*(p+i)-(e-pr)/1000</v>
          </cell>
        </row>
        <row r="276">
          <cell r="E276" t="str">
            <v>Si Q1 &gt; 0 ===&gt; o.k</v>
          </cell>
        </row>
        <row r="279">
          <cell r="C279" t="str">
            <v xml:space="preserve"> 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Costos"/>
      <sheetName val="General"/>
      <sheetName val="E-Mail"/>
      <sheetName val="Contratista"/>
      <sheetName val="Liquidación"/>
    </sheetNames>
    <sheetDataSet>
      <sheetData sheetId="0">
        <row r="5">
          <cell r="C5" t="str">
            <v>CLUB EL NOGAL</v>
          </cell>
        </row>
        <row r="6">
          <cell r="L6" t="str">
            <v>SI</v>
          </cell>
        </row>
        <row r="7">
          <cell r="L7" t="str">
            <v>NO</v>
          </cell>
        </row>
        <row r="8">
          <cell r="L8" t="str">
            <v>UNID</v>
          </cell>
        </row>
        <row r="9">
          <cell r="L9" t="str">
            <v>ML</v>
          </cell>
        </row>
        <row r="10">
          <cell r="L10" t="str">
            <v>GL</v>
          </cell>
        </row>
        <row r="14">
          <cell r="C14">
            <v>2200</v>
          </cell>
          <cell r="G14">
            <v>0.16</v>
          </cell>
        </row>
        <row r="15">
          <cell r="G15">
            <v>0.16</v>
          </cell>
          <cell r="J15">
            <v>0.28000000000000003</v>
          </cell>
        </row>
        <row r="16">
          <cell r="C16">
            <v>0.16</v>
          </cell>
          <cell r="J16">
            <v>0.25</v>
          </cell>
        </row>
        <row r="17">
          <cell r="C17">
            <v>0.06</v>
          </cell>
          <cell r="J17">
            <v>0.3</v>
          </cell>
        </row>
        <row r="18">
          <cell r="C18">
            <v>0.05</v>
          </cell>
          <cell r="G18">
            <v>0</v>
          </cell>
          <cell r="J18">
            <v>0.6</v>
          </cell>
        </row>
        <row r="19">
          <cell r="C19">
            <v>0.05</v>
          </cell>
          <cell r="G19">
            <v>0</v>
          </cell>
          <cell r="J19">
            <v>0.25</v>
          </cell>
        </row>
      </sheetData>
      <sheetData sheetId="1" refreshError="1"/>
      <sheetData sheetId="2"/>
      <sheetData sheetId="3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yr Cash Flow - Projected"/>
      <sheetName val="3yr Cash Flow - Capex Control"/>
      <sheetName val="3yr Cash Flow - 2007 Budget"/>
      <sheetName val="Preliminary 2007 Capex Bud v39"/>
      <sheetName val="3yr Cash Flow - Model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P.U"/>
      <sheetName val="ORGANIGRAMA"/>
      <sheetName val="FLUJO DE FONDOS"/>
      <sheetName val="CRONOGRAMA"/>
      <sheetName val="INSUMOS"/>
      <sheetName val="A.E.B"/>
      <sheetName val="PRESUPUESTO"/>
      <sheetName val="A.P.U (3)"/>
      <sheetName val="A.P.U (2)"/>
      <sheetName val="P.S"/>
      <sheetName val="A.I.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"/>
      <sheetName val="Apu Basicos"/>
      <sheetName val="M.O."/>
      <sheetName val="RESUMEN"/>
      <sheetName val="AULAS ESCOLARES"/>
      <sheetName val="4 AULAS ESCOLARES, BAÑOS COM   "/>
      <sheetName val="APU"/>
      <sheetName val="PTO BAÑO"/>
      <sheetName val="Costos Ind. (2)"/>
    </sheetNames>
    <sheetDataSet>
      <sheetData sheetId="0">
        <row r="4">
          <cell r="F4">
            <v>75000</v>
          </cell>
          <cell r="L4">
            <v>9375</v>
          </cell>
        </row>
        <row r="5">
          <cell r="F5">
            <v>70</v>
          </cell>
          <cell r="L5">
            <v>3750</v>
          </cell>
        </row>
        <row r="6">
          <cell r="F6">
            <v>96000</v>
          </cell>
        </row>
        <row r="7">
          <cell r="F7">
            <v>3500</v>
          </cell>
          <cell r="L7">
            <v>375</v>
          </cell>
        </row>
        <row r="8">
          <cell r="F8">
            <v>480</v>
          </cell>
        </row>
        <row r="10">
          <cell r="L10">
            <v>8750</v>
          </cell>
        </row>
        <row r="11">
          <cell r="F11">
            <v>31600</v>
          </cell>
        </row>
        <row r="20">
          <cell r="F20">
            <v>1300</v>
          </cell>
        </row>
        <row r="21">
          <cell r="F21">
            <v>19700</v>
          </cell>
        </row>
        <row r="22">
          <cell r="F22">
            <v>8000</v>
          </cell>
        </row>
        <row r="23">
          <cell r="F23">
            <v>120000</v>
          </cell>
        </row>
        <row r="24">
          <cell r="F24">
            <v>3000</v>
          </cell>
        </row>
        <row r="25">
          <cell r="F25">
            <v>3300</v>
          </cell>
        </row>
        <row r="26">
          <cell r="F26">
            <v>280000</v>
          </cell>
        </row>
        <row r="27">
          <cell r="F27">
            <v>32000</v>
          </cell>
        </row>
        <row r="28">
          <cell r="F28">
            <v>11000</v>
          </cell>
        </row>
        <row r="29">
          <cell r="F29">
            <v>28641.562740230707</v>
          </cell>
        </row>
      </sheetData>
      <sheetData sheetId="1">
        <row r="40">
          <cell r="F40">
            <v>551756</v>
          </cell>
        </row>
        <row r="74">
          <cell r="F74">
            <v>419904</v>
          </cell>
        </row>
      </sheetData>
      <sheetData sheetId="2">
        <row r="10">
          <cell r="F10">
            <v>105499.83431715703</v>
          </cell>
        </row>
        <row r="16">
          <cell r="F16">
            <v>97442.650335084225</v>
          </cell>
        </row>
        <row r="17">
          <cell r="F17">
            <v>53282.230822937083</v>
          </cell>
        </row>
        <row r="18">
          <cell r="F18">
            <v>38880.399964076561</v>
          </cell>
        </row>
      </sheetData>
      <sheetData sheetId="3"/>
      <sheetData sheetId="4"/>
      <sheetData sheetId="5"/>
      <sheetData sheetId="6">
        <row r="40">
          <cell r="F40">
            <v>1701</v>
          </cell>
        </row>
      </sheetData>
      <sheetData sheetId="7"/>
      <sheetData sheetId="8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</sheetNames>
    <sheetDataSet>
      <sheetData sheetId="0" refreshError="1">
        <row r="14">
          <cell r="B14">
            <v>7700</v>
          </cell>
        </row>
        <row r="15">
          <cell r="B15">
            <v>12000</v>
          </cell>
        </row>
        <row r="52">
          <cell r="B52">
            <v>750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33"/>
      <sheetName val="A34"/>
      <sheetName val="A35"/>
      <sheetName val="A36"/>
      <sheetName val="A37"/>
      <sheetName val="A38"/>
      <sheetName val="A39"/>
      <sheetName val="A40"/>
      <sheetName val="A41"/>
      <sheetName val="A42"/>
      <sheetName val="A43"/>
      <sheetName val="A44"/>
      <sheetName val="A45"/>
      <sheetName val="A46"/>
      <sheetName val="A47"/>
      <sheetName val="C21"/>
      <sheetName val="C22"/>
      <sheetName val="C23"/>
      <sheetName val="C24"/>
      <sheetName val="C25"/>
      <sheetName val="C26"/>
      <sheetName val="C27"/>
      <sheetName val="C28"/>
      <sheetName val="C29"/>
      <sheetName val="C30"/>
      <sheetName val="C31"/>
      <sheetName val="C32"/>
      <sheetName val="D21"/>
      <sheetName val="D22"/>
      <sheetName val="D23"/>
      <sheetName val="D24"/>
      <sheetName val="D25"/>
      <sheetName val="D26"/>
      <sheetName val="D27"/>
      <sheetName val="D28"/>
      <sheetName val="D29"/>
      <sheetName val="D30"/>
      <sheetName val="D31"/>
      <sheetName val="E21"/>
      <sheetName val="E22"/>
      <sheetName val="E23"/>
      <sheetName val="E24"/>
      <sheetName val="E25"/>
      <sheetName val="ACTA DE MODIFICACION"/>
      <sheetName val="E26"/>
      <sheetName val="E27"/>
      <sheetName val="E28"/>
      <sheetName val="E29"/>
      <sheetName val="E30"/>
      <sheetName val="E3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>
        <row r="344">
          <cell r="G344">
            <v>16814069524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"/>
      <sheetName val="N.COSPIQUE"/>
      <sheetName val="ECOP 110 kV"/>
      <sheetName val="ECOP 13.8 kV "/>
      <sheetName val="L SUBT 110"/>
      <sheetName val="RESUMEN"/>
    </sheetNames>
    <sheetDataSet>
      <sheetData sheetId="0">
        <row r="2">
          <cell r="C2" t="str">
            <v>CANTIDADES DE OBRAS Y PRECIOS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CN-01"/>
      <sheetName val="SEMAFORO 55CN-03"/>
      <sheetName val="SEMAFORO 56-07"/>
      <sheetName val="TORTA EST. VIAS "/>
      <sheetName val="EST. VIAS"/>
      <sheetName val="MAPA EST RED"/>
      <sheetName val="NECESIDAD VIA"/>
      <sheetName val="Necesidades cr."/>
      <sheetName val="SITIOS CRITICOS"/>
      <sheetName val="CANT OBRA C-G"/>
      <sheetName val="CANT OBRA B-T"/>
      <sheetName val="CANT OBRA S-B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NOV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PRENSA"/>
      <sheetName val="COMENT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"/>
      <sheetName val="Apu Basicos"/>
      <sheetName val="M.O."/>
      <sheetName val="Presupuesto"/>
      <sheetName val="CERRAMIENTO MORINDO"/>
      <sheetName val="APU"/>
      <sheetName val="avance de obra"/>
      <sheetName val="Costos Ind. (2)"/>
    </sheetNames>
    <sheetDataSet>
      <sheetData sheetId="0">
        <row r="9">
          <cell r="F9">
            <v>4684.079999999999</v>
          </cell>
        </row>
        <row r="10">
          <cell r="F10">
            <v>1300</v>
          </cell>
        </row>
        <row r="13">
          <cell r="F13">
            <v>15000</v>
          </cell>
        </row>
        <row r="21">
          <cell r="F21">
            <v>1916.5133333333333</v>
          </cell>
        </row>
        <row r="27">
          <cell r="F27">
            <v>895.05599999999993</v>
          </cell>
        </row>
        <row r="28">
          <cell r="F28">
            <v>18000</v>
          </cell>
        </row>
        <row r="41">
          <cell r="F41">
            <v>18000</v>
          </cell>
        </row>
        <row r="42">
          <cell r="F42">
            <v>180000</v>
          </cell>
        </row>
        <row r="47">
          <cell r="F47">
            <v>30000</v>
          </cell>
        </row>
        <row r="49">
          <cell r="F49">
            <v>12000</v>
          </cell>
        </row>
        <row r="50">
          <cell r="F50">
            <v>9800.0000000000036</v>
          </cell>
        </row>
        <row r="51">
          <cell r="F51">
            <v>2000.0000000000039</v>
          </cell>
        </row>
        <row r="54">
          <cell r="F54">
            <v>495.00000000000006</v>
          </cell>
        </row>
        <row r="56">
          <cell r="F56">
            <v>935.00000000000011</v>
          </cell>
        </row>
        <row r="57">
          <cell r="F57">
            <v>15950.000000000002</v>
          </cell>
        </row>
        <row r="59">
          <cell r="F59">
            <v>5720.0000000000009</v>
          </cell>
        </row>
        <row r="61">
          <cell r="F61">
            <v>1430.0000000000002</v>
          </cell>
        </row>
        <row r="62">
          <cell r="F62">
            <v>1210</v>
          </cell>
        </row>
        <row r="64">
          <cell r="F64">
            <v>15400.000000000002</v>
          </cell>
        </row>
        <row r="65">
          <cell r="F65">
            <v>33000</v>
          </cell>
        </row>
        <row r="67">
          <cell r="F67">
            <v>14300.000000000002</v>
          </cell>
        </row>
        <row r="76">
          <cell r="F76">
            <v>12600</v>
          </cell>
        </row>
        <row r="78">
          <cell r="F78">
            <v>1980.0000000000002</v>
          </cell>
        </row>
        <row r="79">
          <cell r="F79">
            <v>990.00000000000011</v>
          </cell>
        </row>
        <row r="80">
          <cell r="F80">
            <v>33000</v>
          </cell>
        </row>
        <row r="81">
          <cell r="F81">
            <v>8800</v>
          </cell>
        </row>
        <row r="88">
          <cell r="F88">
            <v>1080</v>
          </cell>
        </row>
        <row r="91">
          <cell r="F91">
            <v>4800</v>
          </cell>
        </row>
        <row r="94">
          <cell r="F94">
            <v>36000</v>
          </cell>
        </row>
        <row r="95">
          <cell r="F95">
            <v>121580.59199999998</v>
          </cell>
        </row>
        <row r="96">
          <cell r="F96">
            <v>14018.4</v>
          </cell>
        </row>
        <row r="102">
          <cell r="F102">
            <v>31000</v>
          </cell>
        </row>
        <row r="104">
          <cell r="F104">
            <v>27000</v>
          </cell>
        </row>
        <row r="105">
          <cell r="F105">
            <v>11000</v>
          </cell>
        </row>
        <row r="106">
          <cell r="F106">
            <v>180000</v>
          </cell>
        </row>
        <row r="107">
          <cell r="F107">
            <v>105600</v>
          </cell>
        </row>
        <row r="108">
          <cell r="F108">
            <v>42000</v>
          </cell>
        </row>
        <row r="109">
          <cell r="F109">
            <v>7440</v>
          </cell>
        </row>
        <row r="110">
          <cell r="F110">
            <v>120000</v>
          </cell>
        </row>
      </sheetData>
      <sheetData sheetId="1"/>
      <sheetData sheetId="2">
        <row r="10">
          <cell r="F10">
            <v>92995.066439979142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Mem Cant"/>
      <sheetName val="Mem Cant Elect"/>
      <sheetName val="FACTOR PRESTACIONAL"/>
      <sheetName val="ANALISIS DE AU"/>
      <sheetName val="F.M INTERVENTORIA"/>
      <sheetName val="INTERVENTORIA  "/>
      <sheetName val="APUs"/>
      <sheetName val="INSUMOS"/>
    </sheetNames>
    <sheetDataSet>
      <sheetData sheetId="0">
        <row r="97">
          <cell r="F97">
            <v>0.24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NTENIDO"/>
      <sheetName val="GENERALIDADES"/>
      <sheetName val="CUMPLIMIENTO"/>
      <sheetName val="EST.RED"/>
      <sheetName val="SEMAFORO"/>
      <sheetName val="Comp. TORTAS "/>
      <sheetName val="CRITE. TECN."/>
      <sheetName val="MAPA EST RED"/>
      <sheetName val="NECESIDAD VIA"/>
      <sheetName val="Necesidades cr."/>
      <sheetName val="CANTID.Y COSTOS NEC."/>
      <sheetName val="SITIOS CRITICOS"/>
      <sheetName val="EMERG."/>
      <sheetName val="PUENTES"/>
      <sheetName val="PRIOR-PTES"/>
      <sheetName val="PONTONES"/>
      <sheetName val="señal v"/>
      <sheetName val="señal H"/>
      <sheetName val="Accidentalidad"/>
      <sheetName val="Mapa- Acci."/>
      <sheetName val="DEFENSA VIAS"/>
      <sheetName val="SEGUIMIENTO"/>
      <sheetName val="CUANTI AMV"/>
      <sheetName val="CUALI AMV"/>
      <sheetName val="CUANTI MICRO"/>
      <sheetName val="CUALI MICRO"/>
      <sheetName val="COMENTAR.GLES"/>
      <sheetName val="RES.FOTO."/>
    </sheetNames>
    <sheetDataSet>
      <sheetData sheetId="0"/>
      <sheetData sheetId="1"/>
      <sheetData sheetId="2">
        <row r="5">
          <cell r="C5" t="str">
            <v>INGEVIALESV E.U.</v>
          </cell>
          <cell r="M5" t="str">
            <v>TRIMESTRE: DICIEMBRE DE 2005 - FEBRERO DE 2006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idades"/>
      <sheetName val="Evaluac. Rmendtos"/>
      <sheetName val="INDICMICROEMP"/>
      <sheetName val="PUENTES"/>
      <sheetName val="CONTRATEJEC."/>
      <sheetName val="INF. EMERGENCIAS"/>
      <sheetName val="NECESID. VIA"/>
      <sheetName val="CALC. CANTIDADES"/>
      <sheetName val="CUADRO SEGUIMIENTO"/>
      <sheetName val="ACCIDENTALIDAD"/>
      <sheetName val="ESTADO GENERAL"/>
      <sheetName val="TORTAS VIAS"/>
      <sheetName val="COMENTARIOS"/>
      <sheetName val="ANEXO FOTOGR."/>
    </sheetNames>
    <sheetDataSet>
      <sheetData sheetId="0" refreshError="1"/>
      <sheetData sheetId="1" refreshError="1"/>
      <sheetData sheetId="2" refreshError="1">
        <row r="20">
          <cell r="A20" t="str">
            <v>ADMINISTRADOR VIAL: ARMANDO SANCHEZ SANCHEZ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ITEMS"/>
      <sheetName val="precios-básicos2002"/>
      <sheetName val="UNITARIO"/>
      <sheetName val="Hoja3"/>
      <sheetName val="RESUMEN"/>
      <sheetName val="lecho rio"/>
      <sheetName val="ESTADO RED"/>
    </sheetNames>
    <sheetDataSet>
      <sheetData sheetId="0" refreshError="1">
        <row r="9">
          <cell r="A9" t="str">
            <v>Zipaquirá - Ubaté, Briceño - Chocontá, Briceño - "T" de Nemocón, Sisga - Brisas, Chocontá - Guateque</v>
          </cell>
        </row>
        <row r="16">
          <cell r="B16">
            <v>0.18</v>
          </cell>
        </row>
      </sheetData>
      <sheetData sheetId="1" refreshError="1"/>
      <sheetData sheetId="2" refreshError="1">
        <row r="12">
          <cell r="C12" t="str">
            <v>Andamio tubular</v>
          </cell>
        </row>
        <row r="13">
          <cell r="C13" t="str">
            <v>Buldozer Tipo D-4 o equivalente</v>
          </cell>
        </row>
        <row r="14">
          <cell r="C14" t="str">
            <v>Buldozer Tipo D-6 o equivalente</v>
          </cell>
        </row>
        <row r="15">
          <cell r="C15" t="str">
            <v>Buldozer Tipo D-7 o equivalente</v>
          </cell>
        </row>
        <row r="16">
          <cell r="C16" t="str">
            <v>Camabaja</v>
          </cell>
        </row>
        <row r="17">
          <cell r="C17" t="str">
            <v>Camioneta tipo 300</v>
          </cell>
        </row>
        <row r="18">
          <cell r="C18" t="str">
            <v>Campero</v>
          </cell>
        </row>
        <row r="19">
          <cell r="C19" t="str">
            <v>Cargador tipo CAT 910 o equivalente</v>
          </cell>
        </row>
        <row r="20">
          <cell r="C20" t="str">
            <v>Cargador tipo CAT 920 o equivalente</v>
          </cell>
        </row>
        <row r="21">
          <cell r="C21" t="str">
            <v>Cargador tipo CAT 930 o equivalente</v>
          </cell>
        </row>
        <row r="22">
          <cell r="C22" t="str">
            <v>Cargador tipo CAT 950 o equivalente</v>
          </cell>
        </row>
        <row r="23">
          <cell r="C23" t="str">
            <v>Carrotanque de agua (1000 galones)</v>
          </cell>
        </row>
        <row r="24">
          <cell r="C24" t="str">
            <v>Compactador vibratorio autopropulsado Tipo Dyn-CA-15</v>
          </cell>
        </row>
        <row r="25">
          <cell r="C25" t="str">
            <v>Cilindro compactador tipo triciclo</v>
          </cell>
        </row>
        <row r="26">
          <cell r="C26" t="str">
            <v>Compactador manual vibratorio (rana)</v>
          </cell>
        </row>
        <row r="27">
          <cell r="C27" t="str">
            <v>Compresor (125 pies3) con martillos</v>
          </cell>
        </row>
        <row r="28">
          <cell r="C28" t="str">
            <v>Camión doble troque</v>
          </cell>
        </row>
        <row r="29">
          <cell r="C29" t="str">
            <v>Equipo de sand blasting (chorro de arena)</v>
          </cell>
        </row>
        <row r="30">
          <cell r="C30" t="str">
            <v>Equipo de oxycorte (acetileno)</v>
          </cell>
        </row>
        <row r="31">
          <cell r="C31" t="str">
            <v>Equipo de perforación</v>
          </cell>
        </row>
        <row r="32">
          <cell r="C32" t="str">
            <v>Equipo de topografía (tránsito y nivel)</v>
          </cell>
        </row>
        <row r="33">
          <cell r="C33" t="str">
            <v>Equipo para pintura</v>
          </cell>
        </row>
        <row r="34">
          <cell r="C34" t="str">
            <v>Escoba mecánica (Barredora)</v>
          </cell>
        </row>
        <row r="35">
          <cell r="C35" t="str">
            <v>Esparcidor de gravilla</v>
          </cell>
        </row>
        <row r="36">
          <cell r="C36" t="str">
            <v>Fresadora para pavimento</v>
          </cell>
        </row>
        <row r="37">
          <cell r="C37" t="str">
            <v>Guadaña mecánica</v>
          </cell>
        </row>
        <row r="38">
          <cell r="C38" t="str">
            <v>Irrigador de asfalto (1000 galones)</v>
          </cell>
        </row>
        <row r="39">
          <cell r="C39" t="str">
            <v>Mezcladora de concreto (1 bulto)</v>
          </cell>
        </row>
        <row r="40">
          <cell r="C40" t="str">
            <v>Motobomba de 3"</v>
          </cell>
        </row>
        <row r="41">
          <cell r="C41" t="str">
            <v>Motobomba de 4"</v>
          </cell>
        </row>
        <row r="42">
          <cell r="C42" t="str">
            <v>Motoniveladora Tipo CAT 120 o equivalente</v>
          </cell>
        </row>
        <row r="43">
          <cell r="C43" t="str">
            <v>Retroexcavadora sobre llanta Tipo JD 410 o equivalente</v>
          </cell>
        </row>
        <row r="44">
          <cell r="C44" t="str">
            <v>Retroexcavadora sobre oruga Tipo JD 690 o equivalente</v>
          </cell>
        </row>
        <row r="45">
          <cell r="C45" t="str">
            <v>Terminadora de asfalto (Finisher)</v>
          </cell>
        </row>
        <row r="46">
          <cell r="C46" t="str">
            <v>Trituradora</v>
          </cell>
        </row>
        <row r="47">
          <cell r="C47" t="str">
            <v>Vehículo delineador</v>
          </cell>
        </row>
        <row r="48">
          <cell r="C48" t="str">
            <v>Vibrador de concreto</v>
          </cell>
        </row>
        <row r="49">
          <cell r="C49" t="str">
            <v>Volqueta de 6 m3</v>
          </cell>
        </row>
        <row r="50">
          <cell r="C50" t="str">
            <v>Motosierra</v>
          </cell>
        </row>
        <row r="51">
          <cell r="C51" t="str">
            <v>Compactador neumático</v>
          </cell>
        </row>
        <row r="52">
          <cell r="C52" t="str">
            <v>Pavimentadora deslizante (para conctreto hidraúlico))</v>
          </cell>
        </row>
        <row r="53">
          <cell r="C53" t="str">
            <v>Cortadora (para pavimento)</v>
          </cell>
        </row>
        <row r="54">
          <cell r="C54" t="str">
            <v>Herramienta menor ( 5% de mano de obra )</v>
          </cell>
        </row>
        <row r="55">
          <cell r="C55" t="str">
            <v>Herramienta menor ( 10% de mano de obra )</v>
          </cell>
        </row>
        <row r="56">
          <cell r="C56" t="str">
            <v>Herramienta menor ( 15% de mano de obra )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Book"/>
      <sheetName val="Budget 2009"/>
      <sheetName val="Pivot"/>
      <sheetName val="Hoja1"/>
      <sheetName val="2009 Jagua"/>
      <sheetName val="Carry Over Jagua"/>
      <sheetName val="M1-229- 2009"/>
      <sheetName val="M1-229-2010"/>
      <sheetName val="M1-229-2011"/>
      <sheetName val="M3-026-2009"/>
      <sheetName val="M3-026-2010"/>
      <sheetName val="M3-026-2011"/>
      <sheetName val="M2-312"/>
      <sheetName val="M2-313"/>
      <sheetName val="M2-314"/>
      <sheetName val="M2-315"/>
      <sheetName val="M2-110"/>
      <sheetName val="M2-162"/>
      <sheetName val="M2-165"/>
      <sheetName val="M2-169"/>
      <sheetName val="M2-180"/>
      <sheetName val="M2-203"/>
      <sheetName val="M2-219"/>
      <sheetName val="M2-280"/>
      <sheetName val="M2-281"/>
      <sheetName val="M2-282"/>
      <sheetName val="M2-283"/>
      <sheetName val="M2-284"/>
      <sheetName val="M2-285"/>
      <sheetName val="M2-286"/>
      <sheetName val="M2-287"/>
      <sheetName val="M2-288"/>
      <sheetName val="M2-289"/>
      <sheetName val="M2-290"/>
      <sheetName val="M2-291"/>
      <sheetName val="M2-292"/>
      <sheetName val="M2-293"/>
      <sheetName val="M2-294"/>
      <sheetName val="M2-295"/>
      <sheetName val="M2-296"/>
      <sheetName val="M2-297"/>
      <sheetName val="M2-298"/>
      <sheetName val="M2-299"/>
      <sheetName val="M2-300"/>
      <sheetName val="M2-301"/>
      <sheetName val="M2-302"/>
      <sheetName val="M2-303"/>
      <sheetName val="M2-304"/>
      <sheetName val="M2-305"/>
      <sheetName val="M2-306"/>
      <sheetName val="M2-307"/>
      <sheetName val="M2-308"/>
      <sheetName val="M2-309"/>
      <sheetName val="M2-310"/>
      <sheetName val="M2-311"/>
      <sheetName val="REF - Listas"/>
      <sheetName val="% aprobados"/>
      <sheetName val="M2-210"/>
      <sheetName val="M2-231"/>
      <sheetName val="Forecas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C2" t="str">
            <v>Los proyectos en color amarillo tienen pendiente por definir algun item como cotizaciones, alcance</v>
          </cell>
        </row>
        <row r="3">
          <cell r="C3" t="str">
            <v>M2-280</v>
          </cell>
        </row>
        <row r="4">
          <cell r="C4" t="str">
            <v>No. AFE</v>
          </cell>
          <cell r="G4" t="str">
            <v>Responsible</v>
          </cell>
        </row>
        <row r="5">
          <cell r="C5" t="str">
            <v>M2-280</v>
          </cell>
          <cell r="G5" t="str">
            <v>Fabio Carrillo</v>
          </cell>
        </row>
        <row r="6">
          <cell r="C6" t="str">
            <v>M2-281</v>
          </cell>
          <cell r="G6" t="str">
            <v>Fabio Carrillo</v>
          </cell>
        </row>
        <row r="7">
          <cell r="C7" t="str">
            <v>M2-282</v>
          </cell>
          <cell r="G7" t="str">
            <v>Fabio Carrillo</v>
          </cell>
        </row>
        <row r="8">
          <cell r="C8" t="str">
            <v>M2-283</v>
          </cell>
          <cell r="G8" t="str">
            <v>Fabio Carrillo</v>
          </cell>
        </row>
        <row r="9">
          <cell r="C9" t="str">
            <v>M2-284</v>
          </cell>
          <cell r="G9" t="str">
            <v>Fabio carrillo</v>
          </cell>
        </row>
        <row r="10">
          <cell r="C10" t="str">
            <v>M2-285</v>
          </cell>
          <cell r="G10" t="str">
            <v>Fabio Carrillo</v>
          </cell>
        </row>
        <row r="11">
          <cell r="C11" t="str">
            <v>M2-286</v>
          </cell>
          <cell r="G11" t="str">
            <v>Juan Aguilar</v>
          </cell>
        </row>
        <row r="12">
          <cell r="C12" t="str">
            <v>M2-287</v>
          </cell>
          <cell r="G12" t="str">
            <v>Juan Aguilar</v>
          </cell>
        </row>
        <row r="13">
          <cell r="C13" t="str">
            <v>M2-288</v>
          </cell>
          <cell r="G13" t="str">
            <v>Juan Aguilar</v>
          </cell>
        </row>
        <row r="14">
          <cell r="C14" t="str">
            <v>M2-289</v>
          </cell>
          <cell r="G14" t="str">
            <v>Justin Martin</v>
          </cell>
        </row>
        <row r="15">
          <cell r="C15" t="str">
            <v>M2-290</v>
          </cell>
          <cell r="G15" t="str">
            <v>Justin Martin</v>
          </cell>
        </row>
        <row r="16">
          <cell r="C16" t="str">
            <v>M2-291</v>
          </cell>
          <cell r="G16" t="str">
            <v>Carlos Baena</v>
          </cell>
        </row>
        <row r="17">
          <cell r="C17" t="str">
            <v>M2-292</v>
          </cell>
          <cell r="G17" t="str">
            <v>Justin Martin</v>
          </cell>
        </row>
        <row r="18">
          <cell r="C18" t="str">
            <v>M2-293</v>
          </cell>
          <cell r="G18" t="str">
            <v>Justin Martin</v>
          </cell>
        </row>
        <row r="19">
          <cell r="C19" t="str">
            <v>M2-294</v>
          </cell>
          <cell r="G19" t="str">
            <v>Carlos Baena</v>
          </cell>
        </row>
        <row r="20">
          <cell r="C20" t="str">
            <v>M2-295</v>
          </cell>
          <cell r="G20" t="str">
            <v>Eneira Torres</v>
          </cell>
        </row>
        <row r="21">
          <cell r="C21" t="str">
            <v>M2-296</v>
          </cell>
          <cell r="G21" t="str">
            <v>Edward Delilla</v>
          </cell>
        </row>
        <row r="22">
          <cell r="C22" t="str">
            <v>M2-297</v>
          </cell>
          <cell r="G22" t="str">
            <v>Justin Martin</v>
          </cell>
        </row>
        <row r="23">
          <cell r="C23" t="str">
            <v>M2-298</v>
          </cell>
          <cell r="G23" t="str">
            <v>Ivan Woodcock</v>
          </cell>
        </row>
        <row r="24">
          <cell r="C24" t="str">
            <v>M2-299</v>
          </cell>
          <cell r="G24" t="str">
            <v>Justin Martin</v>
          </cell>
        </row>
        <row r="25">
          <cell r="C25" t="str">
            <v>M2-300</v>
          </cell>
          <cell r="G25" t="str">
            <v>Hernan  Restrepo</v>
          </cell>
        </row>
        <row r="26">
          <cell r="C26" t="str">
            <v>M2-301</v>
          </cell>
          <cell r="G26" t="str">
            <v>Gerardo Espitia</v>
          </cell>
        </row>
        <row r="27">
          <cell r="C27" t="str">
            <v>M2-302</v>
          </cell>
          <cell r="G27" t="str">
            <v>Alejandro Mena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"/>
      <sheetName val="CAP"/>
      <sheetName val="AIU"/>
      <sheetName val="MR"/>
      <sheetName val="FM"/>
      <sheetName val="PER"/>
      <sheetName val="TRANS"/>
      <sheetName val="HER"/>
      <sheetName val="MAT"/>
      <sheetName val="Datos"/>
      <sheetName val="Matriz"/>
      <sheetName val="1.1.6"/>
      <sheetName val="1.1.7"/>
      <sheetName val="2.1.2"/>
      <sheetName val="2.1.3"/>
      <sheetName val="2.1.11"/>
      <sheetName val="2.1.12"/>
      <sheetName val="2.1.30"/>
      <sheetName val="2.2.1"/>
      <sheetName val="2.2.3"/>
      <sheetName val="2.2.4"/>
      <sheetName val="2.2.9"/>
      <sheetName val="2.2.11"/>
      <sheetName val="2.3.1"/>
      <sheetName val="2.3.2"/>
      <sheetName val="3.1.1"/>
      <sheetName val="3.1.2"/>
      <sheetName val="3.1.3"/>
      <sheetName val="3.1.4"/>
      <sheetName val="3.1.5"/>
      <sheetName val="3.1.6"/>
      <sheetName val="3.1.7"/>
      <sheetName val="3.1.8"/>
      <sheetName val="3.1.9"/>
      <sheetName val="3.1.10"/>
      <sheetName val="3.1.11"/>
      <sheetName val="3.1.12"/>
      <sheetName val="3.2.1"/>
      <sheetName val="3.2.2"/>
      <sheetName val="3.2.3"/>
      <sheetName val="3.3.1"/>
      <sheetName val="3.3.2"/>
      <sheetName val="3.3.3"/>
      <sheetName val="3.3.4"/>
      <sheetName val="3.3.5"/>
      <sheetName val="3.3.6"/>
      <sheetName val="3.3.7"/>
      <sheetName val="3.4.1"/>
      <sheetName val="3.4.2"/>
      <sheetName val="3.4.3"/>
      <sheetName val="3.4.4"/>
      <sheetName val="4.1.1"/>
      <sheetName val="4.2.1"/>
      <sheetName val="4.3.8"/>
      <sheetName val="4.4.1"/>
      <sheetName val="4.5.1"/>
      <sheetName val="4.5.2"/>
      <sheetName val="4.6.1"/>
      <sheetName val="5.2.1"/>
      <sheetName val="5.2.6"/>
      <sheetName val="5.2.7"/>
      <sheetName val="6.1.1"/>
      <sheetName val="6.1.2"/>
      <sheetName val="6.2.2"/>
      <sheetName val="7.1.1"/>
      <sheetName val="7.1.2"/>
      <sheetName val="7.1.3"/>
      <sheetName val="7.1.4"/>
      <sheetName val="7.1.5"/>
      <sheetName val="7.1.6"/>
      <sheetName val="7.1.7"/>
      <sheetName val="7.1.8"/>
      <sheetName val="7.1.9"/>
      <sheetName val="7.1.10"/>
      <sheetName val="7.1.11"/>
      <sheetName val="7.1.12"/>
      <sheetName val="7.1.13"/>
      <sheetName val="7.1.14"/>
      <sheetName val="7.1.15"/>
      <sheetName val="7.1.16"/>
      <sheetName val="7.2.1"/>
      <sheetName val="7.3.1"/>
      <sheetName val="7.3.2"/>
      <sheetName val="7.3.3"/>
      <sheetName val="7.3.4"/>
      <sheetName val="7.3.5"/>
      <sheetName val="7.3.6"/>
      <sheetName val="7.4.1"/>
      <sheetName val="7.4.2"/>
      <sheetName val="7.5.1"/>
      <sheetName val="7.5.2"/>
      <sheetName val="7.5.3"/>
      <sheetName val="7.5.4"/>
      <sheetName val="7.5.5"/>
      <sheetName val="7.5.6"/>
      <sheetName val="7.5.7"/>
      <sheetName val="7.5.8"/>
      <sheetName val="7.5.9"/>
      <sheetName val="7.5.10"/>
      <sheetName val="7.5.11"/>
      <sheetName val="7.5.12"/>
      <sheetName val="7.5.13"/>
      <sheetName val="7.5.14"/>
      <sheetName val="7.5.15"/>
      <sheetName val="7.5.16"/>
      <sheetName val="7.5.17"/>
      <sheetName val="7.5.18"/>
      <sheetName val="7.5.19"/>
      <sheetName val="7.5.20"/>
      <sheetName val="7.5.21"/>
      <sheetName val="7.5.22"/>
      <sheetName val="9.1.1"/>
      <sheetName val="9.1.2"/>
      <sheetName val="9.1.3"/>
      <sheetName val="10.1.4"/>
      <sheetName val="10.2.1.2"/>
      <sheetName val="11.2.4.6"/>
      <sheetName val="10.2.7.1"/>
      <sheetName val="10.3.2.5"/>
      <sheetName val="11.2.4.5"/>
      <sheetName val="11.3.1"/>
      <sheetName val="11.3.2"/>
      <sheetName val="11.3.5"/>
      <sheetName val="11.3.6"/>
      <sheetName val="11.4.1"/>
      <sheetName val="11.4.2"/>
      <sheetName val="12.2.1.1"/>
      <sheetName val="12.2.1.2"/>
      <sheetName val="12.2.1.3"/>
      <sheetName val="12.2.1.4"/>
      <sheetName val="12.2.1.5"/>
      <sheetName val="12.2.1.6"/>
      <sheetName val="12.2.1.7"/>
      <sheetName val="12.2.1.8"/>
      <sheetName val="12.2.1.9"/>
      <sheetName val="12.2.2.1"/>
      <sheetName val="12.2.2.2"/>
      <sheetName val="12.2.2.3"/>
      <sheetName val="12.2.2.4"/>
      <sheetName val="12.2.2.5"/>
      <sheetName val="12.2.3.1"/>
      <sheetName val="14.1.2"/>
      <sheetName val="16.1.3"/>
      <sheetName val="16.1.4"/>
      <sheetName val="16.1.5"/>
      <sheetName val="16.1.7"/>
      <sheetName val="16.2.1"/>
      <sheetName val="16.1.8"/>
      <sheetName val="16.2.2"/>
      <sheetName val="16.2.3"/>
      <sheetName val="16.2.4"/>
      <sheetName val="16.2.5"/>
      <sheetName val="16.2.6"/>
      <sheetName val="16.2.7"/>
      <sheetName val="16.2.8"/>
      <sheetName val="17.1.3"/>
      <sheetName val="18.1.1"/>
      <sheetName val="18.1.2"/>
      <sheetName val="18.1.3"/>
      <sheetName val="18.4.2"/>
      <sheetName val="18.4.3"/>
      <sheetName val="19.4.1"/>
      <sheetName val="20.1.1"/>
      <sheetName val="20.1.2"/>
      <sheetName val="20.1.3"/>
      <sheetName val="20.1.4"/>
      <sheetName val="21.2.2"/>
      <sheetName val="21.2.3"/>
      <sheetName val="21.2.4"/>
      <sheetName val="21.2.5"/>
      <sheetName val="21.2.6"/>
      <sheetName val="21.2.7"/>
      <sheetName val="21.2.8"/>
      <sheetName val="21.2.9"/>
      <sheetName val="21.2.10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ITEM</v>
          </cell>
          <cell r="B1" t="str">
            <v>UNIDAD</v>
          </cell>
          <cell r="C1" t="str">
            <v>VRUNIT</v>
          </cell>
        </row>
        <row r="2">
          <cell r="A2" t="str">
            <v>COMISION DE TOPOGRAFIA</v>
          </cell>
          <cell r="B2" t="str">
            <v>dd</v>
          </cell>
          <cell r="C2">
            <v>170000</v>
          </cell>
        </row>
        <row r="3">
          <cell r="A3" t="str">
            <v>MANO DE OBRA 2 AYUDANTES</v>
          </cell>
          <cell r="B3" t="str">
            <v>dd</v>
          </cell>
          <cell r="C3">
            <v>65000</v>
          </cell>
        </row>
        <row r="4">
          <cell r="A4" t="str">
            <v>MANO DE OBRA 2 AYUDANTES CARGUE</v>
          </cell>
          <cell r="B4" t="str">
            <v>dd</v>
          </cell>
          <cell r="C4">
            <v>65000</v>
          </cell>
        </row>
        <row r="5">
          <cell r="A5" t="str">
            <v>MANO DE OBRA CUADRILLA</v>
          </cell>
          <cell r="B5" t="str">
            <v>dd</v>
          </cell>
          <cell r="C5">
            <v>82000</v>
          </cell>
        </row>
        <row r="6">
          <cell r="A6" t="str">
            <v>MANO DE OBRA CUADRILLA CARPINTERIA</v>
          </cell>
          <cell r="B6" t="str">
            <v>dd</v>
          </cell>
          <cell r="C6">
            <v>101000</v>
          </cell>
        </row>
        <row r="7">
          <cell r="A7" t="str">
            <v>MANO DE OBRA CUADRILLA CERT ALTURA</v>
          </cell>
          <cell r="B7" t="str">
            <v>dd</v>
          </cell>
          <cell r="C7">
            <v>102000</v>
          </cell>
        </row>
        <row r="8">
          <cell r="A8" t="str">
            <v>MANO DE OBRA CUADRILLA PLOMERIA</v>
          </cell>
          <cell r="B8" t="str">
            <v>dd</v>
          </cell>
          <cell r="C8">
            <v>102000</v>
          </cell>
        </row>
        <row r="9">
          <cell r="A9" t="str">
            <v>MANO DE OBRA INSTALACION</v>
          </cell>
          <cell r="B9" t="str">
            <v>dd</v>
          </cell>
          <cell r="C9">
            <v>71500</v>
          </cell>
        </row>
        <row r="10">
          <cell r="A10" t="str">
            <v>MANO DE OBRA ORNAMENTACION</v>
          </cell>
          <cell r="B10" t="str">
            <v>dd</v>
          </cell>
          <cell r="C10">
            <v>91500</v>
          </cell>
        </row>
        <row r="11">
          <cell r="A11" t="str">
            <v>MANO DE OBRA ORNAMENTACION CERT ALTURA</v>
          </cell>
          <cell r="B11" t="str">
            <v>dd</v>
          </cell>
          <cell r="C11">
            <v>102000</v>
          </cell>
        </row>
      </sheetData>
      <sheetData sheetId="6">
        <row r="1">
          <cell r="A1" t="str">
            <v>ITEM</v>
          </cell>
          <cell r="B1" t="str">
            <v>UNIDAD</v>
          </cell>
          <cell r="C1" t="str">
            <v>VRUNIT</v>
          </cell>
          <cell r="D1" t="str">
            <v>DISTKM</v>
          </cell>
        </row>
        <row r="2">
          <cell r="A2" t="str">
            <v>CAMION FVR/LARGO TIPO CHEVROLET</v>
          </cell>
          <cell r="B2" t="str">
            <v>m3.km</v>
          </cell>
          <cell r="C2">
            <v>714</v>
          </cell>
          <cell r="D2">
            <v>115</v>
          </cell>
        </row>
        <row r="3">
          <cell r="A3" t="str">
            <v>CAMION TURBO FURGON 2.5TON/12M3</v>
          </cell>
          <cell r="B3" t="str">
            <v>m3.km</v>
          </cell>
          <cell r="C3">
            <v>476</v>
          </cell>
          <cell r="D3">
            <v>115</v>
          </cell>
        </row>
        <row r="4">
          <cell r="A4" t="str">
            <v>VOLQUETA SENCILLA 6M - MATERIALES PETREOS</v>
          </cell>
          <cell r="B4" t="str">
            <v>m3.km</v>
          </cell>
          <cell r="C4">
            <v>833</v>
          </cell>
          <cell r="D4">
            <v>30</v>
          </cell>
        </row>
        <row r="5">
          <cell r="A5" t="str">
            <v>VOLQUETA SENCILLA 6M - RETIRO DE SOBRANTES</v>
          </cell>
          <cell r="B5" t="str">
            <v>m3.km</v>
          </cell>
          <cell r="C5">
            <v>833</v>
          </cell>
          <cell r="D5">
            <v>30</v>
          </cell>
        </row>
      </sheetData>
      <sheetData sheetId="7">
        <row r="1">
          <cell r="A1" t="str">
            <v>ITEM</v>
          </cell>
          <cell r="B1" t="str">
            <v>UNIDAD</v>
          </cell>
          <cell r="C1" t="str">
            <v>VRUNIT</v>
          </cell>
        </row>
        <row r="2">
          <cell r="A2" t="str">
            <v>ANDAMIO SECCION</v>
          </cell>
          <cell r="B2" t="str">
            <v>sm</v>
          </cell>
          <cell r="C2">
            <v>9465.26</v>
          </cell>
        </row>
        <row r="3">
          <cell r="A3" t="str">
            <v>COMPRESOR DE AIRE</v>
          </cell>
          <cell r="B3" t="str">
            <v>hr</v>
          </cell>
          <cell r="C3">
            <v>17314.5</v>
          </cell>
        </row>
        <row r="4">
          <cell r="A4" t="str">
            <v>CORTADORA</v>
          </cell>
          <cell r="B4" t="str">
            <v>dd</v>
          </cell>
          <cell r="C4">
            <v>28857.5</v>
          </cell>
        </row>
        <row r="5">
          <cell r="A5" t="str">
            <v>EQUIPO DE ORNAMENTACION</v>
          </cell>
          <cell r="B5" t="str">
            <v>dd</v>
          </cell>
          <cell r="C5">
            <v>78492.399999999994</v>
          </cell>
        </row>
        <row r="6">
          <cell r="A6" t="str">
            <v>EQUIPO DE SOLDADURA</v>
          </cell>
          <cell r="B6" t="str">
            <v>dd</v>
          </cell>
          <cell r="C6">
            <v>75029.5</v>
          </cell>
        </row>
        <row r="7">
          <cell r="A7" t="str">
            <v>EQUIPO DE TOPOGRAFIA</v>
          </cell>
          <cell r="B7" t="str">
            <v>dd</v>
          </cell>
          <cell r="C7">
            <v>138516</v>
          </cell>
        </row>
        <row r="8">
          <cell r="A8" t="str">
            <v>EQUIPO PARA TRABAJOS EN ALTURA</v>
          </cell>
          <cell r="B8" t="str">
            <v>dd</v>
          </cell>
          <cell r="C8">
            <v>46172</v>
          </cell>
        </row>
        <row r="9">
          <cell r="A9" t="str">
            <v>FORMALETA ENTREPISOS</v>
          </cell>
          <cell r="B9" t="str">
            <v>ms</v>
          </cell>
          <cell r="C9">
            <v>6925.8</v>
          </cell>
        </row>
        <row r="10">
          <cell r="A10" t="str">
            <v>HERRAMIENTA MENOR</v>
          </cell>
          <cell r="B10" t="str">
            <v>hr</v>
          </cell>
          <cell r="C10">
            <v>11.64</v>
          </cell>
        </row>
        <row r="11">
          <cell r="A11" t="str">
            <v>MEZCLADORA ELECT/GASOLINA 2BT</v>
          </cell>
          <cell r="B11" t="str">
            <v>dd</v>
          </cell>
          <cell r="C11">
            <v>57715</v>
          </cell>
        </row>
        <row r="12">
          <cell r="A12" t="str">
            <v>MORDAZAS</v>
          </cell>
          <cell r="B12" t="str">
            <v>ms</v>
          </cell>
          <cell r="C12">
            <v>2193.17</v>
          </cell>
        </row>
        <row r="13">
          <cell r="A13" t="str">
            <v>PARAL TELESCOPICO 2.2m</v>
          </cell>
          <cell r="B13" t="str">
            <v>ms</v>
          </cell>
          <cell r="C13">
            <v>2077.7399999999998</v>
          </cell>
        </row>
        <row r="14">
          <cell r="A14" t="str">
            <v>PLANCHON ORDINARIO 3m ALQ</v>
          </cell>
          <cell r="B14" t="str">
            <v>sm</v>
          </cell>
          <cell r="C14">
            <v>6348.65</v>
          </cell>
        </row>
        <row r="15">
          <cell r="A15" t="str">
            <v>PULIDORA</v>
          </cell>
          <cell r="B15" t="str">
            <v>dd</v>
          </cell>
          <cell r="C15">
            <v>28857.5</v>
          </cell>
        </row>
        <row r="16">
          <cell r="A16" t="str">
            <v>RETROEXCAVADORA</v>
          </cell>
          <cell r="B16" t="str">
            <v>hr</v>
          </cell>
          <cell r="C16">
            <v>98115.5</v>
          </cell>
        </row>
        <row r="17">
          <cell r="A17" t="str">
            <v>QUEMADOR A GAS</v>
          </cell>
          <cell r="B17" t="str">
            <v>hr</v>
          </cell>
          <cell r="C17">
            <v>13851.6</v>
          </cell>
        </row>
        <row r="18">
          <cell r="A18" t="str">
            <v>TALADRO</v>
          </cell>
          <cell r="B18" t="str">
            <v>hr</v>
          </cell>
          <cell r="C18">
            <v>6348.65</v>
          </cell>
        </row>
        <row r="19">
          <cell r="A19" t="str">
            <v>VIBRADOR A GASOLINA</v>
          </cell>
          <cell r="B19" t="str">
            <v>dd</v>
          </cell>
          <cell r="C19">
            <v>51943.5</v>
          </cell>
        </row>
        <row r="20">
          <cell r="A20" t="str">
            <v>VIBROCOMPACTADOR TIPO RANA</v>
          </cell>
          <cell r="B20" t="str">
            <v>dd</v>
          </cell>
          <cell r="C20">
            <v>51943.5</v>
          </cell>
        </row>
      </sheetData>
      <sheetData sheetId="8">
        <row r="1">
          <cell r="A1" t="str">
            <v>ITEM</v>
          </cell>
          <cell r="B1" t="str">
            <v>UNIDAD</v>
          </cell>
          <cell r="C1" t="str">
            <v>VRUNIT</v>
          </cell>
        </row>
        <row r="2">
          <cell r="A2" t="str">
            <v>ABRAZADERA TIPO PERA O TRAPECIO 6"</v>
          </cell>
          <cell r="B2" t="str">
            <v>un</v>
          </cell>
          <cell r="C2">
            <v>3462.9</v>
          </cell>
        </row>
        <row r="3">
          <cell r="A3" t="str">
            <v>ABRAZADERA TIPO PERA O TRAPECIO 4"</v>
          </cell>
          <cell r="B3" t="str">
            <v>un</v>
          </cell>
          <cell r="C3">
            <v>3232.04</v>
          </cell>
        </row>
        <row r="4">
          <cell r="A4" t="str">
            <v>ACCESORIO PVC SANITARIA 2"</v>
          </cell>
          <cell r="B4" t="str">
            <v>un</v>
          </cell>
          <cell r="C4">
            <v>6244.86</v>
          </cell>
        </row>
        <row r="5">
          <cell r="A5" t="str">
            <v>ACCESORIO PVC SANITARIA 3"</v>
          </cell>
          <cell r="B5" t="str">
            <v>un</v>
          </cell>
          <cell r="C5">
            <v>7502.95</v>
          </cell>
        </row>
        <row r="6">
          <cell r="A6" t="str">
            <v>ACCESORIO PVC SANITARIA 4"</v>
          </cell>
          <cell r="B6" t="str">
            <v>un</v>
          </cell>
          <cell r="C6">
            <v>21227.48</v>
          </cell>
        </row>
        <row r="7">
          <cell r="A7" t="str">
            <v>ACCESORIO PVC SANITARIA 6"</v>
          </cell>
          <cell r="B7" t="str">
            <v>un</v>
          </cell>
          <cell r="C7">
            <v>53674.95</v>
          </cell>
        </row>
        <row r="8">
          <cell r="A8" t="str">
            <v>ACCESORIO PVCP 1 1/2"</v>
          </cell>
          <cell r="B8" t="str">
            <v>un</v>
          </cell>
          <cell r="C8">
            <v>4744.2699999999995</v>
          </cell>
        </row>
        <row r="9">
          <cell r="A9" t="str">
            <v>ACCESORIO PVCP 1 1/4"</v>
          </cell>
          <cell r="B9" t="str">
            <v>un</v>
          </cell>
          <cell r="C9">
            <v>3497.8199999999997</v>
          </cell>
        </row>
        <row r="10">
          <cell r="A10" t="str">
            <v>ACCESORIO PVCP 1"</v>
          </cell>
          <cell r="B10" t="str">
            <v>un</v>
          </cell>
          <cell r="C10">
            <v>2492.9</v>
          </cell>
        </row>
        <row r="11">
          <cell r="A11" t="str">
            <v>ACCESORIO PVCP 1/2"</v>
          </cell>
          <cell r="B11" t="str">
            <v>un</v>
          </cell>
          <cell r="C11">
            <v>1003.9499999999999</v>
          </cell>
        </row>
        <row r="12">
          <cell r="A12" t="str">
            <v>ACCESORIO PVCP 2"</v>
          </cell>
          <cell r="B12" t="str">
            <v>un</v>
          </cell>
          <cell r="C12">
            <v>8310.9599999999991</v>
          </cell>
        </row>
        <row r="13">
          <cell r="A13" t="str">
            <v>ACCESORIO PVCP 3/4"</v>
          </cell>
          <cell r="B13" t="str">
            <v>un</v>
          </cell>
          <cell r="C13">
            <v>1246.45</v>
          </cell>
        </row>
        <row r="14">
          <cell r="A14" t="str">
            <v>ACCESORIOS DE FIJACION</v>
          </cell>
          <cell r="B14" t="str">
            <v>kg</v>
          </cell>
          <cell r="C14">
            <v>18722.939999999999</v>
          </cell>
        </row>
        <row r="15">
          <cell r="A15" t="str">
            <v>ACCESORIOS Y FIJACIONES PARA DIVISIONES</v>
          </cell>
          <cell r="B15" t="str">
            <v>un</v>
          </cell>
          <cell r="C15">
            <v>56560.7</v>
          </cell>
        </row>
        <row r="16">
          <cell r="A16" t="str">
            <v>ACCESORIOS PARA VENTANAS</v>
          </cell>
          <cell r="B16" t="str">
            <v>gl</v>
          </cell>
          <cell r="C16">
            <v>9985.18</v>
          </cell>
        </row>
        <row r="17">
          <cell r="A17" t="str">
            <v>ACCESORIOS TANQUE PLASTICO</v>
          </cell>
          <cell r="B17" t="str">
            <v>gl</v>
          </cell>
          <cell r="C17">
            <v>37457.519999999997</v>
          </cell>
        </row>
        <row r="18">
          <cell r="A18" t="str">
            <v>ACERO COR/FIG 34000 PSI</v>
          </cell>
          <cell r="B18" t="str">
            <v>kg</v>
          </cell>
          <cell r="C18">
            <v>2389.11</v>
          </cell>
        </row>
        <row r="19">
          <cell r="A19" t="str">
            <v>ACERO COR/FIG 37000 PSI</v>
          </cell>
          <cell r="B19" t="str">
            <v>kg</v>
          </cell>
          <cell r="C19">
            <v>2389.11</v>
          </cell>
        </row>
        <row r="20">
          <cell r="A20" t="str">
            <v>ACERO COR/FIG 60000 PSI</v>
          </cell>
          <cell r="B20" t="str">
            <v>kg</v>
          </cell>
          <cell r="C20">
            <v>2389.11</v>
          </cell>
        </row>
        <row r="21">
          <cell r="A21" t="str">
            <v>ACERO ESTRUCTURAL DOBLADO/FIGURADO</v>
          </cell>
          <cell r="B21" t="str">
            <v>kg</v>
          </cell>
          <cell r="C21">
            <v>3693.7599999999998</v>
          </cell>
        </row>
        <row r="22">
          <cell r="A22" t="str">
            <v>ADAPTADOR LIMPIEZA PVCS 6"</v>
          </cell>
          <cell r="B22" t="str">
            <v>un</v>
          </cell>
          <cell r="C22">
            <v>35783.299999999996</v>
          </cell>
        </row>
        <row r="23">
          <cell r="A23" t="str">
            <v>ADAPTADOR MACHO PVCP 1 1/4"</v>
          </cell>
          <cell r="B23" t="str">
            <v>un</v>
          </cell>
          <cell r="C23">
            <v>3243.68</v>
          </cell>
        </row>
        <row r="24">
          <cell r="A24" t="str">
            <v>ADAPTADOR MACHO PVCP 1 1/2"</v>
          </cell>
          <cell r="B24" t="str">
            <v>un</v>
          </cell>
          <cell r="C24">
            <v>3867.39</v>
          </cell>
        </row>
        <row r="25">
          <cell r="A25" t="str">
            <v>ADAPTADOR MACHO PVCP 1"</v>
          </cell>
          <cell r="B25" t="str">
            <v>un</v>
          </cell>
          <cell r="C25">
            <v>1627.6599999999999</v>
          </cell>
        </row>
        <row r="26">
          <cell r="A26" t="str">
            <v>ADAPTADOR MACHO PVCP 1/2"</v>
          </cell>
          <cell r="B26" t="str">
            <v>un</v>
          </cell>
          <cell r="C26">
            <v>438.44</v>
          </cell>
        </row>
        <row r="27">
          <cell r="A27" t="str">
            <v>ADAPTADOR MACHO PVCP 2"</v>
          </cell>
          <cell r="B27" t="str">
            <v>un</v>
          </cell>
          <cell r="C27">
            <v>5494.08</v>
          </cell>
        </row>
        <row r="28">
          <cell r="A28" t="str">
            <v>ADAPTADOR MACHO PVCP 3/4"</v>
          </cell>
          <cell r="B28" t="str">
            <v>un</v>
          </cell>
          <cell r="C28">
            <v>808.01</v>
          </cell>
        </row>
        <row r="29">
          <cell r="A29" t="str">
            <v>AGUA</v>
          </cell>
          <cell r="B29" t="str">
            <v>lt</v>
          </cell>
          <cell r="C29">
            <v>11.64</v>
          </cell>
        </row>
        <row r="30">
          <cell r="A30" t="str">
            <v>ALAMBRE NEGRO CAL 18</v>
          </cell>
          <cell r="B30" t="str">
            <v>Kg</v>
          </cell>
          <cell r="C30">
            <v>3427.98</v>
          </cell>
        </row>
        <row r="31">
          <cell r="A31" t="str">
            <v>ALAMBRE NEGRO No.18</v>
          </cell>
          <cell r="B31" t="str">
            <v>kg</v>
          </cell>
          <cell r="C31">
            <v>3427.98</v>
          </cell>
        </row>
        <row r="32">
          <cell r="A32" t="str">
            <v>AMARRES PARA TEJA</v>
          </cell>
          <cell r="B32" t="str">
            <v>un</v>
          </cell>
          <cell r="C32">
            <v>623.71</v>
          </cell>
        </row>
        <row r="33">
          <cell r="A33" t="str">
            <v>ANGULO HIERRO 3/4" X 1/8"</v>
          </cell>
          <cell r="B33" t="str">
            <v>ml</v>
          </cell>
          <cell r="C33">
            <v>11254.91</v>
          </cell>
        </row>
        <row r="34">
          <cell r="A34" t="str">
            <v>ANGULO HIERRO 1 1/2" x 1 1/2" x 1/8"</v>
          </cell>
          <cell r="B34" t="str">
            <v>ml</v>
          </cell>
          <cell r="C34">
            <v>7375.88</v>
          </cell>
        </row>
        <row r="35">
          <cell r="A35" t="str">
            <v>ANGULO HIERRO 1 1/4" x 1 1/4" x 1/8"</v>
          </cell>
          <cell r="B35" t="str">
            <v>ml</v>
          </cell>
          <cell r="C35">
            <v>4513.41</v>
          </cell>
        </row>
        <row r="36">
          <cell r="A36" t="str">
            <v>ANTICORROSIVO</v>
          </cell>
          <cell r="B36" t="str">
            <v>gl</v>
          </cell>
          <cell r="C36">
            <v>41613</v>
          </cell>
        </row>
        <row r="37">
          <cell r="A37" t="str">
            <v>ARENA LAVADA DE PEÑA</v>
          </cell>
          <cell r="B37" t="str">
            <v>m3</v>
          </cell>
          <cell r="C37">
            <v>37457.519999999997</v>
          </cell>
        </row>
        <row r="38">
          <cell r="A38" t="str">
            <v>ARENA LAVADA DE RIO</v>
          </cell>
          <cell r="B38" t="str">
            <v>m3</v>
          </cell>
          <cell r="C38">
            <v>93625.37</v>
          </cell>
        </row>
        <row r="39">
          <cell r="A39" t="str">
            <v>ASFALTO DE LIGA</v>
          </cell>
          <cell r="B39" t="str">
            <v>kg</v>
          </cell>
          <cell r="C39">
            <v>1003.9499999999999</v>
          </cell>
        </row>
        <row r="40">
          <cell r="A40" t="str">
            <v>BAJANTE PVC EXTREMO LISO</v>
          </cell>
          <cell r="B40" t="str">
            <v>ml</v>
          </cell>
          <cell r="C40">
            <v>25394.6</v>
          </cell>
        </row>
        <row r="41">
          <cell r="A41" t="str">
            <v>BARRAS DE APOYO DISCAPACITADOS</v>
          </cell>
          <cell r="B41" t="str">
            <v>un</v>
          </cell>
          <cell r="C41">
            <v>312099.44</v>
          </cell>
        </row>
        <row r="42">
          <cell r="A42" t="str">
            <v>BASE ESPUMA JUMBOLO</v>
          </cell>
          <cell r="B42" t="str">
            <v>m2</v>
          </cell>
          <cell r="C42">
            <v>1385.1599999999999</v>
          </cell>
        </row>
        <row r="43">
          <cell r="A43" t="str">
            <v>BISAGRA ALUMINIO 3"</v>
          </cell>
          <cell r="B43" t="str">
            <v>un</v>
          </cell>
          <cell r="C43">
            <v>2492.9</v>
          </cell>
        </row>
        <row r="44">
          <cell r="A44" t="str">
            <v>BISAGRA METALICA 3" UN</v>
          </cell>
          <cell r="B44" t="str">
            <v>un</v>
          </cell>
          <cell r="C44">
            <v>4444.54</v>
          </cell>
        </row>
        <row r="45">
          <cell r="A45" t="str">
            <v>BLOQUE CONCRETO SPLIT 15x20x40</v>
          </cell>
          <cell r="B45" t="str">
            <v>un</v>
          </cell>
          <cell r="C45">
            <v>3462.9</v>
          </cell>
        </row>
        <row r="46">
          <cell r="A46" t="str">
            <v>BLOQUE CONCRETO 12x19x39</v>
          </cell>
          <cell r="B46" t="str">
            <v>un</v>
          </cell>
          <cell r="C46">
            <v>1465.67</v>
          </cell>
        </row>
        <row r="47">
          <cell r="A47" t="str">
            <v>BLOQUE No 5 ARCILLA</v>
          </cell>
          <cell r="B47" t="str">
            <v>un</v>
          </cell>
          <cell r="C47">
            <v>866.20999999999992</v>
          </cell>
        </row>
        <row r="48">
          <cell r="A48" t="str">
            <v>BORDILLO PREFABRICADO A-80</v>
          </cell>
          <cell r="B48" t="str">
            <v>un</v>
          </cell>
          <cell r="C48">
            <v>28280.35</v>
          </cell>
        </row>
        <row r="49">
          <cell r="A49" t="str">
            <v>BOQUILLA PARA CERAMICA</v>
          </cell>
          <cell r="B49" t="str">
            <v>kg</v>
          </cell>
          <cell r="C49">
            <v>4848.0599999999995</v>
          </cell>
        </row>
        <row r="50">
          <cell r="A50" t="str">
            <v>BROCHA 2"</v>
          </cell>
          <cell r="B50" t="str">
            <v>un</v>
          </cell>
          <cell r="C50">
            <v>1870.1599999999999</v>
          </cell>
        </row>
        <row r="51">
          <cell r="A51" t="str">
            <v>CAL HIDRATADA</v>
          </cell>
          <cell r="B51" t="str">
            <v>kg</v>
          </cell>
          <cell r="C51">
            <v>866.20999999999992</v>
          </cell>
        </row>
        <row r="52">
          <cell r="A52" t="str">
            <v>CANAL AMAZONA</v>
          </cell>
          <cell r="B52" t="str">
            <v>ml</v>
          </cell>
          <cell r="C52">
            <v>30588.95</v>
          </cell>
        </row>
        <row r="53">
          <cell r="A53" t="str">
            <v>CANECA TIPO M120 (EN MALLA METALICA)</v>
          </cell>
          <cell r="B53" t="str">
            <v>un</v>
          </cell>
          <cell r="C53">
            <v>267509.51</v>
          </cell>
        </row>
        <row r="54">
          <cell r="A54" t="str">
            <v>CAOLIN</v>
          </cell>
          <cell r="B54" t="str">
            <v>bt</v>
          </cell>
          <cell r="C54">
            <v>11889.289999999999</v>
          </cell>
        </row>
        <row r="55">
          <cell r="A55" t="str">
            <v>CARTUCHO DE SILICONA</v>
          </cell>
          <cell r="B55" t="str">
            <v>un</v>
          </cell>
          <cell r="C55">
            <v>12489.72</v>
          </cell>
        </row>
        <row r="56">
          <cell r="A56" t="str">
            <v>CEMENTO BLANCO</v>
          </cell>
          <cell r="B56" t="str">
            <v>kg</v>
          </cell>
          <cell r="C56">
            <v>1119.3799999999999</v>
          </cell>
        </row>
        <row r="57">
          <cell r="A57" t="str">
            <v>CEMENTO GRIS</v>
          </cell>
          <cell r="B57" t="str">
            <v>bt</v>
          </cell>
          <cell r="C57">
            <v>28280.35</v>
          </cell>
        </row>
        <row r="58">
          <cell r="A58" t="str">
            <v>CERAMICA 30x30</v>
          </cell>
          <cell r="B58" t="str">
            <v>m2</v>
          </cell>
          <cell r="C58">
            <v>28707.149999999998</v>
          </cell>
        </row>
        <row r="59">
          <cell r="A59" t="str">
            <v>CERRADURA SCHLAGE JUPITER ALCOBA</v>
          </cell>
          <cell r="B59" t="str">
            <v>un</v>
          </cell>
          <cell r="C59">
            <v>34629</v>
          </cell>
        </row>
        <row r="60">
          <cell r="A60" t="str">
            <v>CERROJO DOBLE YALE</v>
          </cell>
          <cell r="B60" t="str">
            <v>un</v>
          </cell>
          <cell r="C60">
            <v>63486.5</v>
          </cell>
        </row>
        <row r="61">
          <cell r="A61" t="str">
            <v>CESPEDON</v>
          </cell>
          <cell r="B61" t="str">
            <v>m2</v>
          </cell>
          <cell r="C61">
            <v>3740.3199999999997</v>
          </cell>
        </row>
        <row r="62">
          <cell r="A62" t="str">
            <v>CINTA DE PAPEL 250</v>
          </cell>
          <cell r="B62" t="str">
            <v>rl</v>
          </cell>
          <cell r="C62">
            <v>10111.279999999999</v>
          </cell>
        </row>
        <row r="63">
          <cell r="A63" t="str">
            <v>CHAZOS</v>
          </cell>
          <cell r="B63" t="str">
            <v>un</v>
          </cell>
          <cell r="C63">
            <v>58.199999999999996</v>
          </cell>
        </row>
        <row r="64">
          <cell r="A64" t="str">
            <v>CHEQUE HELBERT 2" VERTICAL</v>
          </cell>
          <cell r="B64" t="str">
            <v>un</v>
          </cell>
          <cell r="C64">
            <v>184688</v>
          </cell>
        </row>
        <row r="65">
          <cell r="A65" t="str">
            <v>CHEQUE HELBERT 3/4" CORTINA SELLO MET</v>
          </cell>
          <cell r="B65" t="str">
            <v>un</v>
          </cell>
          <cell r="C65">
            <v>57715</v>
          </cell>
        </row>
        <row r="66">
          <cell r="A66" t="str">
            <v>CHEQUE HELBERT 1 1/4" CORTINA SELLO MET</v>
          </cell>
          <cell r="B66" t="str">
            <v>un</v>
          </cell>
          <cell r="C66">
            <v>138516</v>
          </cell>
        </row>
        <row r="67">
          <cell r="A67" t="str">
            <v>CHEQUE HELBERT 1 1/2" CORTINA SELLO MET</v>
          </cell>
          <cell r="B67" t="str">
            <v>un</v>
          </cell>
          <cell r="C67">
            <v>161602</v>
          </cell>
        </row>
        <row r="68">
          <cell r="A68" t="str">
            <v>CICLOPARQUEADERO M101</v>
          </cell>
          <cell r="B68" t="str">
            <v>un</v>
          </cell>
          <cell r="C68">
            <v>510200.6</v>
          </cell>
        </row>
        <row r="69">
          <cell r="A69" t="str">
            <v>CIELO RASO DRYWALL 1/2" BOVEDA</v>
          </cell>
          <cell r="B69" t="str">
            <v>un</v>
          </cell>
          <cell r="C69">
            <v>24250</v>
          </cell>
        </row>
        <row r="70">
          <cell r="A70" t="str">
            <v>CODO 45 BAJANTE BLANCO</v>
          </cell>
          <cell r="B70" t="str">
            <v>un</v>
          </cell>
          <cell r="C70">
            <v>6694.94</v>
          </cell>
        </row>
        <row r="71">
          <cell r="A71" t="str">
            <v>CODO 45 SANITARIO PVC 2"</v>
          </cell>
          <cell r="B71" t="str">
            <v>un</v>
          </cell>
          <cell r="C71">
            <v>3001.18</v>
          </cell>
        </row>
        <row r="72">
          <cell r="A72" t="str">
            <v>CODO 45 SANITARIO PVC 3"</v>
          </cell>
          <cell r="B72" t="str">
            <v>un</v>
          </cell>
          <cell r="C72">
            <v>6579.51</v>
          </cell>
        </row>
        <row r="73">
          <cell r="A73" t="str">
            <v>CODO 90 PRESION PVC 1/2</v>
          </cell>
          <cell r="B73" t="str">
            <v>un</v>
          </cell>
          <cell r="C73">
            <v>623.71</v>
          </cell>
        </row>
        <row r="74">
          <cell r="A74" t="str">
            <v>CODO 90 SANITARIO PVC 2"</v>
          </cell>
          <cell r="B74" t="str">
            <v>un</v>
          </cell>
          <cell r="C74">
            <v>2539.46</v>
          </cell>
        </row>
        <row r="75">
          <cell r="A75" t="str">
            <v>CODO 90 SANITARIO PVC 4"</v>
          </cell>
          <cell r="B75" t="str">
            <v>un</v>
          </cell>
          <cell r="C75">
            <v>11196.71</v>
          </cell>
        </row>
        <row r="76">
          <cell r="A76" t="str">
            <v>COLOR MINERAL</v>
          </cell>
          <cell r="B76" t="str">
            <v>kg</v>
          </cell>
          <cell r="C76">
            <v>8737.76</v>
          </cell>
        </row>
        <row r="77">
          <cell r="A77" t="str">
            <v>CONCRETO PREMEZCLADO 3000 PSI</v>
          </cell>
          <cell r="B77" t="str">
            <v>m3</v>
          </cell>
          <cell r="C77">
            <v>401811.83</v>
          </cell>
        </row>
        <row r="78">
          <cell r="A78" t="str">
            <v>CUB HD333C ALUZ CAL28 FV PERF PINT 2 CARAS</v>
          </cell>
          <cell r="B78" t="str">
            <v>m2</v>
          </cell>
          <cell r="C78">
            <v>140247.44999999998</v>
          </cell>
        </row>
        <row r="79">
          <cell r="A79" t="str">
            <v>CUPULA TRAGANTE METALICO 4"</v>
          </cell>
          <cell r="B79" t="str">
            <v>un</v>
          </cell>
          <cell r="C79">
            <v>18122.509999999998</v>
          </cell>
        </row>
        <row r="80">
          <cell r="A80" t="str">
            <v>CUPULA TRAGANTE METALICO 6"</v>
          </cell>
          <cell r="B80" t="str">
            <v>un</v>
          </cell>
          <cell r="C80">
            <v>51943.5</v>
          </cell>
        </row>
        <row r="81">
          <cell r="A81" t="str">
            <v>DILATACION BRONCE</v>
          </cell>
          <cell r="B81" t="str">
            <v>un</v>
          </cell>
          <cell r="C81">
            <v>4744.2699999999995</v>
          </cell>
        </row>
        <row r="82">
          <cell r="A82" t="str">
            <v>DISOLVENTE</v>
          </cell>
          <cell r="B82" t="str">
            <v>gl</v>
          </cell>
          <cell r="C82">
            <v>27460.7</v>
          </cell>
        </row>
        <row r="83">
          <cell r="A83" t="str">
            <v>DISOLVENTE THINNER</v>
          </cell>
          <cell r="B83" t="str">
            <v>gl</v>
          </cell>
          <cell r="C83">
            <v>81147.289999999994</v>
          </cell>
        </row>
        <row r="84">
          <cell r="A84" t="str">
            <v>DIVISIONES LAMINA PLASTICA FENOLICA</v>
          </cell>
          <cell r="B84" t="str">
            <v>m2</v>
          </cell>
          <cell r="C84">
            <v>259717.5</v>
          </cell>
        </row>
        <row r="85">
          <cell r="A85" t="str">
            <v>DUCHA SENCILLA VENTO CROMO</v>
          </cell>
          <cell r="B85" t="str">
            <v>un</v>
          </cell>
          <cell r="C85">
            <v>103887</v>
          </cell>
        </row>
        <row r="86">
          <cell r="A86" t="str">
            <v>DURMIENTE</v>
          </cell>
          <cell r="B86" t="str">
            <v>ml</v>
          </cell>
          <cell r="C86">
            <v>750.78</v>
          </cell>
        </row>
        <row r="87">
          <cell r="A87" t="str">
            <v>DURMIENTE 3 M</v>
          </cell>
          <cell r="B87" t="str">
            <v>ml</v>
          </cell>
          <cell r="C87">
            <v>1119.3799999999999</v>
          </cell>
        </row>
        <row r="88">
          <cell r="A88" t="str">
            <v>DUROPISO BLANCO 33x33</v>
          </cell>
          <cell r="B88" t="str">
            <v>m2</v>
          </cell>
          <cell r="C88">
            <v>32101.18</v>
          </cell>
        </row>
        <row r="89">
          <cell r="A89" t="str">
            <v>EMULSION ASFALTICA</v>
          </cell>
          <cell r="B89" t="str">
            <v>gl</v>
          </cell>
          <cell r="C89">
            <v>4374.7</v>
          </cell>
        </row>
        <row r="90">
          <cell r="A90" t="str">
            <v>ESMALTE</v>
          </cell>
          <cell r="B90" t="str">
            <v>gl</v>
          </cell>
          <cell r="C90">
            <v>56179.49</v>
          </cell>
        </row>
        <row r="91">
          <cell r="A91" t="str">
            <v>ESPEJO BISELADO 4mm</v>
          </cell>
          <cell r="B91" t="str">
            <v>m2</v>
          </cell>
          <cell r="C91">
            <v>46172</v>
          </cell>
        </row>
        <row r="92">
          <cell r="A92" t="str">
            <v>ESTRUCTURA ASTAS PARA BANDERAS</v>
          </cell>
          <cell r="B92" t="str">
            <v>un</v>
          </cell>
          <cell r="C92">
            <v>299887.14</v>
          </cell>
        </row>
        <row r="93">
          <cell r="A93" t="str">
            <v>ESTRUCTURA MICROFUTBOL</v>
          </cell>
          <cell r="B93" t="str">
            <v>jg</v>
          </cell>
          <cell r="C93">
            <v>1385160</v>
          </cell>
        </row>
        <row r="94">
          <cell r="A94" t="str">
            <v>ESTRUCTURA MULTIPLE BALONCESTO/FUTBOL</v>
          </cell>
          <cell r="B94" t="str">
            <v>jg</v>
          </cell>
          <cell r="C94">
            <v>3924620</v>
          </cell>
        </row>
        <row r="95">
          <cell r="A95" t="str">
            <v>ESTRUCTURA VOLEIBOL</v>
          </cell>
          <cell r="B95" t="str">
            <v>jg</v>
          </cell>
          <cell r="C95">
            <v>530978</v>
          </cell>
        </row>
        <row r="96">
          <cell r="A96" t="str">
            <v>ESTRUCTURA FUTBOL TUB ALL 4" CON SOPORTES</v>
          </cell>
          <cell r="B96" t="str">
            <v>un</v>
          </cell>
          <cell r="C96">
            <v>519435</v>
          </cell>
        </row>
        <row r="97">
          <cell r="A97" t="str">
            <v>FLOTADOR TIPO HELBERT 2"</v>
          </cell>
          <cell r="B97" t="str">
            <v>un</v>
          </cell>
          <cell r="C97">
            <v>144183.71</v>
          </cell>
        </row>
        <row r="98">
          <cell r="A98" t="str">
            <v>GAS PROPANO</v>
          </cell>
          <cell r="B98" t="str">
            <v>un</v>
          </cell>
          <cell r="C98">
            <v>12489.72</v>
          </cell>
        </row>
        <row r="99">
          <cell r="A99" t="str">
            <v>GRANITO No 2</v>
          </cell>
          <cell r="B99" t="str">
            <v>bt</v>
          </cell>
          <cell r="C99">
            <v>18099.23</v>
          </cell>
        </row>
        <row r="100">
          <cell r="A100" t="str">
            <v>GRANITO No 3</v>
          </cell>
          <cell r="B100" t="str">
            <v>bt</v>
          </cell>
          <cell r="C100">
            <v>22473.93</v>
          </cell>
        </row>
        <row r="101">
          <cell r="A101" t="str">
            <v>GRAVILLA DE RIO</v>
          </cell>
          <cell r="B101" t="str">
            <v>m3</v>
          </cell>
          <cell r="C101">
            <v>113872.18</v>
          </cell>
        </row>
        <row r="102">
          <cell r="A102" t="str">
            <v>GRIFERIA LAVAMANOS TIPO GRIVAL MARRUECOS</v>
          </cell>
          <cell r="B102" t="str">
            <v>un</v>
          </cell>
          <cell r="C102">
            <v>70619.88</v>
          </cell>
        </row>
        <row r="103">
          <cell r="A103" t="str">
            <v>HUMUS DE LOMBRIZ</v>
          </cell>
          <cell r="B103" t="str">
            <v>kg</v>
          </cell>
          <cell r="C103">
            <v>346.28999999999996</v>
          </cell>
        </row>
        <row r="104">
          <cell r="A104" t="str">
            <v>JABONERA PARED TIPO FUSION NIQUEL</v>
          </cell>
          <cell r="B104" t="str">
            <v>un</v>
          </cell>
          <cell r="C104">
            <v>40400.5</v>
          </cell>
        </row>
        <row r="105">
          <cell r="A105" t="str">
            <v>JUEGO INFANTIL EN MADERA IDRD</v>
          </cell>
          <cell r="B105" t="str">
            <v>un</v>
          </cell>
          <cell r="C105">
            <v>3924620</v>
          </cell>
        </row>
        <row r="106">
          <cell r="A106" t="str">
            <v>LADRILLO TOLETE RECOCIDO</v>
          </cell>
          <cell r="B106" t="str">
            <v>un</v>
          </cell>
          <cell r="C106">
            <v>473.36</v>
          </cell>
        </row>
        <row r="107">
          <cell r="A107" t="str">
            <v>LADRILLO 20x10x6 ADOQUIN EN ARCILLA NATURAL</v>
          </cell>
          <cell r="B107" t="str">
            <v>m2</v>
          </cell>
          <cell r="C107">
            <v>24702.02</v>
          </cell>
        </row>
        <row r="108">
          <cell r="A108" t="str">
            <v>LAMINA ACERO GAL. CAL. 26</v>
          </cell>
          <cell r="B108" t="str">
            <v>m2</v>
          </cell>
          <cell r="C108">
            <v>25392.66</v>
          </cell>
        </row>
        <row r="109">
          <cell r="A109" t="str">
            <v>LAMINA COLD ROLLED CAL 18</v>
          </cell>
          <cell r="B109" t="str">
            <v>m2</v>
          </cell>
          <cell r="C109">
            <v>27934.059999999998</v>
          </cell>
        </row>
        <row r="110">
          <cell r="A110" t="str">
            <v>LAMINA GALVANIZADA CAL 20</v>
          </cell>
          <cell r="B110" t="str">
            <v>m2</v>
          </cell>
          <cell r="C110">
            <v>19276.809999999998</v>
          </cell>
        </row>
        <row r="111">
          <cell r="A111" t="str">
            <v>LAMINA HOT ROLLED 3mm</v>
          </cell>
          <cell r="B111" t="str">
            <v>m2</v>
          </cell>
          <cell r="C111">
            <v>50096.619999999995</v>
          </cell>
        </row>
        <row r="112">
          <cell r="A112" t="str">
            <v>LAVAMANOS ACUACER 732</v>
          </cell>
          <cell r="B112" t="str">
            <v>un</v>
          </cell>
          <cell r="C112">
            <v>56930.27</v>
          </cell>
        </row>
        <row r="113">
          <cell r="A113" t="str">
            <v>LAVAMANOS SOBREPONER INSTITUCIONAL VALENCIA</v>
          </cell>
          <cell r="B113" t="str">
            <v>un</v>
          </cell>
          <cell r="C113">
            <v>115430</v>
          </cell>
        </row>
        <row r="114">
          <cell r="A114" t="str">
            <v>LIJA</v>
          </cell>
          <cell r="B114" t="str">
            <v>pl</v>
          </cell>
          <cell r="C114">
            <v>2366.7999999999997</v>
          </cell>
        </row>
        <row r="115">
          <cell r="A115" t="str">
            <v>LISTON ORDINARIO 3 x 3</v>
          </cell>
          <cell r="B115" t="str">
            <v>ml</v>
          </cell>
          <cell r="C115">
            <v>1085.43</v>
          </cell>
        </row>
        <row r="116">
          <cell r="A116" t="str">
            <v>LLAVES PARA MANGUERA</v>
          </cell>
          <cell r="B116" t="str">
            <v>un</v>
          </cell>
          <cell r="C116">
            <v>14359.88</v>
          </cell>
        </row>
        <row r="117">
          <cell r="A117" t="str">
            <v>LONA VERDE CERRAMIENTO 2m</v>
          </cell>
          <cell r="B117" t="str">
            <v>ml</v>
          </cell>
          <cell r="C117">
            <v>11854.369999999999</v>
          </cell>
        </row>
        <row r="118">
          <cell r="A118" t="str">
            <v>MADERA LAMINADA WR WENGUE</v>
          </cell>
          <cell r="B118" t="str">
            <v>m2</v>
          </cell>
          <cell r="C118">
            <v>31166.1</v>
          </cell>
        </row>
        <row r="119">
          <cell r="A119" t="str">
            <v>MALLA ELECTROSOLDADA ESTANDAR</v>
          </cell>
          <cell r="B119" t="str">
            <v>kg</v>
          </cell>
          <cell r="C119">
            <v>3070.0499999999997</v>
          </cell>
        </row>
        <row r="120">
          <cell r="A120" t="str">
            <v>MALLA NYLON NEGRA FUTBOL ENTRELAZADA REF</v>
          </cell>
          <cell r="B120" t="str">
            <v>m2</v>
          </cell>
          <cell r="C120">
            <v>8657.25</v>
          </cell>
        </row>
        <row r="121">
          <cell r="A121" t="str">
            <v>MANIJA ACERO INOXIDABLE TUBULAR 96MM</v>
          </cell>
          <cell r="B121" t="str">
            <v>un</v>
          </cell>
          <cell r="C121">
            <v>3462.9</v>
          </cell>
        </row>
        <row r="122">
          <cell r="A122" t="str">
            <v>MANTO ASFÁLTICO CON FOIL DE ALUMINIO</v>
          </cell>
          <cell r="B122" t="str">
            <v>m2</v>
          </cell>
          <cell r="C122">
            <v>14162.97</v>
          </cell>
        </row>
        <row r="123">
          <cell r="A123" t="str">
            <v>MARCO Y TAPA DE 60X60</v>
          </cell>
          <cell r="B123" t="str">
            <v>un</v>
          </cell>
          <cell r="C123">
            <v>83225.03</v>
          </cell>
        </row>
        <row r="124">
          <cell r="A124" t="str">
            <v>MARCO Y TAPA DE 80X80</v>
          </cell>
          <cell r="B124" t="str">
            <v>un</v>
          </cell>
          <cell r="C124">
            <v>90150.83</v>
          </cell>
        </row>
        <row r="125">
          <cell r="A125" t="str">
            <v>MARCO Y TAPA DE 100X100</v>
          </cell>
          <cell r="B125" t="str">
            <v>un</v>
          </cell>
          <cell r="C125">
            <v>95114.319999999992</v>
          </cell>
        </row>
        <row r="126">
          <cell r="A126" t="str">
            <v>MARCO CON REJILLA 0.4</v>
          </cell>
          <cell r="B126" t="str">
            <v>ml</v>
          </cell>
          <cell r="C126">
            <v>106195.59999999999</v>
          </cell>
        </row>
        <row r="127">
          <cell r="A127" t="str">
            <v>MARMOLINA</v>
          </cell>
          <cell r="B127" t="str">
            <v>kg</v>
          </cell>
          <cell r="C127">
            <v>254.14</v>
          </cell>
        </row>
        <row r="128">
          <cell r="A128" t="str">
            <v>MARMOLINA BT</v>
          </cell>
          <cell r="B128" t="str">
            <v>bt</v>
          </cell>
          <cell r="C128">
            <v>11738.94</v>
          </cell>
        </row>
        <row r="129">
          <cell r="A129" t="str">
            <v>MASILLA</v>
          </cell>
          <cell r="B129" t="str">
            <v>un</v>
          </cell>
          <cell r="C129">
            <v>6244.86</v>
          </cell>
        </row>
        <row r="130">
          <cell r="A130" t="str">
            <v>NIPLE ROSCADO PVC 1/2"</v>
          </cell>
          <cell r="B130" t="str">
            <v>un</v>
          </cell>
          <cell r="C130">
            <v>692.57999999999993</v>
          </cell>
        </row>
        <row r="131">
          <cell r="A131" t="str">
            <v>ORINAL SIN AGUA CON CARTUCHO EN CAJA</v>
          </cell>
          <cell r="B131" t="str">
            <v>un</v>
          </cell>
          <cell r="C131">
            <v>819553</v>
          </cell>
        </row>
        <row r="132">
          <cell r="A132" t="str">
            <v>PASADOR GATO SUECO 2 1/2"</v>
          </cell>
          <cell r="B132" t="str">
            <v>un</v>
          </cell>
          <cell r="C132">
            <v>1846.8799999999999</v>
          </cell>
        </row>
        <row r="133">
          <cell r="A133" t="str">
            <v>PEGACOR</v>
          </cell>
          <cell r="B133" t="str">
            <v>kg</v>
          </cell>
          <cell r="C133">
            <v>1246.45</v>
          </cell>
        </row>
        <row r="134">
          <cell r="A134" t="str">
            <v>PEGANTE</v>
          </cell>
          <cell r="B134" t="str">
            <v>un</v>
          </cell>
          <cell r="C134">
            <v>7733.8099999999995</v>
          </cell>
        </row>
        <row r="135">
          <cell r="A135" t="str">
            <v>PERNO 5/8" X 10"</v>
          </cell>
          <cell r="B135" t="str">
            <v>un</v>
          </cell>
          <cell r="C135">
            <v>3740.3199999999997</v>
          </cell>
        </row>
        <row r="136">
          <cell r="A136" t="str">
            <v>PINTURA</v>
          </cell>
          <cell r="B136" t="str">
            <v>gl</v>
          </cell>
          <cell r="C136">
            <v>62424.35</v>
          </cell>
        </row>
        <row r="137">
          <cell r="A137" t="str">
            <v>PINTURA ACRILICA DE DEMARCACION</v>
          </cell>
          <cell r="B137" t="str">
            <v>gl</v>
          </cell>
          <cell r="C137">
            <v>77280.87</v>
          </cell>
        </row>
        <row r="138">
          <cell r="A138" t="str">
            <v>PINTURA ACRILICA TIPO KORAZA</v>
          </cell>
          <cell r="B138" t="str">
            <v>gl</v>
          </cell>
          <cell r="C138">
            <v>62424.35</v>
          </cell>
        </row>
        <row r="139">
          <cell r="A139" t="str">
            <v>PINTURA BITUMINOSA</v>
          </cell>
          <cell r="B139" t="str">
            <v>gl</v>
          </cell>
          <cell r="C139">
            <v>53502.29</v>
          </cell>
        </row>
        <row r="140">
          <cell r="A140" t="str">
            <v>PINTURA ELECTROSTATICA CON POLVO POLIESTER</v>
          </cell>
          <cell r="B140" t="str">
            <v>m2</v>
          </cell>
          <cell r="C140">
            <v>27010.62</v>
          </cell>
        </row>
        <row r="141">
          <cell r="A141" t="str">
            <v>PINTURA DE RECUBRIMIMIENTO (EPOXICA/BITUMINOSA)</v>
          </cell>
          <cell r="B141" t="str">
            <v>gl</v>
          </cell>
          <cell r="C141">
            <v>74902.429999999993</v>
          </cell>
        </row>
        <row r="142">
          <cell r="A142" t="str">
            <v>PIRLAN MELAM T</v>
          </cell>
          <cell r="B142" t="str">
            <v>ml</v>
          </cell>
          <cell r="C142">
            <v>5194.3499999999995</v>
          </cell>
        </row>
        <row r="143">
          <cell r="A143" t="str">
            <v>PLANCHON ORDINARIO 3m</v>
          </cell>
          <cell r="B143" t="str">
            <v>ml</v>
          </cell>
          <cell r="C143">
            <v>9199.48</v>
          </cell>
        </row>
        <row r="144">
          <cell r="A144" t="str">
            <v>PLATINA LAMINA HR 25-30X25-30 CAL 3/16"</v>
          </cell>
          <cell r="B144" t="str">
            <v>un</v>
          </cell>
          <cell r="C144">
            <v>21931.7</v>
          </cell>
        </row>
        <row r="145">
          <cell r="A145" t="str">
            <v>POLIETILENO</v>
          </cell>
          <cell r="B145" t="str">
            <v>m2</v>
          </cell>
          <cell r="C145">
            <v>1500.59</v>
          </cell>
        </row>
        <row r="146">
          <cell r="A146" t="str">
            <v>PORTENTO PLUS ALONGADO</v>
          </cell>
          <cell r="B146" t="str">
            <v>un</v>
          </cell>
          <cell r="C146">
            <v>427091</v>
          </cell>
        </row>
        <row r="147">
          <cell r="A147" t="str">
            <v>PUNTILLA CON CABEZA 2 1/2"</v>
          </cell>
          <cell r="B147" t="str">
            <v>lb</v>
          </cell>
          <cell r="C147">
            <v>2492.9</v>
          </cell>
        </row>
        <row r="148">
          <cell r="A148" t="str">
            <v>PUNTILLA CON CABEZA 2"</v>
          </cell>
          <cell r="B148" t="str">
            <v>lb</v>
          </cell>
          <cell r="C148">
            <v>2492.9</v>
          </cell>
        </row>
        <row r="149">
          <cell r="A149" t="str">
            <v>PUNTILLA CON CABEZA 3"</v>
          </cell>
          <cell r="B149" t="str">
            <v>lb</v>
          </cell>
          <cell r="C149">
            <v>2492.9</v>
          </cell>
        </row>
        <row r="150">
          <cell r="A150" t="str">
            <v>RECEBO B-200</v>
          </cell>
          <cell r="B150" t="str">
            <v>m3</v>
          </cell>
          <cell r="C150">
            <v>22589.360000000001</v>
          </cell>
        </row>
        <row r="151">
          <cell r="A151" t="str">
            <v>RECEBO B-400</v>
          </cell>
          <cell r="B151" t="str">
            <v>m3</v>
          </cell>
          <cell r="C151">
            <v>27356.91</v>
          </cell>
        </row>
        <row r="152">
          <cell r="A152" t="str">
            <v>REDUCTOR DE NIVEL</v>
          </cell>
          <cell r="B152" t="str">
            <v>ml</v>
          </cell>
          <cell r="C152">
            <v>4040.0499999999997</v>
          </cell>
        </row>
        <row r="153">
          <cell r="A153" t="str">
            <v>REGISTRO P/D RED WHITE 1 1/4"</v>
          </cell>
          <cell r="B153" t="str">
            <v>un</v>
          </cell>
          <cell r="C153">
            <v>49934.63</v>
          </cell>
        </row>
        <row r="154">
          <cell r="A154" t="str">
            <v>REGISTRO P/D RED WHITE 1 1/2"</v>
          </cell>
          <cell r="B154" t="str">
            <v>un</v>
          </cell>
          <cell r="C154">
            <v>54136.67</v>
          </cell>
        </row>
        <row r="155">
          <cell r="A155" t="str">
            <v>REGISTRO P/D RED WHITE 1"</v>
          </cell>
          <cell r="B155" t="str">
            <v>un</v>
          </cell>
          <cell r="C155">
            <v>37457.519999999997</v>
          </cell>
        </row>
        <row r="156">
          <cell r="A156" t="str">
            <v>REGISTRO P/D RED WHITE 1/2"</v>
          </cell>
          <cell r="B156" t="str">
            <v>un</v>
          </cell>
          <cell r="C156">
            <v>18722.939999999999</v>
          </cell>
        </row>
        <row r="157">
          <cell r="A157" t="str">
            <v>REGISTRO P/D RED WHITE 2"</v>
          </cell>
          <cell r="B157" t="str">
            <v>un</v>
          </cell>
          <cell r="C157">
            <v>118593.17</v>
          </cell>
        </row>
        <row r="158">
          <cell r="A158" t="str">
            <v>REGISTRO P/D RED WHITE 3/4"</v>
          </cell>
          <cell r="B158" t="str">
            <v>un</v>
          </cell>
          <cell r="C158">
            <v>25844.68</v>
          </cell>
        </row>
        <row r="159">
          <cell r="A159" t="str">
            <v>REJILLA DE PISO CON SOSCO DE 3" X 2"</v>
          </cell>
          <cell r="B159" t="str">
            <v>un</v>
          </cell>
          <cell r="C159">
            <v>7698.8899999999994</v>
          </cell>
        </row>
        <row r="160">
          <cell r="A160" t="str">
            <v>REPISA ORDINARIO 3m</v>
          </cell>
          <cell r="B160" t="str">
            <v>ml</v>
          </cell>
          <cell r="C160">
            <v>3740.3199999999997</v>
          </cell>
        </row>
        <row r="161">
          <cell r="A161" t="str">
            <v>RODILLO JUNIOR FELPA</v>
          </cell>
          <cell r="B161" t="str">
            <v>un</v>
          </cell>
          <cell r="C161">
            <v>4617.2</v>
          </cell>
        </row>
        <row r="162">
          <cell r="A162" t="str">
            <v>SARDINEL PREFABRICADO A-10</v>
          </cell>
          <cell r="B162" t="str">
            <v>un</v>
          </cell>
          <cell r="C162">
            <v>37757.25</v>
          </cell>
        </row>
        <row r="163">
          <cell r="A163" t="str">
            <v>SECADOR MANOS NAC PUSH CARCAZA BLANCA</v>
          </cell>
          <cell r="B163" t="str">
            <v>un</v>
          </cell>
          <cell r="C163">
            <v>1079270.5</v>
          </cell>
        </row>
        <row r="164">
          <cell r="A164" t="str">
            <v>SEGUETA</v>
          </cell>
          <cell r="B164" t="str">
            <v>un</v>
          </cell>
          <cell r="C164">
            <v>3370.75</v>
          </cell>
        </row>
        <row r="165">
          <cell r="A165" t="str">
            <v>SIFON PVC 2"</v>
          </cell>
          <cell r="B165" t="str">
            <v>un</v>
          </cell>
          <cell r="C165">
            <v>4998.41</v>
          </cell>
        </row>
        <row r="166">
          <cell r="A166" t="str">
            <v>SIFON PVC 3"</v>
          </cell>
          <cell r="B166" t="str">
            <v>un</v>
          </cell>
          <cell r="C166">
            <v>7491.3099999999995</v>
          </cell>
        </row>
        <row r="167">
          <cell r="A167" t="str">
            <v>SIKA 1</v>
          </cell>
          <cell r="B167" t="str">
            <v>kg</v>
          </cell>
          <cell r="C167">
            <v>4617.2</v>
          </cell>
        </row>
        <row r="168">
          <cell r="A168" t="str">
            <v>SIKASET</v>
          </cell>
          <cell r="B168" t="str">
            <v>kg</v>
          </cell>
          <cell r="C168">
            <v>7156.66</v>
          </cell>
        </row>
        <row r="169">
          <cell r="A169" t="str">
            <v>SILICONA TRASPARENTE</v>
          </cell>
          <cell r="B169" t="str">
            <v>un</v>
          </cell>
          <cell r="C169">
            <v>10111.279999999999</v>
          </cell>
        </row>
        <row r="170">
          <cell r="A170" t="str">
            <v>SOLDADURA DE ESTAÑO</v>
          </cell>
          <cell r="B170" t="str">
            <v>un</v>
          </cell>
          <cell r="C170">
            <v>18850.009999999998</v>
          </cell>
        </row>
        <row r="171">
          <cell r="A171" t="str">
            <v>SOLDADURA ELECTRICA</v>
          </cell>
          <cell r="B171" t="str">
            <v>kg</v>
          </cell>
          <cell r="C171">
            <v>7491.3099999999995</v>
          </cell>
        </row>
        <row r="172">
          <cell r="A172" t="str">
            <v>SOLDADURA PVC + LIMPIADOR PVC 2:1 x 1/4</v>
          </cell>
          <cell r="B172" t="str">
            <v>un</v>
          </cell>
          <cell r="C172">
            <v>83686.75</v>
          </cell>
        </row>
        <row r="173">
          <cell r="A173" t="str">
            <v>SOPORTE CANAL AMAZONA</v>
          </cell>
          <cell r="B173" t="str">
            <v>un</v>
          </cell>
          <cell r="C173">
            <v>3232.04</v>
          </cell>
        </row>
        <row r="174">
          <cell r="A174" t="str">
            <v>SOPORTE DE BAJANTE</v>
          </cell>
          <cell r="B174" t="str">
            <v>un</v>
          </cell>
          <cell r="C174">
            <v>2539.46</v>
          </cell>
        </row>
        <row r="175">
          <cell r="A175" t="str">
            <v>TABLA BURRA CEDRO MACHO 0.28</v>
          </cell>
          <cell r="B175" t="str">
            <v>ml</v>
          </cell>
          <cell r="C175">
            <v>13759.449999999999</v>
          </cell>
        </row>
        <row r="176">
          <cell r="A176" t="str">
            <v>TABLA BURRA ORDINARIO 0.30</v>
          </cell>
          <cell r="B176" t="str">
            <v>ml</v>
          </cell>
          <cell r="C176">
            <v>7110.0999999999995</v>
          </cell>
        </row>
        <row r="177">
          <cell r="A177" t="str">
            <v>TABLA BURRA TERMINADA 1 CARA 0.30</v>
          </cell>
          <cell r="B177" t="str">
            <v>ml</v>
          </cell>
          <cell r="C177">
            <v>7733.8099999999995</v>
          </cell>
        </row>
        <row r="178">
          <cell r="A178" t="str">
            <v>TABLA CHAPA ORDINARIO 0.30</v>
          </cell>
          <cell r="B178" t="str">
            <v>ml</v>
          </cell>
          <cell r="C178">
            <v>4178.76</v>
          </cell>
        </row>
        <row r="179">
          <cell r="A179" t="str">
            <v>TABLA CHAPA TERMINADO 1 CARA 0.30</v>
          </cell>
          <cell r="B179" t="str">
            <v>ml</v>
          </cell>
          <cell r="C179">
            <v>2124.2999999999997</v>
          </cell>
        </row>
        <row r="180">
          <cell r="A180" t="str">
            <v>TANQUE PLASTICO 1000 LTS</v>
          </cell>
          <cell r="B180" t="str">
            <v>un</v>
          </cell>
          <cell r="C180">
            <v>345978.63</v>
          </cell>
        </row>
        <row r="181">
          <cell r="A181" t="str">
            <v>TANQUE PLASTICO 2000 LTS</v>
          </cell>
          <cell r="B181" t="str">
            <v>un</v>
          </cell>
          <cell r="C181">
            <v>542521</v>
          </cell>
        </row>
        <row r="182">
          <cell r="A182" t="str">
            <v>TAPA EXTERNA CANAL AMAZONA</v>
          </cell>
          <cell r="B182" t="str">
            <v>un</v>
          </cell>
          <cell r="C182">
            <v>8657.25</v>
          </cell>
        </row>
        <row r="183">
          <cell r="A183" t="str">
            <v>TAPAREGISTRO PLASTICA 20x20</v>
          </cell>
          <cell r="B183" t="str">
            <v>un</v>
          </cell>
          <cell r="C183">
            <v>10965.85</v>
          </cell>
        </row>
        <row r="184">
          <cell r="A184" t="str">
            <v>TAPON DE PRUEBA SANITARIO PVC 2"</v>
          </cell>
          <cell r="B184" t="str">
            <v>un</v>
          </cell>
          <cell r="C184">
            <v>1154.3</v>
          </cell>
        </row>
        <row r="185">
          <cell r="A185" t="str">
            <v>TAPON DE PRUEBA SANITARIO PVC 3"</v>
          </cell>
          <cell r="B185" t="str">
            <v>un</v>
          </cell>
          <cell r="C185">
            <v>1385.1599999999999</v>
          </cell>
        </row>
        <row r="186">
          <cell r="A186" t="str">
            <v>TAPON DE PRUEBA SANITARIO PVC 4"</v>
          </cell>
          <cell r="B186" t="str">
            <v>un</v>
          </cell>
          <cell r="C186">
            <v>2885.75</v>
          </cell>
        </row>
        <row r="187">
          <cell r="A187" t="str">
            <v>TAPON ROSCADO PVCP 1/2"</v>
          </cell>
          <cell r="B187" t="str">
            <v>un</v>
          </cell>
          <cell r="C187">
            <v>623.71</v>
          </cell>
        </row>
        <row r="188">
          <cell r="A188" t="str">
            <v>TAPON SOLDADO PVCP 1/2"</v>
          </cell>
          <cell r="B188" t="str">
            <v>un</v>
          </cell>
          <cell r="C188">
            <v>369.57</v>
          </cell>
        </row>
        <row r="189">
          <cell r="A189" t="str">
            <v>TEE ROSCADA PVC 1/2"</v>
          </cell>
          <cell r="B189" t="str">
            <v>un</v>
          </cell>
          <cell r="C189">
            <v>1731.45</v>
          </cell>
        </row>
        <row r="190">
          <cell r="A190" t="str">
            <v>TEFLON</v>
          </cell>
          <cell r="B190" t="str">
            <v>un</v>
          </cell>
          <cell r="C190">
            <v>1627.6599999999999</v>
          </cell>
        </row>
        <row r="191">
          <cell r="A191" t="str">
            <v>TEJA THERMOACUSTICA A-360 MAX</v>
          </cell>
          <cell r="B191" t="str">
            <v>m2</v>
          </cell>
          <cell r="C191">
            <v>24967.8</v>
          </cell>
        </row>
        <row r="192">
          <cell r="A192" t="str">
            <v>TEJA THERMOACUSTICA TIPO AJOVER</v>
          </cell>
          <cell r="B192" t="str">
            <v>m2</v>
          </cell>
          <cell r="C192">
            <v>24967.8</v>
          </cell>
        </row>
        <row r="193">
          <cell r="A193" t="str">
            <v>TIERRA NEGRA</v>
          </cell>
          <cell r="B193" t="str">
            <v>m3</v>
          </cell>
          <cell r="C193">
            <v>21401.11</v>
          </cell>
        </row>
        <row r="194">
          <cell r="A194" t="str">
            <v>TIRAS 3x3x3</v>
          </cell>
          <cell r="B194" t="str">
            <v>ml</v>
          </cell>
          <cell r="C194">
            <v>1500.59</v>
          </cell>
        </row>
        <row r="195">
          <cell r="A195" t="str">
            <v>TORNILLO LAMINA 1/2"</v>
          </cell>
          <cell r="B195" t="str">
            <v>un</v>
          </cell>
          <cell r="C195">
            <v>127.07</v>
          </cell>
        </row>
        <row r="196">
          <cell r="A196" t="str">
            <v>TORNILLOS AUTOPERFORANTES</v>
          </cell>
          <cell r="B196" t="str">
            <v>un</v>
          </cell>
          <cell r="C196">
            <v>438.44</v>
          </cell>
        </row>
        <row r="197">
          <cell r="A197" t="str">
            <v>TORNILLOS PARA MADERA 1"</v>
          </cell>
          <cell r="B197" t="str">
            <v>un</v>
          </cell>
          <cell r="C197">
            <v>23.28</v>
          </cell>
        </row>
        <row r="198">
          <cell r="A198" t="str">
            <v>TORNILLOS PARA MADERA 1"-3"</v>
          </cell>
          <cell r="B198" t="str">
            <v>un</v>
          </cell>
          <cell r="C198">
            <v>311.37</v>
          </cell>
        </row>
        <row r="199">
          <cell r="A199" t="str">
            <v>TUBO ALCANTARILLADO PVC NOVAFORT 6"</v>
          </cell>
          <cell r="B199" t="str">
            <v>ml</v>
          </cell>
          <cell r="C199">
            <v>29585</v>
          </cell>
        </row>
        <row r="200">
          <cell r="A200" t="str">
            <v>TUBO ALCANTARILLADO PVC NOVAFORT 8"</v>
          </cell>
          <cell r="B200" t="str">
            <v>ml</v>
          </cell>
          <cell r="C200">
            <v>39326.71</v>
          </cell>
        </row>
        <row r="201">
          <cell r="A201" t="str">
            <v>TUBO ALCANTARILLADO PVC NOVAFORT 12"</v>
          </cell>
          <cell r="B201" t="str">
            <v>ml</v>
          </cell>
          <cell r="C201">
            <v>83686.75</v>
          </cell>
        </row>
        <row r="202">
          <cell r="A202" t="str">
            <v>TUBO ALCANTARILLADO PVC NOVAFORT 14"</v>
          </cell>
          <cell r="B202" t="str">
            <v>ml</v>
          </cell>
          <cell r="C202">
            <v>105964.73999999999</v>
          </cell>
        </row>
        <row r="203">
          <cell r="A203" t="str">
            <v>TUBO ALCANTARILLADO PVC NOVAFORT 16"</v>
          </cell>
          <cell r="B203" t="str">
            <v>ml</v>
          </cell>
          <cell r="C203">
            <v>138516</v>
          </cell>
        </row>
        <row r="204">
          <cell r="A204" t="str">
            <v>TUBO PVCP 1 1/2" RDE 21</v>
          </cell>
          <cell r="B204" t="str">
            <v>ml</v>
          </cell>
          <cell r="C204">
            <v>9892.06</v>
          </cell>
        </row>
        <row r="205">
          <cell r="A205" t="str">
            <v>TUBO PVCP 1 1/4" RDE 21</v>
          </cell>
          <cell r="B205" t="str">
            <v>ml</v>
          </cell>
          <cell r="C205">
            <v>8369.16</v>
          </cell>
        </row>
        <row r="206">
          <cell r="A206" t="str">
            <v>TUBO PVCP 1" RDE 13.5</v>
          </cell>
          <cell r="B206" t="str">
            <v>ml</v>
          </cell>
          <cell r="C206">
            <v>6233.22</v>
          </cell>
        </row>
        <row r="207">
          <cell r="A207" t="str">
            <v>TUBO PVCP 1/2" RDE 9</v>
          </cell>
          <cell r="B207" t="str">
            <v>ml</v>
          </cell>
          <cell r="C207">
            <v>3462.9</v>
          </cell>
        </row>
        <row r="208">
          <cell r="A208" t="str">
            <v>TUBO PVCP 2" RDE 21</v>
          </cell>
          <cell r="B208" t="str">
            <v>ml</v>
          </cell>
          <cell r="C208">
            <v>10042.41</v>
          </cell>
        </row>
        <row r="209">
          <cell r="A209" t="str">
            <v>TUBO PVCP 3/4" RDE 11</v>
          </cell>
          <cell r="B209" t="str">
            <v>ml</v>
          </cell>
          <cell r="C209">
            <v>4617.2</v>
          </cell>
        </row>
        <row r="210">
          <cell r="A210" t="str">
            <v>TUBO PVCS 2"</v>
          </cell>
          <cell r="B210" t="str">
            <v>ml</v>
          </cell>
          <cell r="C210">
            <v>11519.72</v>
          </cell>
        </row>
        <row r="211">
          <cell r="A211" t="str">
            <v>TUBO PVCS 3"</v>
          </cell>
          <cell r="B211" t="str">
            <v>ml</v>
          </cell>
          <cell r="C211">
            <v>18099.23</v>
          </cell>
        </row>
        <row r="212">
          <cell r="A212" t="str">
            <v>TUBO PVCS 4"</v>
          </cell>
          <cell r="B212" t="str">
            <v>ml</v>
          </cell>
          <cell r="C212">
            <v>23721.35</v>
          </cell>
        </row>
        <row r="213">
          <cell r="A213" t="str">
            <v>TUBO PVCS 6"</v>
          </cell>
          <cell r="B213" t="str">
            <v>ml</v>
          </cell>
          <cell r="C213">
            <v>45017.7</v>
          </cell>
        </row>
        <row r="214">
          <cell r="A214" t="str">
            <v>TUBO PVCV 2"</v>
          </cell>
          <cell r="B214" t="str">
            <v>ml</v>
          </cell>
          <cell r="C214">
            <v>9234.4</v>
          </cell>
        </row>
        <row r="215">
          <cell r="A215" t="str">
            <v>TUBO PVCV 3"</v>
          </cell>
          <cell r="B215" t="str">
            <v>ml</v>
          </cell>
          <cell r="C215">
            <v>10388.699999999999</v>
          </cell>
        </row>
        <row r="216">
          <cell r="A216" t="str">
            <v>TUBO ESTRUCT RECT GALV 60x40x2.00MM</v>
          </cell>
          <cell r="B216" t="str">
            <v>ml</v>
          </cell>
          <cell r="C216">
            <v>14428.75</v>
          </cell>
        </row>
        <row r="217">
          <cell r="A217" t="str">
            <v>TUBO ESTRUCT RECT GALV 140x40x2.00MM</v>
          </cell>
          <cell r="B217" t="str">
            <v>ml</v>
          </cell>
          <cell r="C217">
            <v>29896.37</v>
          </cell>
        </row>
        <row r="218">
          <cell r="A218" t="str">
            <v>TUERCA DE ACERO 5/8"</v>
          </cell>
          <cell r="B218" t="str">
            <v>un</v>
          </cell>
          <cell r="C218">
            <v>565.51</v>
          </cell>
        </row>
        <row r="219">
          <cell r="A219" t="str">
            <v>UNION CANAL AMAZONA BLANCO</v>
          </cell>
          <cell r="B219" t="str">
            <v>un</v>
          </cell>
          <cell r="C219">
            <v>17776.22</v>
          </cell>
        </row>
        <row r="220">
          <cell r="A220" t="str">
            <v>UNION UNIVERSAL PVCP 1"</v>
          </cell>
          <cell r="B220" t="str">
            <v>un</v>
          </cell>
          <cell r="C220">
            <v>6348.65</v>
          </cell>
        </row>
        <row r="221">
          <cell r="A221" t="str">
            <v>UNION UNIVERSAL PVCP 2"</v>
          </cell>
          <cell r="B221" t="str">
            <v>un</v>
          </cell>
          <cell r="C221">
            <v>26548.899999999998</v>
          </cell>
        </row>
        <row r="222">
          <cell r="A222" t="str">
            <v>VÁLVULA 2 1/2 X 1 1/4" POZUELO SOSCO PLÁSTICA</v>
          </cell>
          <cell r="B222" t="str">
            <v>un</v>
          </cell>
          <cell r="C222">
            <v>3232.04</v>
          </cell>
        </row>
        <row r="223">
          <cell r="A223" t="str">
            <v>VARA CLAVO 3m</v>
          </cell>
          <cell r="B223" t="str">
            <v>ml</v>
          </cell>
          <cell r="C223">
            <v>3116.61</v>
          </cell>
        </row>
        <row r="224">
          <cell r="A224" t="str">
            <v>VIDRIO CRUDO TRANSPARENTE 4mm</v>
          </cell>
          <cell r="B224" t="str">
            <v>m2</v>
          </cell>
          <cell r="C224">
            <v>24967.8</v>
          </cell>
        </row>
        <row r="225">
          <cell r="A225" t="str">
            <v>VINILO</v>
          </cell>
          <cell r="B225" t="str">
            <v>gl</v>
          </cell>
          <cell r="C225">
            <v>33705.56</v>
          </cell>
        </row>
        <row r="226">
          <cell r="A226" t="str">
            <v>WASH PRIMER B CATALIZADOR</v>
          </cell>
          <cell r="B226" t="str">
            <v>gl</v>
          </cell>
          <cell r="C226">
            <v>11889.289999999999</v>
          </cell>
        </row>
        <row r="227">
          <cell r="A227" t="str">
            <v>YESO</v>
          </cell>
          <cell r="B227" t="str">
            <v>bt</v>
          </cell>
          <cell r="C227">
            <v>14266.76</v>
          </cell>
        </row>
        <row r="228">
          <cell r="A228" t="str">
            <v>MALLA ESLABONADA</v>
          </cell>
          <cell r="B228" t="str">
            <v>m2</v>
          </cell>
          <cell r="C228">
            <v>19969.39</v>
          </cell>
        </row>
        <row r="229">
          <cell r="A229" t="str">
            <v>PLATINA HIERRO 3/4" x 1/8"</v>
          </cell>
          <cell r="B229" t="str">
            <v>ml</v>
          </cell>
          <cell r="C229">
            <v>2135.94</v>
          </cell>
        </row>
        <row r="230">
          <cell r="A230" t="str">
            <v>PLATINA HIERRO 6"x6"x1/8"</v>
          </cell>
          <cell r="B230" t="str">
            <v>un</v>
          </cell>
          <cell r="C230">
            <v>33290.400000000001</v>
          </cell>
        </row>
        <row r="231">
          <cell r="A231" t="str">
            <v>SOLDADURA ELECTRICA 004-3/23"</v>
          </cell>
          <cell r="B231" t="str">
            <v>kg</v>
          </cell>
          <cell r="C231">
            <v>5621.15</v>
          </cell>
        </row>
        <row r="232">
          <cell r="A232" t="str">
            <v>TUBO GALVANIZADO 3"</v>
          </cell>
          <cell r="B232" t="str">
            <v>ml</v>
          </cell>
          <cell r="C232">
            <v>55879.76</v>
          </cell>
        </row>
        <row r="233">
          <cell r="A233" t="str">
            <v>TUBO GALVANIZADO 4"</v>
          </cell>
          <cell r="B233" t="str">
            <v>ml</v>
          </cell>
          <cell r="C233">
            <v>65391.58</v>
          </cell>
        </row>
        <row r="234">
          <cell r="A234" t="str">
            <v>VARILLA LISA 3/4"</v>
          </cell>
          <cell r="B234" t="str">
            <v>ml</v>
          </cell>
          <cell r="C234">
            <v>7733.8099999999995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TACIONES SOCIALES"/>
      <sheetName val="PERSONAL"/>
      <sheetName val="lisprecios"/>
      <sheetName val="PRESU"/>
    </sheetNames>
    <sheetDataSet>
      <sheetData sheetId="0"/>
      <sheetData sheetId="1"/>
      <sheetData sheetId="2"/>
      <sheetData sheetId="3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L. MAT."/>
      <sheetName val="A.BAS."/>
      <sheetName val="CUAD."/>
      <sheetName val="APU"/>
      <sheetName val="AUI"/>
      <sheetName val="C.FIN."/>
      <sheetName val="P.INV"/>
      <sheetName val="P.S."/>
      <sheetName val="P.INV.ANTIC.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3">
          <cell r="C33">
            <v>0.77967625899280601</v>
          </cell>
        </row>
      </sheetData>
      <sheetData sheetId="9"/>
      <sheetData sheetId="1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CN-01"/>
      <sheetName val="SEMAFORO 55CN-03"/>
      <sheetName val="SEMAFORO 56-07"/>
      <sheetName val="TORTA EST. VIAS "/>
      <sheetName val="EST. VIAS"/>
      <sheetName val="MAPA EST RED"/>
      <sheetName val="NECESIDAD VIA"/>
      <sheetName val="Necesidades cr."/>
      <sheetName val="SITIOS CRITICOS"/>
      <sheetName val="CANT OBRA C-G"/>
      <sheetName val="CANT OBRA B-T"/>
      <sheetName val="CANT OBRA S-B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NOV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PRENSA"/>
      <sheetName val="COMENTARIOS"/>
      <sheetName val="CUMPLIMIENTO"/>
      <sheetName val="INF NOV-DIC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8">
          <cell r="E8" t="str">
            <v>BIMESTRE: Noviembre y Diciembre de 2002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  PROPUESTA"/>
      <sheetName val="CANT  ALTERNATIVAS"/>
      <sheetName val="CANT "/>
      <sheetName val="MATERIALES"/>
      <sheetName val="APU"/>
      <sheetName val="DETALLES (2)"/>
      <sheetName val="DETALLES"/>
      <sheetName val="FLUJO "/>
      <sheetName val="CANT. MAT. "/>
    </sheetNames>
    <sheetDataSet>
      <sheetData sheetId="0"/>
      <sheetData sheetId="1"/>
      <sheetData sheetId="2"/>
      <sheetData sheetId="3"/>
      <sheetData sheetId="4">
        <row r="44">
          <cell r="F44">
            <v>3420</v>
          </cell>
        </row>
        <row r="659">
          <cell r="F659">
            <v>17836.396499999999</v>
          </cell>
        </row>
        <row r="758">
          <cell r="F758">
            <v>19175.894749999999</v>
          </cell>
        </row>
        <row r="900">
          <cell r="F900">
            <v>12081.371885</v>
          </cell>
        </row>
        <row r="1105">
          <cell r="F1105">
            <v>30409.435000000001</v>
          </cell>
        </row>
        <row r="1145">
          <cell r="F1145">
            <v>37158.5</v>
          </cell>
        </row>
        <row r="1201">
          <cell r="F1201">
            <v>25790.949999999997</v>
          </cell>
        </row>
        <row r="1749">
          <cell r="F1749">
            <v>8233.3119999999999</v>
          </cell>
        </row>
        <row r="2292">
          <cell r="F2292">
            <v>58468.97</v>
          </cell>
        </row>
        <row r="2403">
          <cell r="F2403">
            <v>39269</v>
          </cell>
        </row>
        <row r="2416">
          <cell r="F2416">
            <v>246109.6</v>
          </cell>
        </row>
        <row r="2623">
          <cell r="F2623">
            <v>36512.5</v>
          </cell>
        </row>
        <row r="2871">
          <cell r="F2871">
            <v>5185.87</v>
          </cell>
        </row>
        <row r="2908">
          <cell r="F2908">
            <v>3355.4190000000003</v>
          </cell>
        </row>
        <row r="2946">
          <cell r="F2946">
            <v>7142.1</v>
          </cell>
        </row>
        <row r="3122">
          <cell r="F3122">
            <v>33660.2408</v>
          </cell>
        </row>
        <row r="3137">
          <cell r="F3137">
            <v>37587.2408</v>
          </cell>
        </row>
        <row r="3170">
          <cell r="F3170">
            <v>35857.230800000005</v>
          </cell>
        </row>
        <row r="3192">
          <cell r="F3192">
            <v>274905</v>
          </cell>
        </row>
        <row r="3237">
          <cell r="F3237">
            <v>62650</v>
          </cell>
        </row>
        <row r="3245">
          <cell r="F3245">
            <v>78100</v>
          </cell>
        </row>
        <row r="3253">
          <cell r="F3253">
            <v>207880</v>
          </cell>
        </row>
        <row r="3354">
          <cell r="F3354">
            <v>2050833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J"/>
      <sheetName val="Gráfico1"/>
      <sheetName val="MD"/>
      <sheetName val="AXD"/>
      <sheetName val="M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 table"/>
      <sheetName val="Summary"/>
      <sheetName val="Pivot table (2)"/>
      <sheetName val="Budget Book"/>
      <sheetName val="Cal forecast"/>
      <sheetName val="Items"/>
      <sheetName val="% aprobados"/>
      <sheetName val="M1-157"/>
      <sheetName val="M1-158"/>
      <sheetName val="M1-161"/>
      <sheetName val="M1-166"/>
      <sheetName val="M1-179"/>
      <sheetName val="M1-188 A"/>
      <sheetName val="M1-188 B"/>
      <sheetName val="M1-188 2009 C"/>
      <sheetName val="M1-188 2010 C"/>
      <sheetName val="M1-188 D"/>
      <sheetName val="M1-188 E"/>
      <sheetName val="M1-193"/>
      <sheetName val="M1-196"/>
      <sheetName val="M1-204"/>
      <sheetName val="M1-228 A"/>
      <sheetName val="M1-228 B"/>
      <sheetName val="M1-228 C"/>
      <sheetName val="M1-229-2009"/>
      <sheetName val="M1-229-2010"/>
      <sheetName val="M1-229-2011"/>
      <sheetName val="M1-234"/>
      <sheetName val="M1-244"/>
      <sheetName val="M1-251"/>
      <sheetName val="M1-252"/>
      <sheetName val="M1-256"/>
      <sheetName val="M1-257"/>
      <sheetName val="M1-259"/>
      <sheetName val="M1-260"/>
      <sheetName val="M1-261"/>
      <sheetName val="M1-262"/>
      <sheetName val="M1-263"/>
      <sheetName val="M1-264"/>
      <sheetName val="M1-266"/>
      <sheetName val="M1-267 A"/>
      <sheetName val="M1-267 B"/>
      <sheetName val="M1-267 C"/>
      <sheetName val="M1-267 D"/>
      <sheetName val="M1-267 E"/>
      <sheetName val="M1-267 F"/>
      <sheetName val="M1-267 G"/>
      <sheetName val="M1-268"/>
      <sheetName val="M1-270"/>
      <sheetName val="M1-272"/>
      <sheetName val="M1-273"/>
      <sheetName val="M1-274"/>
      <sheetName val="M1-275"/>
      <sheetName val="M1-276"/>
      <sheetName val="M1-277"/>
      <sheetName val="M1-279"/>
      <sheetName val="M1-283"/>
      <sheetName val="M1-289"/>
      <sheetName val="M1-290"/>
      <sheetName val="M1-291"/>
      <sheetName val="M1-293"/>
      <sheetName val="M1-294"/>
      <sheetName val="M1-308"/>
      <sheetName val="M1-313"/>
      <sheetName val="M1-314"/>
      <sheetName val="M1-315"/>
      <sheetName val="M1-316"/>
      <sheetName val="M1-317"/>
      <sheetName val="M1-318"/>
      <sheetName val="M1-319"/>
      <sheetName val="M1-320"/>
      <sheetName val="M1-322-2009"/>
      <sheetName val="M1-322-2010"/>
      <sheetName val="M1-322-2011"/>
      <sheetName val="M1-324"/>
      <sheetName val="M1-325"/>
      <sheetName val="M1-326"/>
      <sheetName val="REF - Lista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>
        <row r="4">
          <cell r="B4" t="str">
            <v>TBD</v>
          </cell>
          <cell r="F4" t="str">
            <v>Exploration works</v>
          </cell>
        </row>
        <row r="5">
          <cell r="B5" t="str">
            <v>Defining scope</v>
          </cell>
          <cell r="F5" t="str">
            <v>Mining operations</v>
          </cell>
        </row>
        <row r="6">
          <cell r="B6" t="str">
            <v>In progress</v>
          </cell>
          <cell r="F6" t="str">
            <v>Health, Safety, Environment &amp; Community (HSEC)</v>
          </cell>
        </row>
        <row r="7">
          <cell r="B7" t="str">
            <v>For Approval</v>
          </cell>
          <cell r="F7" t="str">
            <v>Other</v>
          </cell>
        </row>
        <row r="8">
          <cell r="B8" t="str">
            <v>Partially Approved</v>
          </cell>
        </row>
        <row r="9">
          <cell r="B9" t="str">
            <v>Approved</v>
          </cell>
        </row>
        <row r="10">
          <cell r="B10" t="str">
            <v>Voided</v>
          </cell>
        </row>
        <row r="11">
          <cell r="B11" t="str">
            <v>Completed</v>
          </cell>
        </row>
        <row r="14">
          <cell r="B14" t="str">
            <v>Capital projects</v>
          </cell>
        </row>
        <row r="15">
          <cell r="B15" t="str">
            <v>Project Responsible</v>
          </cell>
        </row>
        <row r="16">
          <cell r="B16" t="str">
            <v>Purchasing</v>
          </cell>
          <cell r="D16" t="str">
            <v>Admin &amp; Infrastructure</v>
          </cell>
        </row>
        <row r="17">
          <cell r="B17" t="str">
            <v>Legal</v>
          </cell>
          <cell r="D17" t="str">
            <v>Mining - Support</v>
          </cell>
        </row>
        <row r="18">
          <cell r="B18" t="str">
            <v>Peter Tilston</v>
          </cell>
          <cell r="D18" t="str">
            <v>Mining - Waste Removal</v>
          </cell>
        </row>
        <row r="19">
          <cell r="B19" t="str">
            <v>Edward Delilla</v>
          </cell>
          <cell r="D19" t="str">
            <v>Coal Handling</v>
          </cell>
        </row>
        <row r="20">
          <cell r="B20" t="str">
            <v>Harold McBride</v>
          </cell>
          <cell r="D20" t="str">
            <v>HO &amp; Marketing</v>
          </cell>
        </row>
        <row r="21">
          <cell r="B21" t="str">
            <v>Chris Phillips</v>
          </cell>
          <cell r="D21" t="str">
            <v>Mining - Coal Mining</v>
          </cell>
        </row>
        <row r="22">
          <cell r="B22" t="str">
            <v>Darren Bowden</v>
          </cell>
          <cell r="D22" t="str">
            <v>Rail &amp; Transport</v>
          </cell>
        </row>
        <row r="23">
          <cell r="B23" t="str">
            <v>Gary Nagle</v>
          </cell>
          <cell r="D23" t="str">
            <v>Fenoco: Access Fees</v>
          </cell>
        </row>
        <row r="24">
          <cell r="D24" t="str">
            <v>Port</v>
          </cell>
        </row>
        <row r="27">
          <cell r="D27" t="str">
            <v>Expansion</v>
          </cell>
        </row>
        <row r="28">
          <cell r="D28" t="str">
            <v>Stay in business</v>
          </cell>
        </row>
        <row r="32">
          <cell r="D32" t="str">
            <v>Other</v>
          </cell>
        </row>
        <row r="33">
          <cell r="D33" t="str">
            <v>Electrical Infrastructure</v>
          </cell>
        </row>
        <row r="34">
          <cell r="D34" t="str">
            <v>Purchase New Equip</v>
          </cell>
        </row>
        <row r="35">
          <cell r="D35" t="str">
            <v>Civil Infrastructure</v>
          </cell>
        </row>
        <row r="36">
          <cell r="D36" t="str">
            <v>Overhaul</v>
          </cell>
        </row>
        <row r="37">
          <cell r="D37" t="str">
            <v>Engineering Studies</v>
          </cell>
        </row>
        <row r="38">
          <cell r="D38" t="str">
            <v>Purchase Used Equip</v>
          </cell>
        </row>
      </sheetData>
      <sheetData sheetId="78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O"/>
      <sheetName val="PRODUCCION"/>
      <sheetName val="Prod. x Nivel"/>
      <sheetName val="CRONOG."/>
      <sheetName val="CALIDAD"/>
      <sheetName val="CIVILES"/>
      <sheetName val="BASE DATOS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turitas Valuation Summary"/>
      <sheetName val="Title"/>
      <sheetName val="Options"/>
      <sheetName val="Project Finance"/>
      <sheetName val="Equipment Leasing"/>
      <sheetName val="Parameters"/>
      <sheetName val="Pricing"/>
      <sheetName val="NPV Summary"/>
      <sheetName val="Cost Summ"/>
      <sheetName val="Sensitivities"/>
      <sheetName val="Economic  Graphs"/>
      <sheetName val="Quantity Graphs"/>
      <sheetName val="Deprec"/>
      <sheetName val="Coal Stocks &amp; Wkg Cap"/>
      <sheetName val="Total Cap"/>
      <sheetName val="Other Cap"/>
      <sheetName val="Init Cap"/>
      <sheetName val="Repl Cap"/>
      <sheetName val="Init"/>
      <sheetName val="Repl"/>
      <sheetName val="Total Op Costs"/>
      <sheetName val="Other Op Costs"/>
      <sheetName val="Royalties"/>
      <sheetName val="Blasting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Utilisation"/>
      <sheetName val="Roster"/>
      <sheetName val="Fleet"/>
      <sheetName val="Combined Schedule Summary"/>
      <sheetName val="Paste in 2007 Capex"/>
      <sheetName val="Paste In Schedule_CDJ"/>
      <sheetName val="Paste In Schedule_Cal"/>
      <sheetName val="Paste In Utilisation"/>
      <sheetName val="Paste In Fleet"/>
      <sheetName val="Paste in Roster"/>
      <sheetName val="Equip Data"/>
      <sheetName val="Not Used ------&gt;"/>
      <sheetName val="Update_Header_Foo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5">
          <cell r="K15">
            <v>0.1</v>
          </cell>
          <cell r="R15">
            <v>0.08</v>
          </cell>
        </row>
        <row r="16">
          <cell r="K16">
            <v>2.5000000000000001E-2</v>
          </cell>
        </row>
        <row r="17">
          <cell r="D17">
            <v>38353</v>
          </cell>
        </row>
        <row r="18">
          <cell r="K18">
            <v>11300</v>
          </cell>
          <cell r="R18">
            <v>0.55000000000000004</v>
          </cell>
        </row>
        <row r="19">
          <cell r="R19">
            <v>1800</v>
          </cell>
        </row>
        <row r="26">
          <cell r="O26">
            <v>4</v>
          </cell>
          <cell r="P26">
            <v>2</v>
          </cell>
          <cell r="Q26">
            <v>4</v>
          </cell>
          <cell r="R26">
            <v>5</v>
          </cell>
        </row>
        <row r="27">
          <cell r="O27">
            <v>7</v>
          </cell>
          <cell r="P27">
            <v>5</v>
          </cell>
          <cell r="Q27">
            <v>6</v>
          </cell>
          <cell r="R27">
            <v>7</v>
          </cell>
        </row>
        <row r="28">
          <cell r="O28">
            <v>2</v>
          </cell>
          <cell r="P28">
            <v>2</v>
          </cell>
          <cell r="Q28">
            <v>2</v>
          </cell>
          <cell r="R28">
            <v>3</v>
          </cell>
        </row>
        <row r="29">
          <cell r="O29">
            <v>12</v>
          </cell>
          <cell r="P29">
            <v>12</v>
          </cell>
          <cell r="Q29">
            <v>12</v>
          </cell>
          <cell r="R29">
            <v>8</v>
          </cell>
        </row>
        <row r="30">
          <cell r="O30" t="str">
            <v>4p7d</v>
          </cell>
          <cell r="P30" t="str">
            <v>2p5d2</v>
          </cell>
          <cell r="Q30" t="str">
            <v>4p6d</v>
          </cell>
          <cell r="R30" t="str">
            <v>5p7d</v>
          </cell>
        </row>
      </sheetData>
      <sheetData sheetId="6" refreshError="1"/>
      <sheetData sheetId="7" refreshError="1"/>
      <sheetData sheetId="8" refreshError="1"/>
      <sheetData sheetId="9" refreshError="1">
        <row r="10">
          <cell r="I10">
            <v>1</v>
          </cell>
        </row>
        <row r="12">
          <cell r="I12">
            <v>1</v>
          </cell>
        </row>
        <row r="13">
          <cell r="I13">
            <v>1</v>
          </cell>
        </row>
      </sheetData>
      <sheetData sheetId="10" refreshError="1"/>
      <sheetData sheetId="11" refreshError="1"/>
      <sheetData sheetId="12" refreshError="1">
        <row r="58">
          <cell r="H58">
            <v>0</v>
          </cell>
        </row>
        <row r="132">
          <cell r="H132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>
        <row r="14">
          <cell r="B14">
            <v>110</v>
          </cell>
          <cell r="C14" t="str">
            <v>Front End Loader</v>
          </cell>
          <cell r="D14" t="str">
            <v>Caterpillar992G</v>
          </cell>
          <cell r="E14" t="str">
            <v>11.5 cu.m.</v>
          </cell>
          <cell r="F14">
            <v>0.75</v>
          </cell>
          <cell r="G14" t="str">
            <v>USA</v>
          </cell>
          <cell r="I14">
            <v>1681500</v>
          </cell>
          <cell r="J14">
            <v>1681500</v>
          </cell>
          <cell r="K14">
            <v>42500</v>
          </cell>
          <cell r="L14">
            <v>2</v>
          </cell>
          <cell r="M14">
            <v>5530.91</v>
          </cell>
          <cell r="Q14">
            <v>17.411240975383745</v>
          </cell>
          <cell r="S14">
            <v>30.401868770238533</v>
          </cell>
          <cell r="T14">
            <v>3.8002335962798166</v>
          </cell>
          <cell r="Y14">
            <v>107.46</v>
          </cell>
          <cell r="Z14">
            <v>59.103000000000002</v>
          </cell>
          <cell r="AA14">
            <v>0.1</v>
          </cell>
          <cell r="AB14">
            <v>5.9103000000000003</v>
          </cell>
          <cell r="AC14">
            <v>12.1653</v>
          </cell>
          <cell r="AD14">
            <v>6.2774999999999999</v>
          </cell>
          <cell r="AE14">
            <v>30.195</v>
          </cell>
          <cell r="AI14">
            <v>113.65109999999999</v>
          </cell>
          <cell r="AJ14">
            <v>19147</v>
          </cell>
          <cell r="AN14">
            <v>0.42</v>
          </cell>
        </row>
        <row r="15">
          <cell r="B15">
            <v>111</v>
          </cell>
          <cell r="C15" t="str">
            <v>Front End Loader</v>
          </cell>
          <cell r="D15" t="str">
            <v>Caterpillar994D</v>
          </cell>
          <cell r="E15" t="str">
            <v>18.0 cu.m.</v>
          </cell>
          <cell r="F15">
            <v>0.75</v>
          </cell>
          <cell r="G15" t="str">
            <v>USA</v>
          </cell>
          <cell r="I15">
            <v>3847500</v>
          </cell>
          <cell r="J15">
            <v>3847500</v>
          </cell>
          <cell r="K15">
            <v>45000</v>
          </cell>
          <cell r="L15">
            <v>2</v>
          </cell>
          <cell r="M15">
            <v>5530.91</v>
          </cell>
          <cell r="N15">
            <v>4200</v>
          </cell>
          <cell r="Q15">
            <v>39.839280197911968</v>
          </cell>
          <cell r="S15">
            <v>69.563598033596648</v>
          </cell>
          <cell r="T15">
            <v>8.695449754199581</v>
          </cell>
          <cell r="Y15">
            <v>167.94</v>
          </cell>
          <cell r="Z15">
            <v>92.367000000000004</v>
          </cell>
          <cell r="AA15">
            <v>0.1</v>
          </cell>
          <cell r="AB15">
            <v>9.2367000000000008</v>
          </cell>
          <cell r="AC15">
            <v>44.579587500000002</v>
          </cell>
          <cell r="AD15">
            <v>6.5175000000000001</v>
          </cell>
          <cell r="AE15">
            <v>47.61</v>
          </cell>
          <cell r="AI15">
            <v>200.3107875</v>
          </cell>
          <cell r="AJ15">
            <v>19147</v>
          </cell>
          <cell r="AN15">
            <v>0.48</v>
          </cell>
        </row>
        <row r="16">
          <cell r="B16">
            <v>118</v>
          </cell>
          <cell r="C16" t="str">
            <v>Front End Loader</v>
          </cell>
          <cell r="D16" t="str">
            <v>Caterpillar988G</v>
          </cell>
          <cell r="E16" t="str">
            <v>6.4 cu.m.</v>
          </cell>
          <cell r="F16">
            <v>0.75</v>
          </cell>
          <cell r="G16" t="str">
            <v>USA</v>
          </cell>
          <cell r="I16">
            <v>754500</v>
          </cell>
          <cell r="J16">
            <v>754500</v>
          </cell>
          <cell r="K16">
            <v>30000</v>
          </cell>
          <cell r="L16">
            <v>2</v>
          </cell>
          <cell r="M16">
            <v>5530.91</v>
          </cell>
          <cell r="Q16">
            <v>7.8125372084014515</v>
          </cell>
          <cell r="S16">
            <v>13.641516495477237</v>
          </cell>
          <cell r="T16">
            <v>1.7051895619346547</v>
          </cell>
          <cell r="Y16">
            <v>53.1</v>
          </cell>
          <cell r="Z16">
            <v>29.205000000000002</v>
          </cell>
          <cell r="AA16">
            <v>0.1</v>
          </cell>
          <cell r="AB16">
            <v>2.9205000000000005</v>
          </cell>
          <cell r="AC16">
            <v>4.8399749999999999</v>
          </cell>
          <cell r="AD16">
            <v>0</v>
          </cell>
          <cell r="AE16">
            <v>0</v>
          </cell>
          <cell r="AI16">
            <v>36.965475000000005</v>
          </cell>
          <cell r="AJ16">
            <v>19147</v>
          </cell>
          <cell r="AN16">
            <v>0.36</v>
          </cell>
        </row>
        <row r="17">
          <cell r="B17">
            <v>120</v>
          </cell>
          <cell r="C17" t="str">
            <v>Front End Loader</v>
          </cell>
          <cell r="D17" t="str">
            <v>Le TourneauL1850</v>
          </cell>
          <cell r="E17" t="str">
            <v>25.2 cu.m.</v>
          </cell>
          <cell r="F17">
            <v>0.79</v>
          </cell>
          <cell r="G17" t="str">
            <v>USA</v>
          </cell>
          <cell r="I17">
            <v>4521840</v>
          </cell>
          <cell r="J17">
            <v>4521840</v>
          </cell>
          <cell r="K17">
            <v>47000</v>
          </cell>
          <cell r="L17">
            <v>2</v>
          </cell>
          <cell r="M17">
            <v>5530.91</v>
          </cell>
          <cell r="Q17">
            <v>46.821793572482463</v>
          </cell>
          <cell r="S17">
            <v>81.755805102596142</v>
          </cell>
          <cell r="T17">
            <v>10.219475637824518</v>
          </cell>
          <cell r="Y17">
            <v>201.42</v>
          </cell>
          <cell r="Z17">
            <v>110.78100000000001</v>
          </cell>
          <cell r="AA17">
            <v>0.1</v>
          </cell>
          <cell r="AB17">
            <v>11.078100000000001</v>
          </cell>
          <cell r="AC17">
            <v>40.614525</v>
          </cell>
          <cell r="AD17">
            <v>0</v>
          </cell>
          <cell r="AE17">
            <v>100.515</v>
          </cell>
          <cell r="AI17">
            <v>262.98862500000001</v>
          </cell>
          <cell r="AJ17">
            <v>19147</v>
          </cell>
          <cell r="AN17">
            <v>0.5</v>
          </cell>
        </row>
        <row r="18">
          <cell r="B18">
            <v>202</v>
          </cell>
          <cell r="C18" t="str">
            <v>Hydraulic Excavator</v>
          </cell>
          <cell r="D18" t="str">
            <v>HitachiEX 2500</v>
          </cell>
          <cell r="E18" t="str">
            <v>238 t</v>
          </cell>
          <cell r="F18">
            <v>0.74</v>
          </cell>
          <cell r="G18" t="str">
            <v>Japan</v>
          </cell>
          <cell r="I18">
            <v>2479312.5</v>
          </cell>
          <cell r="J18">
            <v>2479312.5</v>
          </cell>
          <cell r="K18">
            <v>40000</v>
          </cell>
          <cell r="L18">
            <v>2</v>
          </cell>
          <cell r="M18">
            <v>5530.91</v>
          </cell>
          <cell r="Q18">
            <v>25.672261308820186</v>
          </cell>
          <cell r="S18">
            <v>44.82648424942731</v>
          </cell>
          <cell r="T18">
            <v>5.6033105311784137</v>
          </cell>
          <cell r="Y18">
            <v>174.6</v>
          </cell>
          <cell r="Z18">
            <v>96.03</v>
          </cell>
          <cell r="AA18">
            <v>0.12</v>
          </cell>
          <cell r="AB18">
            <v>11.5236</v>
          </cell>
          <cell r="AC18">
            <v>0</v>
          </cell>
          <cell r="AD18">
            <v>15.0375</v>
          </cell>
          <cell r="AE18">
            <v>67.875</v>
          </cell>
          <cell r="AI18">
            <v>190.46609999999998</v>
          </cell>
          <cell r="AJ18">
            <v>19147</v>
          </cell>
          <cell r="AN18">
            <v>0.9</v>
          </cell>
        </row>
        <row r="19">
          <cell r="B19">
            <v>204</v>
          </cell>
          <cell r="C19" t="str">
            <v>Hydraulic Excavator</v>
          </cell>
          <cell r="D19" t="str">
            <v>HitachiEX 5500</v>
          </cell>
          <cell r="E19" t="str">
            <v>515 t</v>
          </cell>
          <cell r="F19">
            <v>0.76</v>
          </cell>
          <cell r="G19" t="str">
            <v>Japan</v>
          </cell>
          <cell r="I19">
            <v>5587275</v>
          </cell>
          <cell r="J19">
            <v>5587275</v>
          </cell>
          <cell r="K19">
            <v>50000</v>
          </cell>
          <cell r="L19">
            <v>2</v>
          </cell>
          <cell r="M19">
            <v>5530.91</v>
          </cell>
          <cell r="Q19">
            <v>57.853934832433687</v>
          </cell>
          <cell r="S19">
            <v>101.01909089101071</v>
          </cell>
          <cell r="T19">
            <v>12.627386361376338</v>
          </cell>
          <cell r="Y19">
            <v>349.2</v>
          </cell>
          <cell r="Z19">
            <v>192.06</v>
          </cell>
          <cell r="AA19">
            <v>0.12</v>
          </cell>
          <cell r="AB19">
            <v>23.0472</v>
          </cell>
          <cell r="AC19">
            <v>0</v>
          </cell>
          <cell r="AD19">
            <v>37.005000000000003</v>
          </cell>
          <cell r="AE19">
            <v>130.5</v>
          </cell>
          <cell r="AI19">
            <v>382.61220000000003</v>
          </cell>
          <cell r="AJ19">
            <v>19147</v>
          </cell>
          <cell r="AN19">
            <v>1.2</v>
          </cell>
        </row>
        <row r="20">
          <cell r="B20">
            <v>207</v>
          </cell>
          <cell r="C20" t="str">
            <v>Hydraulic Excavator</v>
          </cell>
          <cell r="D20" t="str">
            <v>O&amp;KRH120-E</v>
          </cell>
          <cell r="E20" t="str">
            <v>250 t</v>
          </cell>
          <cell r="F20">
            <v>0.84</v>
          </cell>
          <cell r="G20" t="str">
            <v>Germany</v>
          </cell>
          <cell r="I20">
            <v>2500800</v>
          </cell>
          <cell r="J20">
            <v>2500800</v>
          </cell>
          <cell r="K20">
            <v>40000</v>
          </cell>
          <cell r="L20">
            <v>2</v>
          </cell>
          <cell r="M20">
            <v>5530.91</v>
          </cell>
          <cell r="N20">
            <v>4200</v>
          </cell>
          <cell r="Q20">
            <v>25.894755534486876</v>
          </cell>
          <cell r="S20">
            <v>45.21498270628161</v>
          </cell>
          <cell r="T20">
            <v>5.6518728382852013</v>
          </cell>
          <cell r="Y20">
            <v>171.72</v>
          </cell>
          <cell r="Z20">
            <v>94.446000000000012</v>
          </cell>
          <cell r="AA20">
            <v>0.12</v>
          </cell>
          <cell r="AB20">
            <v>11.333520000000002</v>
          </cell>
          <cell r="AC20">
            <v>0</v>
          </cell>
          <cell r="AD20">
            <v>10.2225</v>
          </cell>
          <cell r="AE20">
            <v>77.88</v>
          </cell>
          <cell r="AI20">
            <v>193.88202000000001</v>
          </cell>
          <cell r="AJ20">
            <v>19147</v>
          </cell>
          <cell r="AN20">
            <v>0.9</v>
          </cell>
        </row>
        <row r="21">
          <cell r="B21">
            <v>209</v>
          </cell>
          <cell r="C21" t="str">
            <v>Hydraulic Excavator</v>
          </cell>
          <cell r="D21" t="str">
            <v>O&amp;KRH170</v>
          </cell>
          <cell r="E21" t="str">
            <v>360 t</v>
          </cell>
          <cell r="F21">
            <v>0.86</v>
          </cell>
          <cell r="G21" t="str">
            <v>Germany</v>
          </cell>
          <cell r="I21">
            <v>3520125</v>
          </cell>
          <cell r="J21">
            <v>3520125</v>
          </cell>
          <cell r="K21">
            <v>45000</v>
          </cell>
          <cell r="L21">
            <v>2</v>
          </cell>
          <cell r="M21">
            <v>5530.91</v>
          </cell>
          <cell r="Q21">
            <v>36.449446707387892</v>
          </cell>
          <cell r="S21">
            <v>63.644590130737981</v>
          </cell>
          <cell r="T21">
            <v>7.9555737663422477</v>
          </cell>
          <cell r="Y21">
            <v>201.6</v>
          </cell>
          <cell r="Z21">
            <v>110.88000000000001</v>
          </cell>
          <cell r="AA21">
            <v>0.12</v>
          </cell>
          <cell r="AB21">
            <v>13.3056</v>
          </cell>
          <cell r="AC21">
            <v>0</v>
          </cell>
          <cell r="AD21">
            <v>10.8</v>
          </cell>
          <cell r="AE21">
            <v>81.412499999999994</v>
          </cell>
          <cell r="AI21">
            <v>216.3981</v>
          </cell>
          <cell r="AJ21">
            <v>19147</v>
          </cell>
          <cell r="AN21">
            <v>1.08</v>
          </cell>
        </row>
        <row r="22">
          <cell r="B22">
            <v>210</v>
          </cell>
          <cell r="C22" t="str">
            <v>Hydraulic Excavator</v>
          </cell>
          <cell r="D22" t="str">
            <v>O&amp;KRH200</v>
          </cell>
          <cell r="E22" t="str">
            <v>480 t</v>
          </cell>
          <cell r="F22">
            <v>0.87</v>
          </cell>
          <cell r="G22" t="str">
            <v>Germany</v>
          </cell>
          <cell r="I22">
            <v>5087062.5</v>
          </cell>
          <cell r="J22">
            <v>5087062.5</v>
          </cell>
          <cell r="K22">
            <v>50000</v>
          </cell>
          <cell r="L22">
            <v>2</v>
          </cell>
          <cell r="M22">
            <v>5530.91</v>
          </cell>
          <cell r="Q22">
            <v>52.674440109627177</v>
          </cell>
          <cell r="S22">
            <v>91.975145138865045</v>
          </cell>
          <cell r="T22">
            <v>11.496893142358131</v>
          </cell>
          <cell r="Y22">
            <v>286.52</v>
          </cell>
          <cell r="Z22">
            <v>157.58600000000001</v>
          </cell>
          <cell r="AA22">
            <v>0.12</v>
          </cell>
          <cell r="AB22">
            <v>18.910320000000002</v>
          </cell>
          <cell r="AC22">
            <v>0</v>
          </cell>
          <cell r="AD22">
            <v>15.615</v>
          </cell>
          <cell r="AE22">
            <v>123</v>
          </cell>
          <cell r="AI22">
            <v>315.11131999999998</v>
          </cell>
          <cell r="AJ22">
            <v>19147</v>
          </cell>
          <cell r="AN22">
            <v>1.2</v>
          </cell>
        </row>
        <row r="23">
          <cell r="B23">
            <v>211</v>
          </cell>
          <cell r="C23" t="str">
            <v>Hydraulic Excavator</v>
          </cell>
          <cell r="D23" t="str">
            <v>O&amp;KRH400</v>
          </cell>
          <cell r="E23" t="str">
            <v>800 t</v>
          </cell>
          <cell r="F23">
            <v>0.89</v>
          </cell>
          <cell r="G23" t="str">
            <v>Germany</v>
          </cell>
          <cell r="I23">
            <v>9792187.5</v>
          </cell>
          <cell r="J23">
            <v>9792187.5</v>
          </cell>
          <cell r="K23">
            <v>60000</v>
          </cell>
          <cell r="L23">
            <v>2</v>
          </cell>
          <cell r="M23">
            <v>5530.91</v>
          </cell>
          <cell r="Q23">
            <v>101.3940744803096</v>
          </cell>
          <cell r="S23">
            <v>177.0447810577283</v>
          </cell>
          <cell r="T23">
            <v>22.130597632216038</v>
          </cell>
          <cell r="Y23">
            <v>537.12</v>
          </cell>
          <cell r="Z23">
            <v>295.41600000000005</v>
          </cell>
          <cell r="AA23">
            <v>0.12</v>
          </cell>
          <cell r="AB23">
            <v>35.449920000000006</v>
          </cell>
          <cell r="AC23">
            <v>0</v>
          </cell>
          <cell r="AD23">
            <v>30.052499999999998</v>
          </cell>
          <cell r="AE23">
            <v>213</v>
          </cell>
          <cell r="AI23">
            <v>573.91842000000008</v>
          </cell>
          <cell r="AJ23">
            <v>19147</v>
          </cell>
          <cell r="AN23">
            <v>1.2</v>
          </cell>
        </row>
        <row r="24">
          <cell r="B24">
            <v>223</v>
          </cell>
          <cell r="C24" t="str">
            <v>Hydraulic Excavator</v>
          </cell>
          <cell r="D24" t="str">
            <v>Liebherr994 B</v>
          </cell>
          <cell r="E24" t="str">
            <v>296 t</v>
          </cell>
          <cell r="F24">
            <v>0.93</v>
          </cell>
          <cell r="G24" t="str">
            <v>Europe</v>
          </cell>
          <cell r="I24">
            <v>2804234.25</v>
          </cell>
          <cell r="J24">
            <v>2804234.25</v>
          </cell>
          <cell r="K24">
            <v>45000</v>
          </cell>
          <cell r="L24">
            <v>2</v>
          </cell>
          <cell r="M24">
            <v>5530.91</v>
          </cell>
          <cell r="Q24">
            <v>29.036692404504613</v>
          </cell>
          <cell r="S24">
            <v>50.701136883442331</v>
          </cell>
          <cell r="T24">
            <v>6.3376421104302905</v>
          </cell>
          <cell r="Y24">
            <v>204.96</v>
          </cell>
          <cell r="Z24">
            <v>112.72800000000001</v>
          </cell>
          <cell r="AA24">
            <v>0.12</v>
          </cell>
          <cell r="AB24">
            <v>13.52736</v>
          </cell>
          <cell r="AC24">
            <v>0</v>
          </cell>
          <cell r="AD24">
            <v>0</v>
          </cell>
          <cell r="AE24">
            <v>112.36499999999999</v>
          </cell>
          <cell r="AI24">
            <v>238.62036000000001</v>
          </cell>
          <cell r="AJ24">
            <v>19147</v>
          </cell>
          <cell r="AN24">
            <v>0.8</v>
          </cell>
        </row>
        <row r="25">
          <cell r="B25">
            <v>224</v>
          </cell>
          <cell r="C25" t="str">
            <v>Hydraulic Excavator</v>
          </cell>
          <cell r="D25" t="str">
            <v>Liebherr995</v>
          </cell>
          <cell r="E25" t="str">
            <v>390 t</v>
          </cell>
          <cell r="F25">
            <v>0.90400000000000003</v>
          </cell>
          <cell r="G25" t="str">
            <v>Europe</v>
          </cell>
          <cell r="I25">
            <v>4917230.25</v>
          </cell>
          <cell r="J25">
            <v>4917230.25</v>
          </cell>
          <cell r="K25">
            <v>45000</v>
          </cell>
          <cell r="L25">
            <v>2</v>
          </cell>
          <cell r="M25">
            <v>5530.91</v>
          </cell>
          <cell r="Q25">
            <v>50.915897005171885</v>
          </cell>
          <cell r="S25">
            <v>88.904542832915382</v>
          </cell>
          <cell r="T25">
            <v>11.113067854114425</v>
          </cell>
          <cell r="Y25">
            <v>302.39999999999998</v>
          </cell>
          <cell r="Z25">
            <v>166.32</v>
          </cell>
          <cell r="AA25">
            <v>0.15</v>
          </cell>
          <cell r="AB25">
            <v>24.947999999999997</v>
          </cell>
          <cell r="AC25">
            <v>0</v>
          </cell>
          <cell r="AD25">
            <v>0</v>
          </cell>
          <cell r="AE25">
            <v>191.625</v>
          </cell>
          <cell r="AI25">
            <v>382.89300000000003</v>
          </cell>
          <cell r="AJ25">
            <v>19147</v>
          </cell>
          <cell r="AN25">
            <v>0.9</v>
          </cell>
        </row>
        <row r="26">
          <cell r="B26">
            <v>225</v>
          </cell>
          <cell r="C26" t="str">
            <v>Hydraulic Excavator</v>
          </cell>
          <cell r="D26" t="str">
            <v>Liebherr996</v>
          </cell>
          <cell r="E26" t="str">
            <v>530 t</v>
          </cell>
          <cell r="F26">
            <v>0.91</v>
          </cell>
          <cell r="G26" t="str">
            <v>Europe</v>
          </cell>
          <cell r="I26">
            <v>5896669.5</v>
          </cell>
          <cell r="J26">
            <v>5896669.5</v>
          </cell>
          <cell r="K26">
            <v>50000</v>
          </cell>
          <cell r="L26">
            <v>2</v>
          </cell>
          <cell r="M26">
            <v>5530.91</v>
          </cell>
          <cell r="N26">
            <v>4200</v>
          </cell>
          <cell r="Q26">
            <v>61.05758764002119</v>
          </cell>
          <cell r="S26">
            <v>106.61300762442347</v>
          </cell>
          <cell r="T26">
            <v>13.326625953052936</v>
          </cell>
          <cell r="Y26">
            <v>436.8</v>
          </cell>
          <cell r="Z26">
            <v>240.24000000000004</v>
          </cell>
          <cell r="AA26">
            <v>0.15</v>
          </cell>
          <cell r="AB26">
            <v>36.036000000000001</v>
          </cell>
          <cell r="AC26">
            <v>0</v>
          </cell>
          <cell r="AD26">
            <v>20.475000000000001</v>
          </cell>
          <cell r="AE26">
            <v>270.375</v>
          </cell>
          <cell r="AI26">
            <v>567.12599999999998</v>
          </cell>
          <cell r="AJ26">
            <v>19147</v>
          </cell>
          <cell r="AN26">
            <v>1.1000000000000001</v>
          </cell>
        </row>
        <row r="27">
          <cell r="B27">
            <v>230</v>
          </cell>
          <cell r="C27" t="str">
            <v>Hydraulic Excavator</v>
          </cell>
          <cell r="D27" t="str">
            <v>HitachiEX 1200</v>
          </cell>
          <cell r="E27" t="str">
            <v>109 t</v>
          </cell>
          <cell r="F27">
            <v>0.8</v>
          </cell>
          <cell r="G27" t="str">
            <v>Japan</v>
          </cell>
          <cell r="I27">
            <v>881250</v>
          </cell>
          <cell r="J27">
            <v>881250</v>
          </cell>
          <cell r="K27">
            <v>30000</v>
          </cell>
          <cell r="L27">
            <v>2</v>
          </cell>
          <cell r="M27">
            <v>5530.91</v>
          </cell>
          <cell r="Q27">
            <v>9.1249813318804254</v>
          </cell>
          <cell r="S27">
            <v>15.933182785472916</v>
          </cell>
          <cell r="T27">
            <v>1.9916478481841144</v>
          </cell>
          <cell r="Y27">
            <v>90.34</v>
          </cell>
          <cell r="Z27">
            <v>49.687000000000005</v>
          </cell>
          <cell r="AA27">
            <v>0.12</v>
          </cell>
          <cell r="AB27">
            <v>5.96244</v>
          </cell>
          <cell r="AC27">
            <v>0</v>
          </cell>
          <cell r="AD27">
            <v>4.125</v>
          </cell>
          <cell r="AE27">
            <v>27.3</v>
          </cell>
          <cell r="AI27">
            <v>87.07444000000001</v>
          </cell>
          <cell r="AJ27">
            <v>19147</v>
          </cell>
          <cell r="AN27">
            <v>0.52</v>
          </cell>
        </row>
        <row r="28">
          <cell r="B28">
            <v>231</v>
          </cell>
          <cell r="C28" t="str">
            <v>Hydraulic Excavator</v>
          </cell>
          <cell r="D28" t="str">
            <v>HitachiEX 1900</v>
          </cell>
          <cell r="E28" t="str">
            <v>186 t</v>
          </cell>
          <cell r="F28">
            <v>0.74</v>
          </cell>
          <cell r="G28" t="str">
            <v>Japan</v>
          </cell>
          <cell r="I28">
            <v>1770937.5</v>
          </cell>
          <cell r="J28">
            <v>1770937.5</v>
          </cell>
          <cell r="K28">
            <v>35000</v>
          </cell>
          <cell r="L28">
            <v>2</v>
          </cell>
          <cell r="M28">
            <v>5530.91</v>
          </cell>
          <cell r="Q28">
            <v>18.337329506300133</v>
          </cell>
          <cell r="S28">
            <v>32.018917321019508</v>
          </cell>
          <cell r="T28">
            <v>4.0023646651274385</v>
          </cell>
          <cell r="Y28">
            <v>140.4</v>
          </cell>
          <cell r="Z28">
            <v>77.220000000000013</v>
          </cell>
          <cell r="AA28">
            <v>0.12</v>
          </cell>
          <cell r="AB28">
            <v>9.2664000000000009</v>
          </cell>
          <cell r="AC28">
            <v>0</v>
          </cell>
          <cell r="AD28">
            <v>11.25</v>
          </cell>
          <cell r="AE28">
            <v>52.8</v>
          </cell>
          <cell r="AI28">
            <v>150.53640000000001</v>
          </cell>
          <cell r="AJ28">
            <v>19147</v>
          </cell>
          <cell r="AN28">
            <v>0.72</v>
          </cell>
        </row>
        <row r="29">
          <cell r="B29">
            <v>232</v>
          </cell>
          <cell r="C29" t="str">
            <v>Hydraulic Excavator</v>
          </cell>
          <cell r="D29" t="str">
            <v>HitachiEX 3600</v>
          </cell>
          <cell r="E29" t="str">
            <v>348 t</v>
          </cell>
          <cell r="F29">
            <v>0.74</v>
          </cell>
          <cell r="G29" t="str">
            <v>Japan</v>
          </cell>
          <cell r="I29">
            <v>3754387.5</v>
          </cell>
          <cell r="J29">
            <v>3754387.5</v>
          </cell>
          <cell r="K29">
            <v>45000</v>
          </cell>
          <cell r="L29">
            <v>2</v>
          </cell>
          <cell r="M29">
            <v>5530.91</v>
          </cell>
          <cell r="Q29">
            <v>38.875138553356258</v>
          </cell>
          <cell r="S29">
            <v>67.880104720561363</v>
          </cell>
          <cell r="T29">
            <v>8.4850130900701703</v>
          </cell>
          <cell r="Y29">
            <v>252</v>
          </cell>
          <cell r="Z29">
            <v>138.60000000000002</v>
          </cell>
          <cell r="AA29">
            <v>0.12</v>
          </cell>
          <cell r="AB29">
            <v>16.632000000000001</v>
          </cell>
          <cell r="AC29">
            <v>0</v>
          </cell>
          <cell r="AD29">
            <v>21</v>
          </cell>
          <cell r="AE29">
            <v>97.95</v>
          </cell>
          <cell r="AI29">
            <v>274.18200000000002</v>
          </cell>
          <cell r="AJ29">
            <v>19147</v>
          </cell>
          <cell r="AN29">
            <v>1.08</v>
          </cell>
        </row>
        <row r="30">
          <cell r="B30">
            <v>300</v>
          </cell>
          <cell r="C30" t="str">
            <v>Truck - Rear Dump</v>
          </cell>
          <cell r="D30" t="str">
            <v>Caterpillar769D</v>
          </cell>
          <cell r="E30" t="str">
            <v>38.0 t</v>
          </cell>
          <cell r="F30">
            <v>0.75</v>
          </cell>
          <cell r="G30" t="str">
            <v>USA</v>
          </cell>
          <cell r="I30">
            <v>618690</v>
          </cell>
          <cell r="J30">
            <v>618690</v>
          </cell>
          <cell r="K30">
            <v>30000</v>
          </cell>
          <cell r="L30">
            <v>2</v>
          </cell>
          <cell r="M30">
            <v>5765.65</v>
          </cell>
          <cell r="Q30">
            <v>6.1454581773923387</v>
          </cell>
          <cell r="S30">
            <v>10.730620138232464</v>
          </cell>
          <cell r="T30">
            <v>1.341327517279058</v>
          </cell>
          <cell r="Y30">
            <v>35.840000000000003</v>
          </cell>
          <cell r="Z30">
            <v>19.712000000000003</v>
          </cell>
          <cell r="AA30">
            <v>0.1</v>
          </cell>
          <cell r="AB30">
            <v>1.9712000000000005</v>
          </cell>
          <cell r="AC30">
            <v>3.8969437500000002</v>
          </cell>
          <cell r="AD30">
            <v>0.63749999999999996</v>
          </cell>
          <cell r="AE30">
            <v>7.3425000000000002</v>
          </cell>
          <cell r="AI30">
            <v>33.560143750000002</v>
          </cell>
          <cell r="AJ30">
            <v>19147</v>
          </cell>
          <cell r="AN30">
            <v>0.24</v>
          </cell>
        </row>
        <row r="31">
          <cell r="B31">
            <v>301</v>
          </cell>
          <cell r="C31" t="str">
            <v>Truck - Rear Dump</v>
          </cell>
          <cell r="D31" t="str">
            <v>Caterpillar773D</v>
          </cell>
          <cell r="E31" t="str">
            <v>53.0 t</v>
          </cell>
          <cell r="F31">
            <v>0.75</v>
          </cell>
          <cell r="G31" t="str">
            <v>USA</v>
          </cell>
          <cell r="I31">
            <v>867675</v>
          </cell>
          <cell r="J31">
            <v>867675</v>
          </cell>
          <cell r="K31">
            <v>35000</v>
          </cell>
          <cell r="L31">
            <v>2</v>
          </cell>
          <cell r="M31">
            <v>5765.65</v>
          </cell>
          <cell r="Q31">
            <v>8.6186303707331557</v>
          </cell>
          <cell r="S31">
            <v>15.04904043776504</v>
          </cell>
          <cell r="T31">
            <v>1.88113005472063</v>
          </cell>
          <cell r="Y31">
            <v>48.02</v>
          </cell>
          <cell r="Z31">
            <v>26.411000000000005</v>
          </cell>
          <cell r="AA31">
            <v>0.1</v>
          </cell>
          <cell r="AB31">
            <v>2.6411000000000007</v>
          </cell>
          <cell r="AC31">
            <v>6.6291750000000009</v>
          </cell>
          <cell r="AD31">
            <v>1.125</v>
          </cell>
          <cell r="AE31">
            <v>17.625</v>
          </cell>
          <cell r="AI31">
            <v>54.431275000000007</v>
          </cell>
          <cell r="AJ31">
            <v>19147</v>
          </cell>
          <cell r="AN31">
            <v>0.3</v>
          </cell>
        </row>
        <row r="32">
          <cell r="B32">
            <v>302</v>
          </cell>
          <cell r="C32" t="str">
            <v>Truck - Rear Dump</v>
          </cell>
          <cell r="D32" t="str">
            <v>Caterpillar777D</v>
          </cell>
          <cell r="E32" t="str">
            <v>97.0 t</v>
          </cell>
          <cell r="F32">
            <v>0.75</v>
          </cell>
          <cell r="G32" t="str">
            <v>USA</v>
          </cell>
          <cell r="I32">
            <v>1140000</v>
          </cell>
          <cell r="J32">
            <v>1140000</v>
          </cell>
          <cell r="K32">
            <v>40000</v>
          </cell>
          <cell r="L32">
            <v>2</v>
          </cell>
          <cell r="M32">
            <v>5765.65</v>
          </cell>
          <cell r="Q32">
            <v>11.323639176691502</v>
          </cell>
          <cell r="S32">
            <v>19.772271990148553</v>
          </cell>
          <cell r="T32">
            <v>2.4715339987685692</v>
          </cell>
          <cell r="Y32">
            <v>69.2</v>
          </cell>
          <cell r="Z32">
            <v>38.06</v>
          </cell>
          <cell r="AA32">
            <v>0.1</v>
          </cell>
          <cell r="AB32">
            <v>3.8060000000000005</v>
          </cell>
          <cell r="AC32">
            <v>10.8037125</v>
          </cell>
          <cell r="AD32">
            <v>1.38</v>
          </cell>
          <cell r="AE32">
            <v>22.05</v>
          </cell>
          <cell r="AI32">
            <v>76.099712499999995</v>
          </cell>
          <cell r="AJ32">
            <v>19147</v>
          </cell>
          <cell r="AN32">
            <v>0.36</v>
          </cell>
        </row>
        <row r="33">
          <cell r="B33">
            <v>303</v>
          </cell>
          <cell r="C33" t="str">
            <v>Truck - Rear Dump</v>
          </cell>
          <cell r="D33" t="str">
            <v>Caterpillar785C</v>
          </cell>
          <cell r="E33" t="str">
            <v>154 t</v>
          </cell>
          <cell r="F33">
            <v>0.7</v>
          </cell>
          <cell r="G33" t="str">
            <v>USA</v>
          </cell>
          <cell r="I33">
            <v>1734660</v>
          </cell>
          <cell r="J33">
            <v>1734660</v>
          </cell>
          <cell r="K33">
            <v>45000</v>
          </cell>
          <cell r="L33">
            <v>2</v>
          </cell>
          <cell r="M33">
            <v>5765.65</v>
          </cell>
          <cell r="Q33">
            <v>17.230406959859366</v>
          </cell>
          <cell r="S33">
            <v>30.08611344774657</v>
          </cell>
          <cell r="T33">
            <v>3.7607641809683212</v>
          </cell>
          <cell r="Y33">
            <v>99.5</v>
          </cell>
          <cell r="Z33">
            <v>54.725000000000001</v>
          </cell>
          <cell r="AA33">
            <v>0.1</v>
          </cell>
          <cell r="AB33">
            <v>5.4725000000000001</v>
          </cell>
          <cell r="AC33">
            <v>18.1274625</v>
          </cell>
          <cell r="AD33">
            <v>1.56</v>
          </cell>
          <cell r="AE33">
            <v>22.454999999999998</v>
          </cell>
          <cell r="AI33">
            <v>102.3399625</v>
          </cell>
          <cell r="AJ33">
            <v>19147</v>
          </cell>
          <cell r="AN33">
            <v>0.4</v>
          </cell>
        </row>
        <row r="34">
          <cell r="B34">
            <v>304</v>
          </cell>
          <cell r="C34" t="str">
            <v>Truck - Rear Dump</v>
          </cell>
          <cell r="D34" t="str">
            <v>Caterpillar789C</v>
          </cell>
          <cell r="E34" t="str">
            <v>196 t</v>
          </cell>
          <cell r="F34">
            <v>0.7</v>
          </cell>
          <cell r="G34" t="str">
            <v>USA</v>
          </cell>
          <cell r="I34">
            <v>1930500</v>
          </cell>
          <cell r="J34">
            <v>1930500</v>
          </cell>
          <cell r="K34">
            <v>50000</v>
          </cell>
          <cell r="L34">
            <v>2</v>
          </cell>
          <cell r="M34">
            <v>5765.65</v>
          </cell>
          <cell r="Q34">
            <v>19.175688974213109</v>
          </cell>
          <cell r="S34">
            <v>33.482781646475246</v>
          </cell>
          <cell r="T34">
            <v>4.1853477058094057</v>
          </cell>
          <cell r="Y34">
            <v>124.16</v>
          </cell>
          <cell r="Z34">
            <v>68.287999999999997</v>
          </cell>
          <cell r="AA34">
            <v>0.1</v>
          </cell>
          <cell r="AB34">
            <v>6.8288000000000002</v>
          </cell>
          <cell r="AC34">
            <v>25.810312499999998</v>
          </cell>
          <cell r="AD34">
            <v>1.8825000000000001</v>
          </cell>
          <cell r="AE34">
            <v>39</v>
          </cell>
          <cell r="AI34">
            <v>141.80961249999999</v>
          </cell>
          <cell r="AJ34">
            <v>19147</v>
          </cell>
          <cell r="AN34">
            <v>0.4</v>
          </cell>
        </row>
        <row r="35">
          <cell r="B35">
            <v>305</v>
          </cell>
          <cell r="C35" t="str">
            <v>Truck - Rear Dump</v>
          </cell>
          <cell r="D35" t="str">
            <v>Caterpillar793C</v>
          </cell>
          <cell r="E35" t="str">
            <v>232 t</v>
          </cell>
          <cell r="F35">
            <v>0.77</v>
          </cell>
          <cell r="G35" t="str">
            <v>USA</v>
          </cell>
          <cell r="I35">
            <v>2490249.75</v>
          </cell>
          <cell r="J35">
            <v>2490249.75</v>
          </cell>
          <cell r="K35">
            <v>57500</v>
          </cell>
          <cell r="L35">
            <v>2</v>
          </cell>
          <cell r="M35">
            <v>5765.65</v>
          </cell>
          <cell r="N35">
            <v>4200</v>
          </cell>
          <cell r="Q35">
            <v>24.735692656882648</v>
          </cell>
          <cell r="S35">
            <v>43.191136298596</v>
          </cell>
          <cell r="T35">
            <v>5.3988920373245</v>
          </cell>
          <cell r="Y35">
            <v>145.44</v>
          </cell>
          <cell r="Z35">
            <v>79.992000000000004</v>
          </cell>
          <cell r="AA35">
            <v>0.1</v>
          </cell>
          <cell r="AB35">
            <v>7.999200000000001</v>
          </cell>
          <cell r="AC35">
            <v>31.825237500000004</v>
          </cell>
          <cell r="AD35">
            <v>1.6425000000000001</v>
          </cell>
          <cell r="AE35">
            <v>40.215000000000003</v>
          </cell>
          <cell r="AI35">
            <v>161.67393750000002</v>
          </cell>
          <cell r="AJ35">
            <v>19147</v>
          </cell>
          <cell r="AN35">
            <v>0.45</v>
          </cell>
        </row>
        <row r="36">
          <cell r="B36">
            <v>603</v>
          </cell>
          <cell r="C36" t="str">
            <v>Grader</v>
          </cell>
          <cell r="D36" t="str">
            <v>Caterpillar14H</v>
          </cell>
          <cell r="E36" t="str">
            <v>160 kW</v>
          </cell>
          <cell r="F36">
            <v>0.85</v>
          </cell>
          <cell r="G36" t="str">
            <v>USA</v>
          </cell>
          <cell r="I36">
            <v>517998.75</v>
          </cell>
          <cell r="J36">
            <v>517998.75</v>
          </cell>
          <cell r="K36">
            <v>25000</v>
          </cell>
          <cell r="L36">
            <v>2</v>
          </cell>
          <cell r="M36">
            <v>5826.6</v>
          </cell>
          <cell r="Q36">
            <v>5.0914672369661655</v>
          </cell>
          <cell r="S36">
            <v>8.8902404489753888</v>
          </cell>
          <cell r="T36">
            <v>1.1112800561219236</v>
          </cell>
          <cell r="Y36">
            <v>26.4</v>
          </cell>
          <cell r="Z36">
            <v>14.52</v>
          </cell>
          <cell r="AA36">
            <v>0.1</v>
          </cell>
          <cell r="AB36">
            <v>1.452</v>
          </cell>
          <cell r="AC36">
            <v>1.1963699999999999</v>
          </cell>
          <cell r="AD36">
            <v>2.7974999999999999</v>
          </cell>
          <cell r="AE36">
            <v>8.2424999999999997</v>
          </cell>
          <cell r="AI36">
            <v>28.208369999999999</v>
          </cell>
          <cell r="AJ36">
            <v>19147</v>
          </cell>
          <cell r="AN36">
            <v>0.18</v>
          </cell>
        </row>
        <row r="37">
          <cell r="B37">
            <v>604</v>
          </cell>
          <cell r="C37" t="str">
            <v>Grader</v>
          </cell>
          <cell r="D37" t="str">
            <v>Caterpillar16H</v>
          </cell>
          <cell r="E37" t="str">
            <v>205 kW</v>
          </cell>
          <cell r="F37">
            <v>0.78</v>
          </cell>
          <cell r="G37" t="str">
            <v>USA</v>
          </cell>
          <cell r="I37">
            <v>639900</v>
          </cell>
          <cell r="J37">
            <v>639900</v>
          </cell>
          <cell r="K37">
            <v>30000</v>
          </cell>
          <cell r="L37">
            <v>2</v>
          </cell>
          <cell r="M37">
            <v>5826.6</v>
          </cell>
          <cell r="Q37">
            <v>6.2896481602217182</v>
          </cell>
          <cell r="S37">
            <v>10.982391102873031</v>
          </cell>
          <cell r="T37">
            <v>1.3727988878591288</v>
          </cell>
          <cell r="Y37">
            <v>33.83</v>
          </cell>
          <cell r="Z37">
            <v>18.6065</v>
          </cell>
          <cell r="AA37">
            <v>0.1</v>
          </cell>
          <cell r="AB37">
            <v>1.8606500000000001</v>
          </cell>
          <cell r="AC37">
            <v>1.5762600000000002</v>
          </cell>
          <cell r="AD37">
            <v>3.5474999999999999</v>
          </cell>
          <cell r="AE37">
            <v>18.862500000000001</v>
          </cell>
          <cell r="AI37">
            <v>44.453410000000005</v>
          </cell>
          <cell r="AJ37">
            <v>19147</v>
          </cell>
          <cell r="AN37">
            <v>0.18</v>
          </cell>
        </row>
        <row r="38">
          <cell r="B38">
            <v>605</v>
          </cell>
          <cell r="C38" t="str">
            <v>Grader</v>
          </cell>
          <cell r="D38" t="str">
            <v>Caterpillar24H</v>
          </cell>
          <cell r="E38" t="str">
            <v>373 kW</v>
          </cell>
          <cell r="F38">
            <v>0.85</v>
          </cell>
          <cell r="G38" t="str">
            <v>USA</v>
          </cell>
          <cell r="I38">
            <v>1485750</v>
          </cell>
          <cell r="J38">
            <v>1485750</v>
          </cell>
          <cell r="K38">
            <v>45000</v>
          </cell>
          <cell r="L38">
            <v>2</v>
          </cell>
          <cell r="M38">
            <v>5826.6</v>
          </cell>
          <cell r="Q38">
            <v>14.60360174097424</v>
          </cell>
          <cell r="S38">
            <v>25.49943363196375</v>
          </cell>
          <cell r="T38">
            <v>3.1874292039954688</v>
          </cell>
          <cell r="Y38">
            <v>61.55</v>
          </cell>
          <cell r="Z38">
            <v>33.852499999999999</v>
          </cell>
          <cell r="AA38">
            <v>0.1</v>
          </cell>
          <cell r="AB38">
            <v>3.3852500000000001</v>
          </cell>
          <cell r="AC38">
            <v>4.4263800000000009</v>
          </cell>
          <cell r="AD38">
            <v>7.7925000000000004</v>
          </cell>
          <cell r="AE38">
            <v>30.824999999999999</v>
          </cell>
          <cell r="AI38">
            <v>80.281630000000007</v>
          </cell>
          <cell r="AJ38">
            <v>19147</v>
          </cell>
          <cell r="AN38">
            <v>0.24</v>
          </cell>
        </row>
        <row r="39">
          <cell r="B39">
            <v>701</v>
          </cell>
          <cell r="C39" t="str">
            <v>Dozer - Track</v>
          </cell>
          <cell r="D39" t="str">
            <v>CaterpillarD7R</v>
          </cell>
          <cell r="E39" t="str">
            <v>171 kW</v>
          </cell>
          <cell r="F39">
            <v>0.86</v>
          </cell>
          <cell r="G39" t="str">
            <v>USA</v>
          </cell>
          <cell r="I39">
            <v>509733</v>
          </cell>
          <cell r="J39">
            <v>509733</v>
          </cell>
          <cell r="K39">
            <v>22500</v>
          </cell>
          <cell r="L39">
            <v>2</v>
          </cell>
          <cell r="M39">
            <v>5887.1</v>
          </cell>
          <cell r="Q39">
            <v>4.9587336776332709</v>
          </cell>
          <cell r="S39">
            <v>8.6584736117952801</v>
          </cell>
          <cell r="T39">
            <v>1.0823092014744102</v>
          </cell>
          <cell r="Y39">
            <v>30.78</v>
          </cell>
          <cell r="Z39">
            <v>16.929000000000002</v>
          </cell>
          <cell r="AA39">
            <v>0.12</v>
          </cell>
          <cell r="AB39">
            <v>2.0314800000000002</v>
          </cell>
          <cell r="AC39">
            <v>0</v>
          </cell>
          <cell r="AD39">
            <v>3</v>
          </cell>
          <cell r="AE39">
            <v>13.125</v>
          </cell>
          <cell r="AI39">
            <v>35.085480000000004</v>
          </cell>
          <cell r="AJ39">
            <v>19147</v>
          </cell>
          <cell r="AN39">
            <v>0.3</v>
          </cell>
        </row>
        <row r="40">
          <cell r="B40">
            <v>702</v>
          </cell>
          <cell r="C40" t="str">
            <v>Dozer - Track</v>
          </cell>
          <cell r="D40" t="str">
            <v>CaterpillarD8R</v>
          </cell>
          <cell r="E40" t="str">
            <v>228 kW</v>
          </cell>
          <cell r="F40">
            <v>0.86</v>
          </cell>
          <cell r="G40" t="str">
            <v>USA</v>
          </cell>
          <cell r="I40">
            <v>677378.25</v>
          </cell>
          <cell r="J40">
            <v>677378.25</v>
          </cell>
          <cell r="K40">
            <v>25000</v>
          </cell>
          <cell r="L40">
            <v>2</v>
          </cell>
          <cell r="M40">
            <v>5887.1</v>
          </cell>
          <cell r="Q40">
            <v>6.5896034605789451</v>
          </cell>
          <cell r="S40">
            <v>11.50614479115354</v>
          </cell>
          <cell r="T40">
            <v>1.438268098894192</v>
          </cell>
          <cell r="Y40">
            <v>41.04</v>
          </cell>
          <cell r="Z40">
            <v>22.572000000000003</v>
          </cell>
          <cell r="AA40">
            <v>0.12</v>
          </cell>
          <cell r="AB40">
            <v>2.7086400000000004</v>
          </cell>
          <cell r="AC40">
            <v>0</v>
          </cell>
          <cell r="AD40">
            <v>3.8025000000000002</v>
          </cell>
          <cell r="AE40">
            <v>20.212499999999999</v>
          </cell>
          <cell r="AI40">
            <v>49.295640000000006</v>
          </cell>
          <cell r="AJ40">
            <v>19147</v>
          </cell>
          <cell r="AN40">
            <v>0.3</v>
          </cell>
        </row>
        <row r="41">
          <cell r="B41">
            <v>703</v>
          </cell>
          <cell r="C41" t="str">
            <v>Dozer - Track</v>
          </cell>
          <cell r="D41" t="str">
            <v>CaterpillarD9R</v>
          </cell>
          <cell r="E41" t="str">
            <v>302 kW</v>
          </cell>
          <cell r="F41">
            <v>0.86</v>
          </cell>
          <cell r="G41" t="str">
            <v>USA</v>
          </cell>
          <cell r="I41">
            <v>724953.75</v>
          </cell>
          <cell r="J41">
            <v>724953.75</v>
          </cell>
          <cell r="K41">
            <v>27500</v>
          </cell>
          <cell r="L41">
            <v>2</v>
          </cell>
          <cell r="M41">
            <v>5887.1</v>
          </cell>
          <cell r="Q41">
            <v>7.0524226896267868</v>
          </cell>
          <cell r="S41">
            <v>12.314276129163764</v>
          </cell>
          <cell r="T41">
            <v>1.5392845161454705</v>
          </cell>
          <cell r="Y41">
            <v>54.36</v>
          </cell>
          <cell r="Z41">
            <v>29.898000000000003</v>
          </cell>
          <cell r="AA41">
            <v>0.12</v>
          </cell>
          <cell r="AB41">
            <v>3.5877600000000003</v>
          </cell>
          <cell r="AC41">
            <v>0</v>
          </cell>
          <cell r="AD41">
            <v>5.0625</v>
          </cell>
          <cell r="AE41">
            <v>28.567499999999999</v>
          </cell>
          <cell r="AI41">
            <v>67.115759999999995</v>
          </cell>
          <cell r="AJ41">
            <v>19147</v>
          </cell>
          <cell r="AN41">
            <v>0.36</v>
          </cell>
        </row>
        <row r="42">
          <cell r="B42">
            <v>704</v>
          </cell>
          <cell r="C42" t="str">
            <v>Dozer - Track</v>
          </cell>
          <cell r="D42" t="str">
            <v>CaterpillarD10R</v>
          </cell>
          <cell r="E42" t="str">
            <v>425 kW</v>
          </cell>
          <cell r="F42">
            <v>0.86</v>
          </cell>
          <cell r="G42" t="str">
            <v>USA</v>
          </cell>
          <cell r="I42">
            <v>1046360.25</v>
          </cell>
          <cell r="J42">
            <v>1046360.25</v>
          </cell>
          <cell r="K42">
            <v>30000</v>
          </cell>
          <cell r="L42">
            <v>2</v>
          </cell>
          <cell r="M42">
            <v>5887.1</v>
          </cell>
          <cell r="Q42">
            <v>10.179097312930034</v>
          </cell>
          <cell r="S42">
            <v>17.773780808887228</v>
          </cell>
          <cell r="T42">
            <v>2.2217226011109035</v>
          </cell>
          <cell r="Y42">
            <v>76.5</v>
          </cell>
          <cell r="Z42">
            <v>42.075000000000003</v>
          </cell>
          <cell r="AA42">
            <v>0.12</v>
          </cell>
          <cell r="AB42">
            <v>5.0490000000000004</v>
          </cell>
          <cell r="AC42">
            <v>0</v>
          </cell>
          <cell r="AD42">
            <v>4.8600000000000003</v>
          </cell>
          <cell r="AE42">
            <v>60.15</v>
          </cell>
          <cell r="AI42">
            <v>112.134</v>
          </cell>
          <cell r="AJ42">
            <v>19147</v>
          </cell>
          <cell r="AN42">
            <v>0.36</v>
          </cell>
        </row>
        <row r="43">
          <cell r="B43">
            <v>705</v>
          </cell>
          <cell r="C43" t="str">
            <v>Dozer - Track</v>
          </cell>
          <cell r="D43" t="str">
            <v>CaterpillarD11R</v>
          </cell>
          <cell r="E43" t="str">
            <v>634 kW</v>
          </cell>
          <cell r="F43">
            <v>0.8</v>
          </cell>
          <cell r="G43" t="str">
            <v>USA</v>
          </cell>
          <cell r="I43">
            <v>1540700.25</v>
          </cell>
          <cell r="J43">
            <v>1540700.25</v>
          </cell>
          <cell r="K43">
            <v>32500</v>
          </cell>
          <cell r="L43">
            <v>2</v>
          </cell>
          <cell r="M43">
            <v>5887.1</v>
          </cell>
          <cell r="Q43">
            <v>14.98808634483739</v>
          </cell>
          <cell r="S43">
            <v>26.170784426967437</v>
          </cell>
          <cell r="T43">
            <v>3.2713480533709292</v>
          </cell>
          <cell r="Y43">
            <v>114.12</v>
          </cell>
          <cell r="Z43">
            <v>62.766000000000005</v>
          </cell>
          <cell r="AA43">
            <v>0.12</v>
          </cell>
          <cell r="AB43">
            <v>7.5319200000000004</v>
          </cell>
          <cell r="AC43">
            <v>0</v>
          </cell>
          <cell r="AD43">
            <v>11.5875</v>
          </cell>
          <cell r="AE43">
            <v>61.424999999999997</v>
          </cell>
          <cell r="AI43">
            <v>143.31042000000002</v>
          </cell>
          <cell r="AJ43">
            <v>19147</v>
          </cell>
          <cell r="AN43">
            <v>0.42</v>
          </cell>
        </row>
        <row r="44">
          <cell r="B44">
            <v>706</v>
          </cell>
          <cell r="C44" t="str">
            <v>Dozer - Track</v>
          </cell>
          <cell r="D44" t="str">
            <v>CaterpillarD11R CD</v>
          </cell>
          <cell r="E44" t="str">
            <v>634 kW</v>
          </cell>
          <cell r="F44">
            <v>0.86</v>
          </cell>
          <cell r="G44" t="str">
            <v>USA</v>
          </cell>
          <cell r="I44">
            <v>1397046</v>
          </cell>
          <cell r="J44">
            <v>1397046</v>
          </cell>
          <cell r="K44">
            <v>32500</v>
          </cell>
          <cell r="L44">
            <v>2</v>
          </cell>
          <cell r="M44">
            <v>5887.1</v>
          </cell>
          <cell r="Q44">
            <v>13.590603412772662</v>
          </cell>
          <cell r="S44">
            <v>23.730631380475952</v>
          </cell>
          <cell r="T44">
            <v>2.9663289225594944</v>
          </cell>
          <cell r="Y44">
            <v>114.12</v>
          </cell>
          <cell r="Z44">
            <v>62.766000000000005</v>
          </cell>
          <cell r="AA44">
            <v>0.12</v>
          </cell>
          <cell r="AB44">
            <v>7.5319200000000004</v>
          </cell>
          <cell r="AC44">
            <v>0</v>
          </cell>
          <cell r="AD44">
            <v>11.5875</v>
          </cell>
          <cell r="AE44">
            <v>42.674999999999997</v>
          </cell>
          <cell r="AI44">
            <v>124.56042000000001</v>
          </cell>
          <cell r="AJ44">
            <v>19147</v>
          </cell>
          <cell r="AN44">
            <v>0.42</v>
          </cell>
        </row>
        <row r="45">
          <cell r="B45">
            <v>800</v>
          </cell>
          <cell r="C45" t="str">
            <v>Dozer - Rubber Tyre</v>
          </cell>
          <cell r="D45" t="str">
            <v>Caterpillar824G</v>
          </cell>
          <cell r="E45" t="str">
            <v>235 kW</v>
          </cell>
          <cell r="F45">
            <v>0.9</v>
          </cell>
          <cell r="G45" t="str">
            <v>USA</v>
          </cell>
          <cell r="I45">
            <v>626982</v>
          </cell>
          <cell r="J45">
            <v>626982</v>
          </cell>
          <cell r="K45">
            <v>25000</v>
          </cell>
          <cell r="L45">
            <v>2</v>
          </cell>
          <cell r="M45">
            <v>5887.1</v>
          </cell>
          <cell r="Q45">
            <v>6.0993436930115585</v>
          </cell>
          <cell r="S45">
            <v>10.650099369808565</v>
          </cell>
          <cell r="T45">
            <v>1.3312624212260706</v>
          </cell>
          <cell r="Y45">
            <v>35.25</v>
          </cell>
          <cell r="Z45">
            <v>19.387500000000003</v>
          </cell>
          <cell r="AA45">
            <v>0.1</v>
          </cell>
          <cell r="AB45">
            <v>1.9387500000000004</v>
          </cell>
          <cell r="AC45">
            <v>2.8294874999999999</v>
          </cell>
          <cell r="AD45">
            <v>1.8075000000000001</v>
          </cell>
          <cell r="AE45">
            <v>13.875</v>
          </cell>
          <cell r="AI45">
            <v>39.838237500000005</v>
          </cell>
          <cell r="AJ45">
            <v>19147</v>
          </cell>
          <cell r="AN45">
            <v>0.3</v>
          </cell>
        </row>
        <row r="46">
          <cell r="B46">
            <v>801</v>
          </cell>
          <cell r="C46" t="str">
            <v>Dozer - Rubber Tyre</v>
          </cell>
          <cell r="D46" t="str">
            <v>Caterpillar834G</v>
          </cell>
          <cell r="E46" t="str">
            <v>358 kW</v>
          </cell>
          <cell r="F46">
            <v>0.9</v>
          </cell>
          <cell r="G46" t="str">
            <v>USA</v>
          </cell>
          <cell r="I46">
            <v>830940</v>
          </cell>
          <cell r="J46">
            <v>830940</v>
          </cell>
          <cell r="K46">
            <v>32500</v>
          </cell>
          <cell r="L46">
            <v>2</v>
          </cell>
          <cell r="M46">
            <v>5887.1</v>
          </cell>
          <cell r="Q46">
            <v>8.083467544955079</v>
          </cell>
          <cell r="S46">
            <v>14.114589526252313</v>
          </cell>
          <cell r="T46">
            <v>1.7643236907815392</v>
          </cell>
          <cell r="Y46">
            <v>53.7</v>
          </cell>
          <cell r="Z46">
            <v>29.535000000000004</v>
          </cell>
          <cell r="AA46">
            <v>0.1</v>
          </cell>
          <cell r="AB46">
            <v>2.9535000000000005</v>
          </cell>
          <cell r="AC46">
            <v>4.8399749999999999</v>
          </cell>
          <cell r="AD46">
            <v>0</v>
          </cell>
          <cell r="AE46">
            <v>0</v>
          </cell>
          <cell r="AI46">
            <v>37.328475000000005</v>
          </cell>
          <cell r="AJ46">
            <v>19147</v>
          </cell>
          <cell r="AN46">
            <v>0.3</v>
          </cell>
        </row>
        <row r="47">
          <cell r="B47">
            <v>802</v>
          </cell>
          <cell r="C47" t="str">
            <v>Dozer - Rubber Tyre</v>
          </cell>
          <cell r="D47" t="str">
            <v>Caterpillar844</v>
          </cell>
          <cell r="E47" t="str">
            <v>466 kW</v>
          </cell>
          <cell r="F47">
            <v>0.75</v>
          </cell>
          <cell r="G47" t="str">
            <v>USA</v>
          </cell>
          <cell r="I47">
            <v>1282500</v>
          </cell>
          <cell r="J47">
            <v>1282500</v>
          </cell>
          <cell r="K47">
            <v>32500</v>
          </cell>
          <cell r="L47">
            <v>2</v>
          </cell>
          <cell r="M47">
            <v>5887.1</v>
          </cell>
          <cell r="Q47">
            <v>12.476288452120361</v>
          </cell>
          <cell r="S47">
            <v>21.784919569907082</v>
          </cell>
          <cell r="T47">
            <v>2.7231149462383852</v>
          </cell>
          <cell r="Y47">
            <v>69.900000000000006</v>
          </cell>
          <cell r="Z47">
            <v>38.445000000000007</v>
          </cell>
          <cell r="AA47">
            <v>0.1</v>
          </cell>
          <cell r="AB47">
            <v>3.8445000000000009</v>
          </cell>
          <cell r="AC47">
            <v>9.0704250000000002</v>
          </cell>
          <cell r="AD47">
            <v>4.4400000000000004</v>
          </cell>
          <cell r="AE47">
            <v>27.824999999999999</v>
          </cell>
          <cell r="AI47">
            <v>83.624925000000005</v>
          </cell>
          <cell r="AJ47">
            <v>19147</v>
          </cell>
          <cell r="AN47">
            <v>0.33</v>
          </cell>
        </row>
        <row r="48">
          <cell r="B48">
            <v>803</v>
          </cell>
          <cell r="C48" t="str">
            <v>Dozer - Rubber Tyre</v>
          </cell>
          <cell r="D48" t="str">
            <v>Caterpillar854G</v>
          </cell>
          <cell r="E48" t="str">
            <v>597 kW</v>
          </cell>
          <cell r="F48">
            <v>0.9</v>
          </cell>
          <cell r="G48" t="str">
            <v>USA</v>
          </cell>
          <cell r="I48">
            <v>1473030</v>
          </cell>
          <cell r="J48">
            <v>1473030</v>
          </cell>
          <cell r="K48">
            <v>35000</v>
          </cell>
          <cell r="L48">
            <v>2</v>
          </cell>
          <cell r="M48">
            <v>5887.1</v>
          </cell>
          <cell r="Q48">
            <v>14.329783375147644</v>
          </cell>
          <cell r="S48">
            <v>25.021317796538192</v>
          </cell>
          <cell r="T48">
            <v>3.127664724567274</v>
          </cell>
          <cell r="Y48">
            <v>89.55</v>
          </cell>
          <cell r="Z48">
            <v>49.252500000000005</v>
          </cell>
          <cell r="AA48">
            <v>0.1</v>
          </cell>
          <cell r="AB48">
            <v>4.925250000000001</v>
          </cell>
          <cell r="AC48">
            <v>13.362300000000001</v>
          </cell>
          <cell r="AD48">
            <v>5.4074999999999998</v>
          </cell>
          <cell r="AE48">
            <v>37.65</v>
          </cell>
          <cell r="AI48">
            <v>110.59755000000001</v>
          </cell>
          <cell r="AJ48">
            <v>19147</v>
          </cell>
          <cell r="AN48">
            <v>0.36</v>
          </cell>
        </row>
        <row r="49">
          <cell r="B49">
            <v>1101</v>
          </cell>
          <cell r="C49" t="str">
            <v>Watercart</v>
          </cell>
          <cell r="D49" t="str">
            <v>Caterpillar773D</v>
          </cell>
          <cell r="E49" t="str">
            <v>45.0 kl</v>
          </cell>
          <cell r="F49">
            <v>0.75</v>
          </cell>
          <cell r="G49" t="str">
            <v>USA</v>
          </cell>
          <cell r="I49">
            <v>727462.5</v>
          </cell>
          <cell r="J49">
            <v>727462.5</v>
          </cell>
          <cell r="K49">
            <v>27500</v>
          </cell>
          <cell r="L49">
            <v>2</v>
          </cell>
          <cell r="M49">
            <v>4773.2</v>
          </cell>
          <cell r="Q49">
            <v>8.7283152763989946</v>
          </cell>
          <cell r="S49">
            <v>15.240561887203553</v>
          </cell>
          <cell r="T49">
            <v>1.9050702359004441</v>
          </cell>
          <cell r="Y49">
            <v>48.02</v>
          </cell>
          <cell r="Z49">
            <v>26.411000000000005</v>
          </cell>
          <cell r="AA49">
            <v>0.1</v>
          </cell>
          <cell r="AB49">
            <v>2.6411000000000007</v>
          </cell>
          <cell r="AC49">
            <v>6.6291750000000009</v>
          </cell>
          <cell r="AD49">
            <v>1.125</v>
          </cell>
          <cell r="AE49">
            <v>29.07</v>
          </cell>
          <cell r="AI49">
            <v>65.876275000000007</v>
          </cell>
          <cell r="AJ49">
            <v>19147</v>
          </cell>
          <cell r="AN49">
            <v>0.3</v>
          </cell>
        </row>
        <row r="50">
          <cell r="B50">
            <v>1102</v>
          </cell>
          <cell r="C50" t="str">
            <v>Watercart</v>
          </cell>
          <cell r="D50" t="str">
            <v>Caterpillar777D</v>
          </cell>
          <cell r="E50" t="str">
            <v>80.0 kl</v>
          </cell>
          <cell r="F50">
            <v>0.75</v>
          </cell>
          <cell r="G50" t="str">
            <v>USA</v>
          </cell>
          <cell r="I50">
            <v>1068750</v>
          </cell>
          <cell r="J50">
            <v>1068750</v>
          </cell>
          <cell r="K50">
            <v>30000</v>
          </cell>
          <cell r="L50">
            <v>2</v>
          </cell>
          <cell r="M50">
            <v>4773.2</v>
          </cell>
          <cell r="Q50">
            <v>12.823186008421638</v>
          </cell>
          <cell r="S50">
            <v>22.390639403335289</v>
          </cell>
          <cell r="T50">
            <v>2.7988299254169111</v>
          </cell>
          <cell r="Y50">
            <v>69.2</v>
          </cell>
          <cell r="Z50">
            <v>38.06</v>
          </cell>
          <cell r="AA50">
            <v>0.1</v>
          </cell>
          <cell r="AB50">
            <v>3.8060000000000005</v>
          </cell>
          <cell r="AC50">
            <v>10.8037125</v>
          </cell>
          <cell r="AD50">
            <v>1.5</v>
          </cell>
          <cell r="AE50">
            <v>37.935000000000002</v>
          </cell>
          <cell r="AI50">
            <v>92.104712500000005</v>
          </cell>
          <cell r="AJ50">
            <v>19147</v>
          </cell>
          <cell r="AN50">
            <v>0.36</v>
          </cell>
        </row>
        <row r="51">
          <cell r="B51">
            <v>1103</v>
          </cell>
          <cell r="C51" t="str">
            <v>Watercart</v>
          </cell>
          <cell r="D51" t="str">
            <v>Caterpillar785C</v>
          </cell>
          <cell r="E51" t="str">
            <v>120 kl</v>
          </cell>
          <cell r="F51">
            <v>0.7</v>
          </cell>
          <cell r="G51" t="str">
            <v>USA</v>
          </cell>
          <cell r="I51">
            <v>1734660</v>
          </cell>
          <cell r="J51">
            <v>1734660</v>
          </cell>
          <cell r="K51">
            <v>30000</v>
          </cell>
          <cell r="L51">
            <v>2</v>
          </cell>
          <cell r="M51">
            <v>4773.2</v>
          </cell>
          <cell r="Q51">
            <v>20.812975758005773</v>
          </cell>
          <cell r="S51">
            <v>36.341657588200789</v>
          </cell>
          <cell r="T51">
            <v>4.5427071985250986</v>
          </cell>
          <cell r="Y51">
            <v>99.5</v>
          </cell>
          <cell r="Z51">
            <v>54.725000000000001</v>
          </cell>
          <cell r="AA51">
            <v>0.1</v>
          </cell>
          <cell r="AB51">
            <v>5.4725000000000001</v>
          </cell>
          <cell r="AC51">
            <v>18.1274625</v>
          </cell>
          <cell r="AD51">
            <v>1.7250000000000001</v>
          </cell>
          <cell r="AE51">
            <v>39.75</v>
          </cell>
          <cell r="AI51">
            <v>119.79996250000001</v>
          </cell>
          <cell r="AJ51">
            <v>19147</v>
          </cell>
          <cell r="AN51">
            <v>0.4</v>
          </cell>
        </row>
        <row r="52">
          <cell r="B52">
            <v>1318</v>
          </cell>
          <cell r="C52" t="str">
            <v>Drill - Diesel</v>
          </cell>
          <cell r="D52" t="str">
            <v>DrillTechD40KS (LP)</v>
          </cell>
          <cell r="E52" t="str">
            <v>40000 lb</v>
          </cell>
          <cell r="F52">
            <v>0.91</v>
          </cell>
          <cell r="G52" t="str">
            <v>USA</v>
          </cell>
          <cell r="I52">
            <v>864531.75</v>
          </cell>
          <cell r="J52">
            <v>864531.75</v>
          </cell>
          <cell r="K52">
            <v>45000</v>
          </cell>
          <cell r="L52">
            <v>2</v>
          </cell>
          <cell r="M52">
            <v>5826.6</v>
          </cell>
          <cell r="Q52">
            <v>8.4975785760912075</v>
          </cell>
          <cell r="S52">
            <v>14.837671197610955</v>
          </cell>
          <cell r="T52">
            <v>1.8547088997013697</v>
          </cell>
          <cell r="Y52">
            <v>67.41</v>
          </cell>
          <cell r="Z52">
            <v>37.075499999999998</v>
          </cell>
          <cell r="AA52">
            <v>0.12</v>
          </cell>
          <cell r="AB52">
            <v>4.4490599999999993</v>
          </cell>
          <cell r="AC52">
            <v>0</v>
          </cell>
          <cell r="AD52">
            <v>0</v>
          </cell>
          <cell r="AE52">
            <v>26.25</v>
          </cell>
          <cell r="AI52">
            <v>67.774559999999994</v>
          </cell>
          <cell r="AJ52">
            <v>19147</v>
          </cell>
          <cell r="AN52">
            <v>0.8</v>
          </cell>
        </row>
        <row r="53">
          <cell r="B53">
            <v>1319</v>
          </cell>
          <cell r="C53" t="str">
            <v>Drill - Diesel</v>
          </cell>
          <cell r="D53" t="str">
            <v>DrillTechD55SP</v>
          </cell>
          <cell r="E53" t="str">
            <v>55000 lb</v>
          </cell>
          <cell r="F53">
            <v>1</v>
          </cell>
          <cell r="G53" t="str">
            <v>Australia</v>
          </cell>
          <cell r="I53">
            <v>1097180</v>
          </cell>
          <cell r="J53">
            <v>1097180</v>
          </cell>
          <cell r="K53">
            <v>45000</v>
          </cell>
          <cell r="L53">
            <v>2</v>
          </cell>
          <cell r="M53">
            <v>5826.6</v>
          </cell>
          <cell r="Q53">
            <v>10.784304060684583</v>
          </cell>
          <cell r="S53">
            <v>18.830535818487625</v>
          </cell>
          <cell r="T53">
            <v>2.3538169773109532</v>
          </cell>
          <cell r="Y53">
            <v>86.1</v>
          </cell>
          <cell r="Z53">
            <v>47.355000000000004</v>
          </cell>
          <cell r="AA53">
            <v>0.12</v>
          </cell>
          <cell r="AB53">
            <v>5.6825999999999999</v>
          </cell>
          <cell r="AC53">
            <v>0</v>
          </cell>
          <cell r="AD53">
            <v>0</v>
          </cell>
          <cell r="AE53">
            <v>0</v>
          </cell>
          <cell r="AI53">
            <v>53.037600000000005</v>
          </cell>
          <cell r="AJ53">
            <v>19147</v>
          </cell>
          <cell r="AN53">
            <v>0.8</v>
          </cell>
        </row>
        <row r="54">
          <cell r="B54">
            <v>1320</v>
          </cell>
          <cell r="C54" t="str">
            <v>Drill - Diesel</v>
          </cell>
          <cell r="D54" t="str">
            <v>DrillTechD60KS</v>
          </cell>
          <cell r="E54" t="str">
            <v>60000 lb</v>
          </cell>
          <cell r="F54">
            <v>0.93</v>
          </cell>
          <cell r="G54" t="str">
            <v>USA</v>
          </cell>
          <cell r="I54">
            <v>1097181</v>
          </cell>
          <cell r="J54">
            <v>1097181</v>
          </cell>
          <cell r="K54">
            <v>45000</v>
          </cell>
          <cell r="L54">
            <v>2</v>
          </cell>
          <cell r="M54">
            <v>5826.6</v>
          </cell>
          <cell r="Q54">
            <v>10.784313889795632</v>
          </cell>
          <cell r="S54">
            <v>18.830552981155389</v>
          </cell>
          <cell r="T54">
            <v>2.3538191226444241</v>
          </cell>
          <cell r="Y54">
            <v>98.7</v>
          </cell>
          <cell r="Z54">
            <v>54.285000000000004</v>
          </cell>
          <cell r="AA54">
            <v>0.12</v>
          </cell>
          <cell r="AB54">
            <v>6.5141999999999998</v>
          </cell>
          <cell r="AC54">
            <v>0</v>
          </cell>
          <cell r="AD54">
            <v>0</v>
          </cell>
          <cell r="AE54">
            <v>0</v>
          </cell>
          <cell r="AI54">
            <v>60.799200000000006</v>
          </cell>
          <cell r="AJ54">
            <v>19147</v>
          </cell>
          <cell r="AN54">
            <v>0.8</v>
          </cell>
        </row>
        <row r="55">
          <cell r="B55">
            <v>1321</v>
          </cell>
          <cell r="C55" t="str">
            <v>Drill - Diesel</v>
          </cell>
          <cell r="D55" t="str">
            <v>DrillTechD75KS</v>
          </cell>
          <cell r="E55" t="str">
            <v>75000 lb</v>
          </cell>
          <cell r="F55">
            <v>0.93</v>
          </cell>
          <cell r="G55" t="str">
            <v>USA</v>
          </cell>
          <cell r="I55">
            <v>1152136.5</v>
          </cell>
          <cell r="J55">
            <v>1152136.5</v>
          </cell>
          <cell r="K55">
            <v>45000</v>
          </cell>
          <cell r="L55">
            <v>2</v>
          </cell>
          <cell r="M55">
            <v>5826.6</v>
          </cell>
          <cell r="Q55">
            <v>11.32447760204608</v>
          </cell>
          <cell r="S55">
            <v>19.773735969519102</v>
          </cell>
          <cell r="T55">
            <v>2.4717169961898877</v>
          </cell>
          <cell r="Y55">
            <v>98.7</v>
          </cell>
          <cell r="Z55">
            <v>54.285000000000004</v>
          </cell>
          <cell r="AA55">
            <v>0.12</v>
          </cell>
          <cell r="AB55">
            <v>6.5141999999999998</v>
          </cell>
          <cell r="AC55">
            <v>1</v>
          </cell>
          <cell r="AD55">
            <v>0</v>
          </cell>
          <cell r="AE55">
            <v>31.5</v>
          </cell>
          <cell r="AI55">
            <v>93.299200000000013</v>
          </cell>
          <cell r="AJ55">
            <v>19147</v>
          </cell>
          <cell r="AN55">
            <v>1</v>
          </cell>
        </row>
        <row r="56">
          <cell r="B56">
            <v>247</v>
          </cell>
          <cell r="C56" t="str">
            <v>Hydraulic Excavator</v>
          </cell>
          <cell r="D56" t="str">
            <v>Caterpillar345CL</v>
          </cell>
          <cell r="E56" t="str">
            <v>44 t</v>
          </cell>
          <cell r="F56">
            <v>1</v>
          </cell>
          <cell r="G56" t="str">
            <v>USA</v>
          </cell>
          <cell r="H56">
            <v>1</v>
          </cell>
          <cell r="I56">
            <v>582937</v>
          </cell>
          <cell r="J56">
            <v>582937</v>
          </cell>
          <cell r="K56">
            <v>45000</v>
          </cell>
          <cell r="L56">
            <v>2</v>
          </cell>
          <cell r="M56">
            <v>5530.91</v>
          </cell>
          <cell r="Q56">
            <v>9.1249813318804254</v>
          </cell>
          <cell r="S56">
            <v>15.933182785472916</v>
          </cell>
          <cell r="T56">
            <v>1.9916478481841144</v>
          </cell>
          <cell r="Y56">
            <v>90.34</v>
          </cell>
          <cell r="Z56">
            <v>49.687000000000005</v>
          </cell>
          <cell r="AA56">
            <v>0.12</v>
          </cell>
          <cell r="AB56">
            <v>5.96244</v>
          </cell>
          <cell r="AC56">
            <v>0</v>
          </cell>
          <cell r="AD56">
            <v>4.125</v>
          </cell>
          <cell r="AE56">
            <v>27.3</v>
          </cell>
          <cell r="AI56">
            <v>87.07444000000001</v>
          </cell>
          <cell r="AJ56">
            <v>19147</v>
          </cell>
          <cell r="AN56">
            <v>0.52</v>
          </cell>
        </row>
      </sheetData>
      <sheetData sheetId="52" refreshError="1"/>
      <sheetData sheetId="5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O"/>
      <sheetName val="EQUIPOS"/>
      <sheetName val="PRODUCC"/>
      <sheetName val="Grono-Pala"/>
      <sheetName val="CALIDAD"/>
      <sheetName val="BD_831"/>
      <sheetName val="BD_OREG1"/>
      <sheetName val="BD_OREG2"/>
      <sheetName val="BD100-45"/>
      <sheetName val="BD100_4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O"/>
      <sheetName val="PRODUCCION"/>
      <sheetName val="Prod. x Nivel"/>
      <sheetName val="CRONOG."/>
      <sheetName val="CIVILES"/>
      <sheetName val="BD-831"/>
      <sheetName val="BD100-45-P1"/>
      <sheetName val="ANEXO"/>
      <sheetName val="BD100_45_P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ón"/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-01"/>
      <sheetName val="SEMAFORO 56-07"/>
      <sheetName val="SEMAFORO 55CN-03"/>
      <sheetName val="SEMAFORO 55CN-01"/>
      <sheetName val="TORTA EST. VIAS "/>
      <sheetName val="EST. VIAS"/>
      <sheetName val="MAPA EST RED"/>
      <sheetName val="NECESIDAD VIA"/>
      <sheetName val="Necesidades cr."/>
      <sheetName val="SITIOS CRITICOS"/>
      <sheetName val="CANT OBRA B-C"/>
      <sheetName val="CANT OBRA C-G"/>
      <sheetName val="CANT OBRA Z-U"/>
      <sheetName val="CANT OBRA B-T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junio"/>
      <sheetName val="ACCIDENTALIDAD julio"/>
      <sheetName val="ACCIDENTALIDAD agosto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FOTOG"/>
      <sheetName val="PRENSA"/>
      <sheetName val="COMENTARIOS"/>
      <sheetName val="ACC.EJECUTIVO"/>
      <sheetName val="RESUM.ACCID"/>
      <sheetName val="RESUM.ACCID (2)"/>
    </sheetNames>
    <sheetDataSet>
      <sheetData sheetId="0"/>
      <sheetData sheetId="1" refreshError="1"/>
      <sheetData sheetId="2" refreshError="1">
        <row r="2">
          <cell r="A2" t="str">
            <v>REGIONAL CUNDINAMARCA</v>
          </cell>
        </row>
      </sheetData>
      <sheetData sheetId="3" refreshError="1"/>
      <sheetData sheetId="4" refreshError="1">
        <row r="9">
          <cell r="E9" t="str">
            <v>EDGAR EDUARDO HERNANDEZ Q.</v>
          </cell>
        </row>
      </sheetData>
      <sheetData sheetId="5"/>
      <sheetData sheetId="6" refreshError="1"/>
      <sheetData sheetId="7" refreshError="1">
        <row r="8">
          <cell r="E8" t="str">
            <v>BIMESTRE: JULIO - AGOSTO DE 2001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Hoja2"/>
      <sheetName val="Hoja1"/>
      <sheetName val="BASE DE DATOS ORIG"/>
      <sheetName val="pv orig"/>
      <sheetName val="bd victoria"/>
      <sheetName val="secu limpia abril"/>
      <sheetName val="secu limpia abril 27"/>
      <sheetName val="secuencia abril por mnatos"/>
      <sheetName val="BD no 4-4a-8 limpia CUIDAR bck"/>
      <sheetName val="BD no 4-4a-8 limp CUIDAR jun18"/>
      <sheetName val="secuencia cuidar jun18 (2)"/>
      <sheetName val="pv DB CUIDAR jun30"/>
      <sheetName val="pv DB CUIDAR jun30 SUMM"/>
      <sheetName val="BD no 4-4a-8 limp CUIDAR jun30"/>
      <sheetName val="sec DB CUIDAR jun30 "/>
      <sheetName val="sec DB CUIDAR jun30 RE-FOR"/>
      <sheetName val="SEC DB CUIDAR JUL08 RE-FO"/>
      <sheetName val="SEC DB CUIDAR JUL30 plan agos"/>
      <sheetName val="SEC DB CUIDAR jun30 AGO10"/>
      <sheetName val="SEC DB CUIDAR jun30 SUMM "/>
      <sheetName val="SEC DB CUIDAR BUD OCT03 BCK"/>
      <sheetName val="SEC DB CUIDAR BUD OCT03 SEC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UVIAS"/>
      <sheetName val="DIMENSIONADO"/>
      <sheetName val="CIMENTACIÓN"/>
      <sheetName val="TABLAS"/>
      <sheetName val="NUEVO"/>
      <sheetName val="INSERTAR"/>
      <sheetName val="ELIMINAR"/>
      <sheetName val="Sombrear"/>
      <sheetName val="No sombra"/>
    </sheetNames>
    <sheetDataSet>
      <sheetData sheetId="0" refreshError="1"/>
      <sheetData sheetId="1" refreshError="1"/>
      <sheetData sheetId="2" refreshError="1"/>
      <sheetData sheetId="3">
        <row r="63">
          <cell r="B63" t="str">
            <v>AEROPUERTO OLAYA HERRERA</v>
          </cell>
          <cell r="C63">
            <v>1434.62</v>
          </cell>
          <cell r="D63">
            <v>10</v>
          </cell>
          <cell r="E63">
            <v>-0.88958000000000004</v>
          </cell>
        </row>
        <row r="64">
          <cell r="B64" t="str">
            <v>CALDAS</v>
          </cell>
          <cell r="C64">
            <v>30819.79</v>
          </cell>
          <cell r="D64">
            <v>34</v>
          </cell>
          <cell r="E64">
            <v>-1.4129100000000001</v>
          </cell>
        </row>
        <row r="65">
          <cell r="B65" t="str">
            <v>CHORRILLOS</v>
          </cell>
          <cell r="C65">
            <v>11521.81</v>
          </cell>
          <cell r="D65">
            <v>34</v>
          </cell>
          <cell r="E65">
            <v>-1.23658</v>
          </cell>
        </row>
        <row r="66">
          <cell r="B66" t="str">
            <v>EL CHUSCAL</v>
          </cell>
          <cell r="C66">
            <v>10551.6</v>
          </cell>
          <cell r="D66">
            <v>28</v>
          </cell>
          <cell r="E66">
            <v>-1.2185600000000001</v>
          </cell>
        </row>
        <row r="67">
          <cell r="B67" t="str">
            <v>FABRICATO</v>
          </cell>
          <cell r="C67">
            <v>3531.49</v>
          </cell>
          <cell r="D67">
            <v>22</v>
          </cell>
          <cell r="E67">
            <v>-0.97202999999999995</v>
          </cell>
        </row>
        <row r="68">
          <cell r="B68" t="str">
            <v>LA FE</v>
          </cell>
          <cell r="C68">
            <v>5882.27</v>
          </cell>
          <cell r="D68">
            <v>22</v>
          </cell>
          <cell r="E68">
            <v>-1.1150199999999999</v>
          </cell>
        </row>
        <row r="69">
          <cell r="B69" t="str">
            <v>LAS PALMAS</v>
          </cell>
          <cell r="C69">
            <v>16365.59</v>
          </cell>
          <cell r="D69">
            <v>34</v>
          </cell>
          <cell r="E69">
            <v>-1.27885</v>
          </cell>
        </row>
        <row r="70">
          <cell r="B70" t="str">
            <v>MAZO</v>
          </cell>
          <cell r="C70">
            <v>37374.230000000003</v>
          </cell>
          <cell r="D70">
            <v>42</v>
          </cell>
          <cell r="E70">
            <v>-1.4463900000000001</v>
          </cell>
        </row>
        <row r="71">
          <cell r="B71" t="str">
            <v>MIGUEL DE AGUINAGA</v>
          </cell>
          <cell r="C71">
            <v>110951.1</v>
          </cell>
          <cell r="D71">
            <v>60</v>
          </cell>
          <cell r="E71">
            <v>-1.6540999999999999</v>
          </cell>
        </row>
        <row r="72">
          <cell r="B72" t="str">
            <v>PLANTA DE FILTROS DE VILLA HERMOSA</v>
          </cell>
          <cell r="C72">
            <v>7283.46</v>
          </cell>
          <cell r="D72">
            <v>22</v>
          </cell>
          <cell r="E72">
            <v>-1.1675800000000001</v>
          </cell>
        </row>
        <row r="73">
          <cell r="B73" t="str">
            <v>PLANTA DE TRATAMIENTO LA AYURA</v>
          </cell>
          <cell r="C73">
            <v>7081.76</v>
          </cell>
          <cell r="D73">
            <v>18</v>
          </cell>
          <cell r="E73">
            <v>-1.1547099999999999</v>
          </cell>
        </row>
        <row r="74">
          <cell r="B74" t="str">
            <v>RIONEGRO-LA MACARENA</v>
          </cell>
          <cell r="C74">
            <v>3987.72</v>
          </cell>
          <cell r="D74">
            <v>18</v>
          </cell>
          <cell r="E74">
            <v>-1.03952</v>
          </cell>
        </row>
        <row r="75">
          <cell r="B75" t="str">
            <v>SAN ANDRES</v>
          </cell>
          <cell r="C75">
            <v>2103.46</v>
          </cell>
          <cell r="D75">
            <v>14</v>
          </cell>
          <cell r="E75">
            <v>-0.90659999999999996</v>
          </cell>
        </row>
        <row r="76">
          <cell r="B76" t="str">
            <v>SAN ANTONIO DE PRADO</v>
          </cell>
          <cell r="C76">
            <v>21973.75</v>
          </cell>
          <cell r="D76">
            <v>32</v>
          </cell>
          <cell r="E76">
            <v>-1.3447100000000001</v>
          </cell>
        </row>
        <row r="77">
          <cell r="B77" t="str">
            <v>SAN CRISTOBAL</v>
          </cell>
          <cell r="C77">
            <v>6183.28</v>
          </cell>
          <cell r="D77">
            <v>28</v>
          </cell>
          <cell r="E77">
            <v>-1.0817699999999999</v>
          </cell>
        </row>
        <row r="78">
          <cell r="B78" t="str">
            <v>VASCONIA</v>
          </cell>
          <cell r="C78">
            <v>3669.03</v>
          </cell>
          <cell r="D78">
            <v>10</v>
          </cell>
          <cell r="E78">
            <v>-0.99514000000000002</v>
          </cell>
        </row>
        <row r="252">
          <cell r="C252">
            <v>1600</v>
          </cell>
          <cell r="D252">
            <v>0.19239999999999999</v>
          </cell>
        </row>
        <row r="253">
          <cell r="C253">
            <v>1950</v>
          </cell>
          <cell r="D253">
            <v>0.16500000000000001</v>
          </cell>
        </row>
        <row r="254">
          <cell r="C254">
            <v>1800</v>
          </cell>
          <cell r="D254">
            <v>0.15</v>
          </cell>
        </row>
        <row r="255">
          <cell r="C255">
            <v>1800</v>
          </cell>
          <cell r="D255">
            <v>0.13</v>
          </cell>
        </row>
        <row r="256">
          <cell r="C256">
            <v>2100</v>
          </cell>
          <cell r="D256">
            <v>0.11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l 2005 CONTRATO"/>
      <sheetName val="Datos del 2005 CONTRATO (2)"/>
      <sheetName val="PARAMETROS 2005"/>
      <sheetName val="Datos del 2005 PROPIA"/>
      <sheetName val="Datos del 2005 PROPIA (2)"/>
      <sheetName val="Datos del 2005 CONTRATO bck"/>
      <sheetName val="Datos del 2005 CONTRATO (3)"/>
      <sheetName val="Datos del 2005 CONTRATO 375"/>
      <sheetName val="RESUMEN SEC TESORO"/>
      <sheetName val="Datos del 2005 CONTRATO 120 FEB"/>
      <sheetName val="Datos del 2005 CONT 120 MAR10"/>
      <sheetName val="Datos del 2005 CONT 120 ABRIL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- Port Expansion"/>
      <sheetName val="M&amp;N"/>
      <sheetName val="Phase 2 - RAPISCOL"/>
      <sheetName val="PSM05-053"/>
      <sheetName val="PSM04-049"/>
      <sheetName val="PSM05-054"/>
      <sheetName val="PSM05-055"/>
      <sheetName val="Tiburon recv 12-9-05"/>
      <sheetName val="PSM05-057"/>
      <sheetName val="PSM05-060"/>
      <sheetName val="PSM05-062"/>
      <sheetName val="PSM05-063"/>
      <sheetName val="PSM05-064"/>
      <sheetName val="PSM05-071"/>
      <sheetName val="PSM05-072"/>
      <sheetName val="PSM05-076"/>
      <sheetName val="PSM05-078"/>
      <sheetName val="PSM05-081"/>
      <sheetName val="PSM05-083"/>
      <sheetName val="PSM05-088"/>
      <sheetName val="PSM05-090"/>
      <sheetName val="PSM05-091"/>
      <sheetName val="PSM05-095"/>
      <sheetName val="PSM06-097"/>
      <sheetName val="PSM06-099"/>
      <sheetName val="PSM06-100"/>
      <sheetName val="PSM06-103"/>
      <sheetName val="PSM06-10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89">
          <cell r="C289">
            <v>2340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"/>
      <sheetName val="P1"/>
      <sheetName val="P2"/>
      <sheetName val="P3"/>
      <sheetName val="P4"/>
      <sheetName val="P5"/>
      <sheetName val="PRES"/>
      <sheetName val="Modelo"/>
      <sheetName val="Datos"/>
      <sheetName val="MAT"/>
      <sheetName val="HER"/>
      <sheetName val="TRANS"/>
      <sheetName val="MO"/>
      <sheetName val="UND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CODIGO</v>
          </cell>
        </row>
      </sheetData>
      <sheetData sheetId="7">
        <row r="2">
          <cell r="P2" t="str">
            <v>Ejecución de cárcamo en concreto de 3.000PSI, fundidas en sitio o prefabricadas en concreto con acero de refuerzo, con marco conrejilla en concreto; según localización y dimensiones expresadas en los Planos Arquitectónicos y Planos Eléctricos. Se construirán en los sitios señalados en los Planos Arquitectónicos y de Detalle y de conformidad con los alineamientos y pendientes que se establezcan, incluye todo lo necesario para su perfecta instalación y puesta en funcionamiento, incluye fijaciones y todos los elementos requeridos para la correcta ejecución del trabajo.</v>
          </cell>
        </row>
        <row r="7">
          <cell r="J7">
            <v>0.01</v>
          </cell>
        </row>
        <row r="9">
          <cell r="J9">
            <v>6.3E-2</v>
          </cell>
        </row>
        <row r="13">
          <cell r="H13">
            <v>2.56</v>
          </cell>
        </row>
        <row r="14">
          <cell r="H14">
            <v>22.56</v>
          </cell>
          <cell r="J14">
            <v>2.56</v>
          </cell>
        </row>
        <row r="15">
          <cell r="H15">
            <v>3.2000000000000001E-2</v>
          </cell>
        </row>
        <row r="16">
          <cell r="H16">
            <v>4.8000000000000001E-2</v>
          </cell>
        </row>
        <row r="17">
          <cell r="H17">
            <v>0.77</v>
          </cell>
        </row>
        <row r="18">
          <cell r="H18">
            <v>0.08</v>
          </cell>
        </row>
        <row r="19">
          <cell r="H19">
            <v>36</v>
          </cell>
          <cell r="J19">
            <v>220.5</v>
          </cell>
        </row>
        <row r="20">
          <cell r="H20">
            <v>1</v>
          </cell>
          <cell r="J20">
            <v>1</v>
          </cell>
        </row>
        <row r="21">
          <cell r="H21">
            <v>0.31</v>
          </cell>
          <cell r="J21">
            <v>7.718</v>
          </cell>
        </row>
        <row r="22">
          <cell r="H22">
            <v>0</v>
          </cell>
          <cell r="J22">
            <v>0.96599999999999997</v>
          </cell>
        </row>
        <row r="23">
          <cell r="H23">
            <v>0</v>
          </cell>
        </row>
        <row r="24">
          <cell r="H24">
            <v>0</v>
          </cell>
        </row>
        <row r="25">
          <cell r="H25">
            <v>0</v>
          </cell>
        </row>
        <row r="26">
          <cell r="H26">
            <v>0</v>
          </cell>
        </row>
        <row r="27">
          <cell r="H27">
            <v>0</v>
          </cell>
        </row>
        <row r="30">
          <cell r="J30">
            <v>0.17600000000000002</v>
          </cell>
        </row>
        <row r="42">
          <cell r="O42" t="str">
            <v>SI</v>
          </cell>
        </row>
        <row r="44">
          <cell r="O44" t="str">
            <v>SI</v>
          </cell>
        </row>
      </sheetData>
      <sheetData sheetId="8"/>
      <sheetData sheetId="9"/>
      <sheetData sheetId="10"/>
      <sheetData sheetId="11"/>
      <sheetData sheetId="12"/>
      <sheetData sheetId="13">
        <row r="1">
          <cell r="A1" t="str">
            <v>M2</v>
          </cell>
          <cell r="B1" t="str">
            <v>Metro Cuadrado</v>
          </cell>
        </row>
        <row r="2">
          <cell r="A2" t="str">
            <v>HA</v>
          </cell>
          <cell r="B2" t="str">
            <v>Hectarea</v>
          </cell>
        </row>
        <row r="3">
          <cell r="A3" t="str">
            <v>FA</v>
          </cell>
          <cell r="B3" t="str">
            <v>Fanegada</v>
          </cell>
        </row>
        <row r="4">
          <cell r="A4" t="str">
            <v>M3</v>
          </cell>
          <cell r="B4" t="str">
            <v>Metro Cúbico</v>
          </cell>
        </row>
        <row r="5">
          <cell r="A5" t="str">
            <v>ML</v>
          </cell>
          <cell r="B5" t="str">
            <v>Metro Lineal</v>
          </cell>
        </row>
        <row r="6">
          <cell r="A6" t="str">
            <v>M</v>
          </cell>
          <cell r="B6" t="str">
            <v>Metro Lineal</v>
          </cell>
        </row>
        <row r="7">
          <cell r="A7" t="str">
            <v>KG</v>
          </cell>
          <cell r="B7" t="str">
            <v>Kilogramo</v>
          </cell>
        </row>
        <row r="8">
          <cell r="A8" t="str">
            <v>TN</v>
          </cell>
          <cell r="B8" t="str">
            <v>Tonelada</v>
          </cell>
        </row>
        <row r="9">
          <cell r="A9" t="str">
            <v>UN</v>
          </cell>
          <cell r="B9" t="str">
            <v>Unidad</v>
          </cell>
        </row>
        <row r="10">
          <cell r="A10" t="str">
            <v>GL</v>
          </cell>
          <cell r="B10" t="str">
            <v>Global</v>
          </cell>
        </row>
        <row r="11">
          <cell r="A11" t="str">
            <v>JG</v>
          </cell>
          <cell r="B11" t="str">
            <v>Juego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ITEMS"/>
      <sheetName val="precios-básicos2002"/>
      <sheetName val="UNITARIO"/>
      <sheetName val="Hoja3"/>
      <sheetName val="RESUMEN"/>
      <sheetName val="lecho rio"/>
    </sheetNames>
    <sheetDataSet>
      <sheetData sheetId="0" refreshError="1">
        <row r="9">
          <cell r="A9" t="str">
            <v>Zipaquirá - Ubaté, Briceño - Chocontá, Briceño - "T" de Nemocón, Sisga - Brisas, Chocontá - Guateque</v>
          </cell>
        </row>
        <row r="14">
          <cell r="B14">
            <v>1.1000000000000001</v>
          </cell>
        </row>
        <row r="16">
          <cell r="B16">
            <v>0.18</v>
          </cell>
        </row>
      </sheetData>
      <sheetData sheetId="1" refreshError="1">
        <row r="6">
          <cell r="B6">
            <v>200.1</v>
          </cell>
        </row>
        <row r="7">
          <cell r="B7">
            <v>200.2</v>
          </cell>
        </row>
        <row r="8">
          <cell r="B8">
            <v>201.1</v>
          </cell>
        </row>
        <row r="9">
          <cell r="B9">
            <v>201.2</v>
          </cell>
        </row>
        <row r="10">
          <cell r="B10">
            <v>201.3</v>
          </cell>
        </row>
        <row r="11">
          <cell r="B11">
            <v>201.4</v>
          </cell>
        </row>
        <row r="12">
          <cell r="B12">
            <v>201.5</v>
          </cell>
        </row>
        <row r="13">
          <cell r="B13">
            <v>201.6</v>
          </cell>
        </row>
        <row r="14">
          <cell r="B14" t="str">
            <v xml:space="preserve">201.6P </v>
          </cell>
        </row>
        <row r="15">
          <cell r="B15" t="str">
            <v xml:space="preserve">201.7 </v>
          </cell>
        </row>
        <row r="16">
          <cell r="B16">
            <v>201.8</v>
          </cell>
        </row>
        <row r="17">
          <cell r="B17">
            <v>201.9</v>
          </cell>
        </row>
        <row r="18">
          <cell r="B18">
            <v>201.1</v>
          </cell>
        </row>
        <row r="19">
          <cell r="B19">
            <v>201.11</v>
          </cell>
        </row>
        <row r="20">
          <cell r="B20">
            <v>201.12</v>
          </cell>
        </row>
        <row r="21">
          <cell r="B21">
            <v>201.13</v>
          </cell>
        </row>
        <row r="22">
          <cell r="B22">
            <v>201.14</v>
          </cell>
        </row>
        <row r="23">
          <cell r="B23">
            <v>201.15</v>
          </cell>
        </row>
        <row r="24">
          <cell r="B24">
            <v>210.1</v>
          </cell>
        </row>
        <row r="25">
          <cell r="B25">
            <v>210.2</v>
          </cell>
        </row>
        <row r="26">
          <cell r="B26">
            <v>210.3</v>
          </cell>
        </row>
        <row r="27">
          <cell r="B27">
            <v>211</v>
          </cell>
        </row>
        <row r="28">
          <cell r="B28">
            <v>220</v>
          </cell>
        </row>
        <row r="29">
          <cell r="B29">
            <v>221.1</v>
          </cell>
        </row>
        <row r="30">
          <cell r="B30">
            <v>221.2</v>
          </cell>
        </row>
        <row r="31">
          <cell r="B31">
            <v>230.1</v>
          </cell>
        </row>
        <row r="32">
          <cell r="B32">
            <v>230.2</v>
          </cell>
        </row>
        <row r="33">
          <cell r="B33">
            <v>310</v>
          </cell>
        </row>
        <row r="34">
          <cell r="B34">
            <v>311</v>
          </cell>
        </row>
        <row r="35">
          <cell r="B35">
            <v>320.10000000000002</v>
          </cell>
        </row>
        <row r="36">
          <cell r="B36">
            <v>320.2</v>
          </cell>
        </row>
        <row r="37">
          <cell r="B37" t="str">
            <v>320.3</v>
          </cell>
        </row>
        <row r="38">
          <cell r="B38">
            <v>320.39999999999998</v>
          </cell>
        </row>
        <row r="39">
          <cell r="B39" t="str">
            <v>330.1</v>
          </cell>
        </row>
        <row r="40">
          <cell r="B40">
            <v>330.2</v>
          </cell>
        </row>
        <row r="41">
          <cell r="B41">
            <v>340.1</v>
          </cell>
        </row>
        <row r="42">
          <cell r="B42">
            <v>340.2</v>
          </cell>
        </row>
        <row r="43">
          <cell r="B43">
            <v>340.3</v>
          </cell>
        </row>
        <row r="44">
          <cell r="B44">
            <v>341.1</v>
          </cell>
        </row>
        <row r="45">
          <cell r="B45">
            <v>341.2</v>
          </cell>
        </row>
        <row r="46">
          <cell r="B46">
            <v>410</v>
          </cell>
        </row>
        <row r="47">
          <cell r="B47">
            <v>411.1</v>
          </cell>
        </row>
        <row r="48">
          <cell r="B48">
            <v>411.2</v>
          </cell>
        </row>
        <row r="49">
          <cell r="B49">
            <v>411.3</v>
          </cell>
        </row>
        <row r="50">
          <cell r="B50">
            <v>413</v>
          </cell>
        </row>
        <row r="51">
          <cell r="B51">
            <v>420</v>
          </cell>
        </row>
        <row r="52">
          <cell r="B52">
            <v>421</v>
          </cell>
        </row>
        <row r="53">
          <cell r="B53">
            <v>430</v>
          </cell>
        </row>
        <row r="54">
          <cell r="B54">
            <v>431</v>
          </cell>
        </row>
        <row r="55">
          <cell r="B55">
            <v>432</v>
          </cell>
        </row>
        <row r="56">
          <cell r="B56">
            <v>433</v>
          </cell>
        </row>
        <row r="57">
          <cell r="B57">
            <v>440.1</v>
          </cell>
        </row>
        <row r="58">
          <cell r="B58">
            <v>440.2</v>
          </cell>
        </row>
        <row r="59">
          <cell r="B59">
            <v>440.3</v>
          </cell>
        </row>
        <row r="60">
          <cell r="B60">
            <v>440.4</v>
          </cell>
        </row>
        <row r="61">
          <cell r="B61">
            <v>441.1</v>
          </cell>
        </row>
        <row r="62">
          <cell r="B62">
            <v>441.2</v>
          </cell>
        </row>
        <row r="63">
          <cell r="B63">
            <v>441.3</v>
          </cell>
        </row>
        <row r="64">
          <cell r="B64">
            <v>441.4</v>
          </cell>
        </row>
        <row r="65">
          <cell r="B65">
            <v>450.1</v>
          </cell>
        </row>
        <row r="66">
          <cell r="B66">
            <v>450.2</v>
          </cell>
        </row>
        <row r="67">
          <cell r="B67">
            <v>450.3</v>
          </cell>
        </row>
        <row r="68">
          <cell r="B68">
            <v>450.4</v>
          </cell>
        </row>
        <row r="69">
          <cell r="B69" t="str">
            <v>450.6P</v>
          </cell>
        </row>
        <row r="70">
          <cell r="B70" t="str">
            <v xml:space="preserve">450.7 </v>
          </cell>
        </row>
        <row r="71">
          <cell r="B71">
            <v>451.1</v>
          </cell>
        </row>
        <row r="72">
          <cell r="B72">
            <v>451.2</v>
          </cell>
        </row>
        <row r="73">
          <cell r="B73">
            <v>451.3</v>
          </cell>
        </row>
        <row r="74">
          <cell r="B74">
            <v>460</v>
          </cell>
        </row>
        <row r="75">
          <cell r="B75">
            <v>461</v>
          </cell>
        </row>
        <row r="76">
          <cell r="B76" t="str">
            <v xml:space="preserve">461.P </v>
          </cell>
        </row>
        <row r="77">
          <cell r="B77">
            <v>462.1</v>
          </cell>
        </row>
        <row r="78">
          <cell r="B78">
            <v>462.2</v>
          </cell>
        </row>
        <row r="79">
          <cell r="B79">
            <v>462.3</v>
          </cell>
        </row>
        <row r="80">
          <cell r="B80">
            <v>462.4</v>
          </cell>
        </row>
        <row r="81">
          <cell r="B81">
            <v>500</v>
          </cell>
        </row>
        <row r="82">
          <cell r="B82">
            <v>510</v>
          </cell>
        </row>
        <row r="83">
          <cell r="B83">
            <v>600.1</v>
          </cell>
        </row>
        <row r="84">
          <cell r="B84">
            <v>600.20000000000005</v>
          </cell>
        </row>
        <row r="85">
          <cell r="B85">
            <v>600.29999999999995</v>
          </cell>
        </row>
        <row r="86">
          <cell r="B86">
            <v>600.4</v>
          </cell>
        </row>
        <row r="87">
          <cell r="B87">
            <v>600.5</v>
          </cell>
        </row>
        <row r="88">
          <cell r="B88" t="str">
            <v>610.1</v>
          </cell>
        </row>
        <row r="89">
          <cell r="B89">
            <v>610.20000000000005</v>
          </cell>
        </row>
        <row r="90">
          <cell r="B90" t="str">
            <v xml:space="preserve">45.4P </v>
          </cell>
        </row>
        <row r="91">
          <cell r="B91" t="str">
            <v xml:space="preserve">45,5P </v>
          </cell>
        </row>
        <row r="92">
          <cell r="B92">
            <v>620.1</v>
          </cell>
        </row>
        <row r="93">
          <cell r="B93">
            <v>620.20000000000005</v>
          </cell>
        </row>
        <row r="94">
          <cell r="B94">
            <v>620.29999999999995</v>
          </cell>
        </row>
        <row r="95">
          <cell r="B95">
            <v>621.1</v>
          </cell>
        </row>
        <row r="96">
          <cell r="B96">
            <v>621.20000000000005</v>
          </cell>
        </row>
        <row r="97">
          <cell r="B97">
            <v>621.29999999999995</v>
          </cell>
        </row>
        <row r="98">
          <cell r="B98">
            <v>621.4</v>
          </cell>
        </row>
        <row r="99">
          <cell r="B99">
            <v>621.5</v>
          </cell>
        </row>
        <row r="100">
          <cell r="B100">
            <v>621.6</v>
          </cell>
        </row>
        <row r="101">
          <cell r="B101">
            <v>622.1</v>
          </cell>
        </row>
        <row r="102">
          <cell r="B102">
            <v>622.20000000000005</v>
          </cell>
        </row>
        <row r="103">
          <cell r="B103">
            <v>622.29999999999995</v>
          </cell>
        </row>
        <row r="104">
          <cell r="B104">
            <v>622.4</v>
          </cell>
        </row>
        <row r="105">
          <cell r="B105">
            <v>622.5</v>
          </cell>
        </row>
        <row r="106">
          <cell r="B106">
            <v>630.1</v>
          </cell>
        </row>
        <row r="107">
          <cell r="B107" t="str">
            <v>630.1P</v>
          </cell>
        </row>
        <row r="108">
          <cell r="B108">
            <v>630.20000000000005</v>
          </cell>
        </row>
        <row r="109">
          <cell r="B109" t="str">
            <v xml:space="preserve">630.3 </v>
          </cell>
        </row>
        <row r="110">
          <cell r="B110">
            <v>630.4</v>
          </cell>
        </row>
        <row r="111">
          <cell r="B111" t="str">
            <v xml:space="preserve">630,4P </v>
          </cell>
        </row>
        <row r="112">
          <cell r="B112">
            <v>630.5</v>
          </cell>
        </row>
        <row r="113">
          <cell r="B113" t="str">
            <v>630.6</v>
          </cell>
        </row>
        <row r="114">
          <cell r="B114" t="str">
            <v>630.7</v>
          </cell>
        </row>
        <row r="115">
          <cell r="B115">
            <v>632</v>
          </cell>
        </row>
        <row r="116">
          <cell r="B116" t="str">
            <v>632.A</v>
          </cell>
        </row>
        <row r="117">
          <cell r="B117" t="str">
            <v xml:space="preserve">640.1 </v>
          </cell>
        </row>
        <row r="118">
          <cell r="B118">
            <v>640.20000000000005</v>
          </cell>
        </row>
        <row r="119">
          <cell r="B119">
            <v>640.29999999999995</v>
          </cell>
        </row>
        <row r="120">
          <cell r="B120" t="str">
            <v xml:space="preserve">640.5 </v>
          </cell>
        </row>
        <row r="121">
          <cell r="B121">
            <v>641</v>
          </cell>
        </row>
        <row r="122">
          <cell r="B122">
            <v>642.1</v>
          </cell>
        </row>
        <row r="123">
          <cell r="B123">
            <v>642.20000000000005</v>
          </cell>
        </row>
        <row r="124">
          <cell r="B124">
            <v>650.1</v>
          </cell>
        </row>
        <row r="125">
          <cell r="B125">
            <v>650.20000000000005</v>
          </cell>
        </row>
        <row r="126">
          <cell r="B126">
            <v>650.29999999999995</v>
          </cell>
        </row>
        <row r="127">
          <cell r="B127">
            <v>650.4</v>
          </cell>
        </row>
        <row r="128">
          <cell r="B128">
            <v>660.1</v>
          </cell>
        </row>
        <row r="129">
          <cell r="B129">
            <v>660.2</v>
          </cell>
        </row>
        <row r="130">
          <cell r="B130">
            <v>660.3</v>
          </cell>
        </row>
        <row r="131">
          <cell r="B131">
            <v>661</v>
          </cell>
        </row>
        <row r="132">
          <cell r="B132">
            <v>662.1</v>
          </cell>
        </row>
        <row r="133">
          <cell r="B133">
            <v>662.2</v>
          </cell>
        </row>
        <row r="134">
          <cell r="B134">
            <v>670.1</v>
          </cell>
        </row>
        <row r="135">
          <cell r="B135">
            <v>670.2</v>
          </cell>
        </row>
        <row r="136">
          <cell r="B136">
            <v>671</v>
          </cell>
        </row>
        <row r="137">
          <cell r="B137">
            <v>672</v>
          </cell>
        </row>
        <row r="138">
          <cell r="B138">
            <v>673</v>
          </cell>
        </row>
        <row r="139">
          <cell r="B139" t="str">
            <v>674.P</v>
          </cell>
        </row>
        <row r="140">
          <cell r="B140" t="str">
            <v>674.P</v>
          </cell>
        </row>
        <row r="141">
          <cell r="B141" t="str">
            <v>674.P</v>
          </cell>
        </row>
        <row r="142">
          <cell r="B142" t="str">
            <v xml:space="preserve">675.P </v>
          </cell>
        </row>
        <row r="143">
          <cell r="B143">
            <v>680.1</v>
          </cell>
        </row>
        <row r="144">
          <cell r="B144">
            <v>680.2</v>
          </cell>
        </row>
        <row r="145">
          <cell r="B145">
            <v>680.3</v>
          </cell>
        </row>
        <row r="146">
          <cell r="B146">
            <v>681.1</v>
          </cell>
        </row>
        <row r="147">
          <cell r="B147">
            <v>682</v>
          </cell>
        </row>
        <row r="148">
          <cell r="B148" t="str">
            <v>683,P</v>
          </cell>
        </row>
        <row r="149">
          <cell r="B149">
            <v>700.1</v>
          </cell>
        </row>
        <row r="150">
          <cell r="B150">
            <v>700.2</v>
          </cell>
        </row>
        <row r="151">
          <cell r="B151">
            <v>701</v>
          </cell>
        </row>
        <row r="152">
          <cell r="B152">
            <v>710.1</v>
          </cell>
        </row>
        <row r="153">
          <cell r="B153">
            <v>710.2</v>
          </cell>
        </row>
        <row r="154">
          <cell r="B154">
            <v>710.3</v>
          </cell>
        </row>
        <row r="155">
          <cell r="B155">
            <v>710.4</v>
          </cell>
        </row>
        <row r="156">
          <cell r="B156">
            <v>710.5</v>
          </cell>
        </row>
        <row r="157">
          <cell r="B157" t="str">
            <v>710.6P</v>
          </cell>
        </row>
        <row r="158">
          <cell r="B158">
            <v>720</v>
          </cell>
        </row>
        <row r="159">
          <cell r="B159">
            <v>730.1</v>
          </cell>
        </row>
        <row r="160">
          <cell r="B160">
            <v>730.2</v>
          </cell>
        </row>
        <row r="161">
          <cell r="B161">
            <v>730.3</v>
          </cell>
        </row>
        <row r="162">
          <cell r="B162" t="str">
            <v>731,P</v>
          </cell>
        </row>
        <row r="163">
          <cell r="B163">
            <v>740</v>
          </cell>
        </row>
        <row r="164">
          <cell r="B164">
            <v>741</v>
          </cell>
        </row>
        <row r="165">
          <cell r="B165" t="str">
            <v>750.P</v>
          </cell>
        </row>
        <row r="166">
          <cell r="B166">
            <v>800.1</v>
          </cell>
        </row>
        <row r="167">
          <cell r="B167">
            <v>800.2</v>
          </cell>
        </row>
        <row r="168">
          <cell r="B168">
            <v>800.3</v>
          </cell>
        </row>
        <row r="169">
          <cell r="B169">
            <v>800.4</v>
          </cell>
        </row>
        <row r="170">
          <cell r="B170">
            <v>810.1</v>
          </cell>
        </row>
        <row r="171">
          <cell r="B171">
            <v>810.2</v>
          </cell>
        </row>
        <row r="172">
          <cell r="B172">
            <v>820.1</v>
          </cell>
        </row>
        <row r="173">
          <cell r="B173">
            <v>820.2</v>
          </cell>
        </row>
        <row r="174">
          <cell r="B174">
            <v>900.1</v>
          </cell>
        </row>
        <row r="175">
          <cell r="B175">
            <v>900.2</v>
          </cell>
        </row>
        <row r="176">
          <cell r="B176">
            <v>900.3</v>
          </cell>
        </row>
      </sheetData>
      <sheetData sheetId="2" refreshError="1">
        <row r="12">
          <cell r="C12" t="str">
            <v>Andamio tubular</v>
          </cell>
        </row>
        <row r="13">
          <cell r="C13" t="str">
            <v>Buldozer Tipo D-4 o equivalente</v>
          </cell>
        </row>
        <row r="14">
          <cell r="C14" t="str">
            <v>Buldozer Tipo D-6 o equivalente</v>
          </cell>
        </row>
        <row r="15">
          <cell r="C15" t="str">
            <v>Buldozer Tipo D-7 o equivalente</v>
          </cell>
        </row>
        <row r="16">
          <cell r="C16" t="str">
            <v>Camabaja</v>
          </cell>
        </row>
        <row r="17">
          <cell r="C17" t="str">
            <v>Camioneta tipo 300</v>
          </cell>
        </row>
        <row r="18">
          <cell r="C18" t="str">
            <v>Campero</v>
          </cell>
        </row>
        <row r="19">
          <cell r="C19" t="str">
            <v>Cargador tipo CAT 910 o equivalente</v>
          </cell>
        </row>
        <row r="20">
          <cell r="C20" t="str">
            <v>Cargador tipo CAT 920 o equivalente</v>
          </cell>
        </row>
        <row r="21">
          <cell r="C21" t="str">
            <v>Cargador tipo CAT 930 o equivalente</v>
          </cell>
        </row>
        <row r="22">
          <cell r="C22" t="str">
            <v>Cargador tipo CAT 950 o equivalente</v>
          </cell>
        </row>
        <row r="23">
          <cell r="C23" t="str">
            <v>Carrotanque de agua (1000 galones)</v>
          </cell>
        </row>
        <row r="24">
          <cell r="C24" t="str">
            <v>Compactador vibratorio autopropulsado Tipo Dyn-CA-15</v>
          </cell>
        </row>
        <row r="25">
          <cell r="C25" t="str">
            <v>Cilindro compactador tipo triciclo</v>
          </cell>
        </row>
        <row r="26">
          <cell r="C26" t="str">
            <v>Compactador manual vibratorio (rana)</v>
          </cell>
        </row>
        <row r="27">
          <cell r="C27" t="str">
            <v>Compresor (125 pies3) con martillos</v>
          </cell>
        </row>
        <row r="28">
          <cell r="C28" t="str">
            <v>Camión doble troque</v>
          </cell>
        </row>
        <row r="29">
          <cell r="C29" t="str">
            <v>Equipo de sand blasting (chorro de arena)</v>
          </cell>
        </row>
        <row r="30">
          <cell r="C30" t="str">
            <v>Equipo de oxycorte (acetileno)</v>
          </cell>
        </row>
        <row r="31">
          <cell r="C31" t="str">
            <v>Equipo de perforación</v>
          </cell>
        </row>
        <row r="32">
          <cell r="C32" t="str">
            <v>Equipo de topografía (tránsito y nivel)</v>
          </cell>
        </row>
        <row r="33">
          <cell r="C33" t="str">
            <v>Equipo para pintura</v>
          </cell>
        </row>
        <row r="34">
          <cell r="C34" t="str">
            <v>Escoba mecánica (Barredora)</v>
          </cell>
        </row>
        <row r="35">
          <cell r="C35" t="str">
            <v>Esparcidor de gravilla</v>
          </cell>
        </row>
        <row r="36">
          <cell r="C36" t="str">
            <v>Fresadora para pavimento</v>
          </cell>
        </row>
        <row r="37">
          <cell r="C37" t="str">
            <v>Guadaña mecánica</v>
          </cell>
        </row>
        <row r="38">
          <cell r="C38" t="str">
            <v>Irrigador de asfalto (1000 galones)</v>
          </cell>
        </row>
        <row r="39">
          <cell r="C39" t="str">
            <v>Mezcladora de concreto (1 bulto)</v>
          </cell>
        </row>
        <row r="40">
          <cell r="C40" t="str">
            <v>Motobomba de 3"</v>
          </cell>
        </row>
        <row r="41">
          <cell r="C41" t="str">
            <v>Motobomba de 4"</v>
          </cell>
        </row>
        <row r="42">
          <cell r="C42" t="str">
            <v>Motoniveladora Tipo CAT 120 o equivalente</v>
          </cell>
        </row>
        <row r="43">
          <cell r="C43" t="str">
            <v>Retroexcavadora sobre llanta Tipo JD 410 o equivalente</v>
          </cell>
        </row>
        <row r="44">
          <cell r="C44" t="str">
            <v>Retroexcavadora sobre oruga Tipo JD 690 o equivalente</v>
          </cell>
        </row>
        <row r="45">
          <cell r="C45" t="str">
            <v>Terminadora de asfalto (Finisher)</v>
          </cell>
        </row>
        <row r="46">
          <cell r="C46" t="str">
            <v>Trituradora</v>
          </cell>
        </row>
        <row r="47">
          <cell r="C47" t="str">
            <v>Vehículo delineador</v>
          </cell>
        </row>
        <row r="48">
          <cell r="C48" t="str">
            <v>Vibrador de concreto</v>
          </cell>
        </row>
        <row r="49">
          <cell r="C49" t="str">
            <v>Volqueta de 6 m3</v>
          </cell>
        </row>
        <row r="50">
          <cell r="C50" t="str">
            <v>Motosierra</v>
          </cell>
        </row>
        <row r="51">
          <cell r="C51" t="str">
            <v>Compactador neumático</v>
          </cell>
        </row>
        <row r="52">
          <cell r="C52" t="str">
            <v>Pavimentadora deslizante (para conctreto hidraúlico))</v>
          </cell>
        </row>
        <row r="53">
          <cell r="C53" t="str">
            <v>Cortadora (para pavimento)</v>
          </cell>
        </row>
        <row r="54">
          <cell r="C54" t="str">
            <v>Herramienta menor ( 5% de mano de obra )</v>
          </cell>
        </row>
        <row r="55">
          <cell r="C55" t="str">
            <v>Herramienta menor ( 10% de mano de obra )</v>
          </cell>
        </row>
        <row r="56">
          <cell r="C56" t="str">
            <v>Herramienta menor ( 15% de mano de obra )</v>
          </cell>
        </row>
        <row r="59">
          <cell r="C59" t="str">
            <v>Asfalto natural (asfaltita)</v>
          </cell>
        </row>
        <row r="60">
          <cell r="C60" t="str">
            <v>Asfalto líquido (Ligante)</v>
          </cell>
        </row>
        <row r="61">
          <cell r="C61" t="str">
            <v>Mezcla densa en caliente MDC3 (mezcla en planta)</v>
          </cell>
        </row>
        <row r="62">
          <cell r="C62" t="str">
            <v>Mezcla densa en caliente MDC2 (mezcla en planta)</v>
          </cell>
        </row>
        <row r="63">
          <cell r="C63" t="str">
            <v>Mezcla densa en caliente MDC1 (mezcla en planta)</v>
          </cell>
        </row>
        <row r="64">
          <cell r="C64" t="str">
            <v>Cemento asfáltico (ligante)</v>
          </cell>
        </row>
        <row r="65">
          <cell r="C65" t="str">
            <v>Emulsión asfáltica de rotura lenta</v>
          </cell>
        </row>
        <row r="66">
          <cell r="C66" t="str">
            <v>Emulsión asfáltica de rotura rápida</v>
          </cell>
        </row>
        <row r="67">
          <cell r="C67" t="str">
            <v>Mezcla con emulsión (mezcla en planta)</v>
          </cell>
        </row>
        <row r="68">
          <cell r="C68" t="str">
            <v>Agregado pétreo para mezclas asfálticas</v>
          </cell>
        </row>
        <row r="69">
          <cell r="C69" t="str">
            <v>Agregado pétreo para concreto hidráulico</v>
          </cell>
        </row>
        <row r="70">
          <cell r="C70" t="str">
            <v>Arena lavada</v>
          </cell>
        </row>
        <row r="71">
          <cell r="C71" t="str">
            <v>Arena semilavada</v>
          </cell>
        </row>
        <row r="72">
          <cell r="C72" t="str">
            <v>Material triturado para filtros</v>
          </cell>
        </row>
        <row r="73">
          <cell r="C73" t="str">
            <v>Material de afirmado</v>
          </cell>
        </row>
        <row r="74">
          <cell r="C74" t="str">
            <v xml:space="preserve">Material seleccionado para relleno </v>
          </cell>
        </row>
        <row r="75">
          <cell r="C75" t="str">
            <v>Base granular</v>
          </cell>
        </row>
        <row r="76">
          <cell r="C76" t="str">
            <v>Subbase granular</v>
          </cell>
        </row>
        <row r="77">
          <cell r="C77" t="str">
            <v>Acero de refuerzo A-37</v>
          </cell>
        </row>
        <row r="78">
          <cell r="C78" t="str">
            <v>Acero de refuerzo PDR-60</v>
          </cell>
        </row>
        <row r="79">
          <cell r="C79" t="str">
            <v>Alambre negro para amarre</v>
          </cell>
        </row>
        <row r="80">
          <cell r="C80" t="str">
            <v>Alambre galvanizado</v>
          </cell>
        </row>
        <row r="81">
          <cell r="C81" t="str">
            <v>Cemento gris</v>
          </cell>
        </row>
        <row r="82">
          <cell r="C82" t="str">
            <v>Formaleta</v>
          </cell>
        </row>
        <row r="83">
          <cell r="C83" t="str">
            <v>Malla para gaviones (2 M3)</v>
          </cell>
        </row>
        <row r="84">
          <cell r="C84" t="str">
            <v>Piedra para gaviones</v>
          </cell>
        </row>
        <row r="85">
          <cell r="C85" t="str">
            <v>Piedra para mampostería</v>
          </cell>
        </row>
        <row r="86">
          <cell r="C86" t="str">
            <v>Tubería  de concreto simple, diametro 60 cms</v>
          </cell>
        </row>
        <row r="87">
          <cell r="C87" t="str">
            <v>Tubería concreto reforzado diametro 90 cm</v>
          </cell>
        </row>
        <row r="88">
          <cell r="C88" t="str">
            <v>Aditivo acelerante</v>
          </cell>
        </row>
        <row r="89">
          <cell r="C89" t="str">
            <v>Agua</v>
          </cell>
        </row>
        <row r="90">
          <cell r="C90" t="str">
            <v>Tubería PVC diametro 2 pulgadas</v>
          </cell>
        </row>
        <row r="91">
          <cell r="C91" t="str">
            <v>Tubería PVC perforada diametro 2.5 pulgadas</v>
          </cell>
        </row>
        <row r="92">
          <cell r="C92" t="str">
            <v>Tubería perforada PVC diametro 3 pulgadas</v>
          </cell>
        </row>
        <row r="93">
          <cell r="C93" t="str">
            <v>Tubería PVC diametro 4 pulgadas</v>
          </cell>
        </row>
        <row r="94">
          <cell r="C94" t="str">
            <v>Tubería perforada PVC diametro 4 pulgadas</v>
          </cell>
        </row>
        <row r="95">
          <cell r="C95" t="str">
            <v>Cimbra</v>
          </cell>
        </row>
        <row r="96">
          <cell r="C96" t="str">
            <v>Geotextil tipo tejido</v>
          </cell>
        </row>
        <row r="97">
          <cell r="C97" t="str">
            <v>Geotextil tipo no tejido</v>
          </cell>
        </row>
        <row r="98">
          <cell r="C98" t="str">
            <v>Captafaro</v>
          </cell>
        </row>
        <row r="99">
          <cell r="C99" t="str">
            <v>Defensa metálica y accsesorios</v>
          </cell>
        </row>
        <row r="100">
          <cell r="C100" t="str">
            <v>Indicador de alineamiento</v>
          </cell>
        </row>
        <row r="101">
          <cell r="C101" t="str">
            <v>Lámina metálica para señales</v>
          </cell>
        </row>
        <row r="102">
          <cell r="C102" t="str">
            <v>Mojón o poste de referencia</v>
          </cell>
        </row>
        <row r="103">
          <cell r="C103" t="str">
            <v>Pegante epóxico</v>
          </cell>
        </row>
        <row r="104">
          <cell r="C104" t="str">
            <v>Poste para señales</v>
          </cell>
        </row>
        <row r="106">
          <cell r="C106" t="str">
            <v>MATERIALES</v>
          </cell>
        </row>
        <row r="107">
          <cell r="C107" t="str">
            <v>Poste para defensa metálica</v>
          </cell>
        </row>
        <row r="108">
          <cell r="C108" t="str">
            <v>Señal temporal</v>
          </cell>
        </row>
        <row r="109">
          <cell r="C109" t="str">
            <v>Tacha reflectiva</v>
          </cell>
        </row>
        <row r="110">
          <cell r="C110" t="str">
            <v>Terminal y accesorios para defensa metálica</v>
          </cell>
        </row>
        <row r="111">
          <cell r="C111" t="str">
            <v>Esferas reflectivas</v>
          </cell>
        </row>
        <row r="112">
          <cell r="C112" t="str">
            <v>Pintura de tráfico</v>
          </cell>
        </row>
        <row r="113">
          <cell r="C113" t="str">
            <v>Pintura de aluminio</v>
          </cell>
        </row>
        <row r="114">
          <cell r="C114" t="str">
            <v>Pintura anticorrosiva</v>
          </cell>
        </row>
        <row r="115">
          <cell r="C115" t="str">
            <v>Arbol (hasta 30 cm)</v>
          </cell>
        </row>
        <row r="116">
          <cell r="C116" t="str">
            <v>Cespedones</v>
          </cell>
        </row>
        <row r="117">
          <cell r="C117" t="str">
            <v>Semillas para empradizar</v>
          </cell>
        </row>
        <row r="118">
          <cell r="C118" t="str">
            <v>Tierra abonada</v>
          </cell>
        </row>
        <row r="119">
          <cell r="C119" t="str">
            <v>Explosivos 75%</v>
          </cell>
        </row>
        <row r="120">
          <cell r="C120" t="str">
            <v>Fulminantes</v>
          </cell>
        </row>
        <row r="121">
          <cell r="C121" t="str">
            <v>Mecha lenta</v>
          </cell>
        </row>
        <row r="122">
          <cell r="C122" t="str">
            <v>Cordón detonante</v>
          </cell>
        </row>
        <row r="123">
          <cell r="C123" t="str">
            <v>Cepillo</v>
          </cell>
        </row>
        <row r="124">
          <cell r="C124" t="str">
            <v>Jabón detergente</v>
          </cell>
        </row>
        <row r="125">
          <cell r="C125" t="str">
            <v>Enzimas orgánicas</v>
          </cell>
        </row>
        <row r="126">
          <cell r="C126" t="str">
            <v>Concreto hidraúlico para pavimento MR-40</v>
          </cell>
        </row>
        <row r="127">
          <cell r="C127" t="str">
            <v>Formaleta Metálica</v>
          </cell>
        </row>
        <row r="131">
          <cell r="C131" t="str">
            <v>Maestro</v>
          </cell>
          <cell r="D131" t="str">
            <v>DÍA</v>
          </cell>
          <cell r="E131">
            <v>28000</v>
          </cell>
        </row>
        <row r="132">
          <cell r="C132" t="str">
            <v>Mampostero</v>
          </cell>
          <cell r="D132" t="str">
            <v>DÍA</v>
          </cell>
          <cell r="E132">
            <v>25000</v>
          </cell>
        </row>
        <row r="133">
          <cell r="C133" t="str">
            <v>Obrero</v>
          </cell>
          <cell r="D133" t="str">
            <v>DÍA</v>
          </cell>
          <cell r="E133">
            <v>11000</v>
          </cell>
        </row>
        <row r="134">
          <cell r="C134" t="str">
            <v>Oficial</v>
          </cell>
          <cell r="D134" t="str">
            <v>DÍA</v>
          </cell>
          <cell r="E134">
            <v>19000</v>
          </cell>
        </row>
        <row r="135">
          <cell r="C135" t="str">
            <v>Pintor</v>
          </cell>
          <cell r="D135" t="str">
            <v>DÍA</v>
          </cell>
          <cell r="E135">
            <v>21000</v>
          </cell>
        </row>
        <row r="136">
          <cell r="C136" t="str">
            <v>Ayudante</v>
          </cell>
          <cell r="D136" t="str">
            <v>DÍA</v>
          </cell>
          <cell r="E136">
            <v>11000</v>
          </cell>
        </row>
        <row r="137">
          <cell r="C137" t="str">
            <v>Inspector</v>
          </cell>
          <cell r="D137" t="str">
            <v>DÍA</v>
          </cell>
          <cell r="E137">
            <v>35000</v>
          </cell>
        </row>
        <row r="138">
          <cell r="C138" t="str">
            <v>Ingeniero</v>
          </cell>
          <cell r="D138" t="str">
            <v>MES</v>
          </cell>
          <cell r="E138">
            <v>3300000</v>
          </cell>
        </row>
        <row r="139">
          <cell r="C139" t="str">
            <v>Topógrafo</v>
          </cell>
          <cell r="D139" t="str">
            <v>DÍA</v>
          </cell>
          <cell r="E139">
            <v>45000</v>
          </cell>
        </row>
        <row r="140">
          <cell r="C140" t="str">
            <v>Cadenero</v>
          </cell>
          <cell r="D140" t="str">
            <v>DÍA</v>
          </cell>
          <cell r="E140">
            <v>40000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luation Summary"/>
      <sheetName val="Options"/>
      <sheetName val="Rail Capex Depreciation"/>
      <sheetName val="Title"/>
      <sheetName val="Parameters"/>
      <sheetName val="NPV Summary"/>
      <sheetName val="NPV Summary 100% Carboandes"/>
      <sheetName val="NPV Summary only Carboandes"/>
      <sheetName val="Cost Summ"/>
      <sheetName val="Economic  Graphs"/>
      <sheetName val="Sensitivities"/>
      <sheetName val="Quantity Graphs"/>
      <sheetName val="Deprec"/>
      <sheetName val="Coal Stocks &amp; Wkg Cap"/>
      <sheetName val="Total Cap"/>
      <sheetName val="Other Cap"/>
      <sheetName val="Init Cap"/>
      <sheetName val="Repl Cap"/>
      <sheetName val="Init"/>
      <sheetName val="Repl"/>
      <sheetName val="Total Op Costs"/>
      <sheetName val="Other Op Costs"/>
      <sheetName val="Blasting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Utilisation"/>
      <sheetName val="Roster"/>
      <sheetName val="Fleet"/>
      <sheetName val="Combined Schedule Summary"/>
      <sheetName val="Paste In Schedule_LJ"/>
      <sheetName val="Paste In Schedule_LJ2"/>
      <sheetName val="Paste In Utilisation"/>
      <sheetName val="Paste In Fleet"/>
      <sheetName val="Paste in Roster"/>
      <sheetName val="Equip Data"/>
      <sheetName val="Not Used ------&gt;"/>
      <sheetName val="Update_Header_Footer"/>
    </sheetNames>
    <sheetDataSet>
      <sheetData sheetId="0"/>
      <sheetData sheetId="1"/>
      <sheetData sheetId="2"/>
      <sheetData sheetId="3"/>
      <sheetData sheetId="4" refreshError="1">
        <row r="18">
          <cell r="R18">
            <v>0.35</v>
          </cell>
        </row>
        <row r="31">
          <cell r="I31">
            <v>10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turitas Valuation Summary"/>
      <sheetName val="Title"/>
      <sheetName val="Options"/>
      <sheetName val="Project Finance"/>
      <sheetName val="Equipment Leasing"/>
      <sheetName val="Parameters"/>
      <sheetName val="Pricing"/>
      <sheetName val="NPV Summary"/>
      <sheetName val="Cost Summ"/>
      <sheetName val="Sensitivities"/>
      <sheetName val="Economic  Graphs"/>
      <sheetName val="Quantity Graphs"/>
      <sheetName val="Deprec"/>
      <sheetName val="Coal Stocks &amp; Wkg Cap"/>
      <sheetName val="Total Cap"/>
      <sheetName val="Other Cap"/>
      <sheetName val="Init Cap"/>
      <sheetName val="Repl Cap"/>
      <sheetName val="Init"/>
      <sheetName val="Repl"/>
      <sheetName val="Total Op Costs"/>
      <sheetName val="Other Op Costs"/>
      <sheetName val="Royalties"/>
      <sheetName val="Blasting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Utilisation"/>
      <sheetName val="Roster"/>
      <sheetName val="Fleet"/>
      <sheetName val="Combined Schedule Summary"/>
      <sheetName val="Paste in 2007 Capex"/>
      <sheetName val="Paste In Schedule_CDJ"/>
      <sheetName val="Paste In Schedule_Cal"/>
      <sheetName val="Paste In Utilisation"/>
      <sheetName val="Paste In Fleet"/>
      <sheetName val="Paste in Roster"/>
      <sheetName val="Equip Data"/>
      <sheetName val="Not Used ------&gt;"/>
      <sheetName val="Update_Header_Footer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>
        <row r="31">
          <cell r="I31">
            <v>5</v>
          </cell>
          <cell r="J31">
            <v>0.2</v>
          </cell>
        </row>
        <row r="33">
          <cell r="I33">
            <v>20</v>
          </cell>
          <cell r="J33">
            <v>0.05</v>
          </cell>
        </row>
        <row r="34">
          <cell r="I34">
            <v>20</v>
          </cell>
          <cell r="J34">
            <v>0.05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BITDA Summary"/>
      <sheetName val="Cover"/>
      <sheetName val="Summary for IG"/>
      <sheetName val="Summary page"/>
      <sheetName val="Index"/>
      <sheetName val="Title"/>
      <sheetName val="NPV Summary"/>
      <sheetName val="Price"/>
      <sheetName val="Cost Summ"/>
      <sheetName val="Tax workings"/>
      <sheetName val="Sensitivities"/>
      <sheetName val="Tax summary"/>
      <sheetName val="Economic  Graphs"/>
      <sheetName val="Quantity Graphs"/>
      <sheetName val="Deprec"/>
      <sheetName val="Coal Stocks &amp; Wkg Cap"/>
      <sheetName val="Total Cap"/>
      <sheetName val="Other Cap GIAG"/>
      <sheetName val="Other Cap JG"/>
      <sheetName val="mine capital"/>
      <sheetName val="Propuerto op costs"/>
      <sheetName val="Propuerto capex"/>
      <sheetName val="Updated CAPEX"/>
      <sheetName val="Repl Cap"/>
      <sheetName val="Repl Cap - Contractor"/>
      <sheetName val="Init Cap"/>
      <sheetName val="Init Cap - Contractor"/>
      <sheetName val="Init"/>
      <sheetName val="Repl"/>
      <sheetName val="Total Op Costs"/>
      <sheetName val="Other Op Costs"/>
      <sheetName val="Royalties"/>
      <sheetName val="Other Op Costs-Security"/>
      <sheetName val="Rail Opex"/>
      <sheetName val="Blasting"/>
      <sheetName val="Contractors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Power Consump"/>
      <sheetName val="Fuel Cons"/>
      <sheetName val="Equip Annual Hours"/>
      <sheetName val="Fleet Cost Hrs"/>
      <sheetName val="Fleet Op Hrs"/>
      <sheetName val="Roster"/>
      <sheetName val="Utilisation"/>
      <sheetName val="Fleet"/>
      <sheetName val="Combined Schedule Summary"/>
      <sheetName val="Waste Sched"/>
      <sheetName val="Coal Sched"/>
      <sheetName val="Waste Sched GIAG"/>
      <sheetName val="Coal Sched GIAG"/>
      <sheetName val="Waste Sched Update"/>
      <sheetName val="Coal Sched Update"/>
      <sheetName val="Paste In Utilisation"/>
      <sheetName val="Paste in Roster"/>
      <sheetName val="Paste In Fleet"/>
      <sheetName val="Paste In Utilisation GIAG"/>
      <sheetName val="Paste in Roster GIAG"/>
      <sheetName val="Paste In Fleet GIAG"/>
      <sheetName val="Paste In Utilisation Update"/>
      <sheetName val="Paste in Roster Update"/>
      <sheetName val="Paste In Fleet Update"/>
      <sheetName val="Equip Data"/>
      <sheetName val="Depr Custom duties - Prodeco"/>
      <sheetName val="Cashflow"/>
      <sheetName val="Summary"/>
      <sheetName val="PV -JV"/>
      <sheetName val="Not Used ------&gt;"/>
      <sheetName val="Nom IS&amp;BS"/>
      <sheetName val="Update_Header_Foo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7">
          <cell r="L57">
            <v>12</v>
          </cell>
        </row>
        <row r="66">
          <cell r="T66">
            <v>10</v>
          </cell>
          <cell r="U66">
            <v>0.1</v>
          </cell>
        </row>
      </sheetData>
      <sheetData sheetId="5" refreshError="1">
        <row r="28">
          <cell r="L28" t="str">
            <v xml:space="preserve">PRODECO/CDJ RAIL ACCESS - OPTION 1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UNITARIO"/>
      <sheetName val="presupuesto"/>
      <sheetName val="presupuesto (2)"/>
      <sheetName val="lista de precio"/>
      <sheetName val="ANL BASICO"/>
    </sheetNames>
    <sheetDataSet>
      <sheetData sheetId="0" refreshError="1"/>
      <sheetData sheetId="1" refreshError="1"/>
      <sheetData sheetId="2" refreshError="1"/>
      <sheetData sheetId="3">
        <row r="7">
          <cell r="B7">
            <v>15</v>
          </cell>
        </row>
        <row r="11">
          <cell r="B11">
            <v>420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1"/>
      <sheetName val=" Summary Page"/>
      <sheetName val="Log"/>
      <sheetName val="Drivers"/>
      <sheetName val="Inputs_28kt"/>
      <sheetName val="Inputs_28upID"/>
      <sheetName val="Inputs_32t"/>
      <sheetName val="Inputs_37kt"/>
      <sheetName val="Inputs-SUMMARY"/>
      <sheetName val="Toggles"/>
      <sheetName val="Workings"/>
      <sheetName val="Output"/>
      <sheetName val="DBOutput"/>
      <sheetName val="Core"/>
      <sheetName val="Core_real"/>
      <sheetName val="Tax"/>
      <sheetName val="Royalties"/>
      <sheetName val="Financ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H3">
            <v>1</v>
          </cell>
          <cell r="I3">
            <v>1</v>
          </cell>
          <cell r="J3">
            <v>2</v>
          </cell>
          <cell r="K3">
            <v>3</v>
          </cell>
          <cell r="L3">
            <v>4</v>
          </cell>
          <cell r="M3">
            <v>5</v>
          </cell>
          <cell r="N3">
            <v>6</v>
          </cell>
          <cell r="O3">
            <v>7</v>
          </cell>
          <cell r="P3">
            <v>8</v>
          </cell>
          <cell r="Q3">
            <v>9</v>
          </cell>
          <cell r="R3">
            <v>10</v>
          </cell>
          <cell r="S3">
            <v>11</v>
          </cell>
          <cell r="T3">
            <v>12</v>
          </cell>
          <cell r="U3">
            <v>13</v>
          </cell>
          <cell r="V3">
            <v>14</v>
          </cell>
          <cell r="W3">
            <v>15</v>
          </cell>
          <cell r="X3">
            <v>16</v>
          </cell>
          <cell r="Y3">
            <v>17</v>
          </cell>
          <cell r="Z3">
            <v>18</v>
          </cell>
          <cell r="AA3">
            <v>19</v>
          </cell>
          <cell r="AB3">
            <v>20</v>
          </cell>
          <cell r="AC3">
            <v>21</v>
          </cell>
          <cell r="AD3">
            <v>22</v>
          </cell>
          <cell r="AE3">
            <v>23</v>
          </cell>
          <cell r="AF3">
            <v>24</v>
          </cell>
          <cell r="AG3">
            <v>25</v>
          </cell>
          <cell r="AH3">
            <v>26</v>
          </cell>
          <cell r="AI3">
            <v>27</v>
          </cell>
          <cell r="AJ3">
            <v>28</v>
          </cell>
          <cell r="AK3">
            <v>29</v>
          </cell>
          <cell r="AL3">
            <v>30</v>
          </cell>
          <cell r="AM3">
            <v>31</v>
          </cell>
          <cell r="AN3">
            <v>32</v>
          </cell>
          <cell r="AO3">
            <v>33</v>
          </cell>
          <cell r="AP3">
            <v>34</v>
          </cell>
          <cell r="AQ3">
            <v>35</v>
          </cell>
          <cell r="AR3">
            <v>36</v>
          </cell>
          <cell r="AS3">
            <v>37</v>
          </cell>
          <cell r="AT3">
            <v>38</v>
          </cell>
          <cell r="AU3">
            <v>39</v>
          </cell>
          <cell r="AV3">
            <v>40</v>
          </cell>
          <cell r="AW3">
            <v>41</v>
          </cell>
          <cell r="AX3">
            <v>42</v>
          </cell>
          <cell r="AY3">
            <v>43</v>
          </cell>
          <cell r="AZ3">
            <v>44</v>
          </cell>
          <cell r="BA3">
            <v>45</v>
          </cell>
          <cell r="BB3">
            <v>46</v>
          </cell>
          <cell r="BC3">
            <v>47</v>
          </cell>
          <cell r="BD3">
            <v>48</v>
          </cell>
          <cell r="BE3">
            <v>49</v>
          </cell>
          <cell r="BF3">
            <v>50</v>
          </cell>
          <cell r="BG3">
            <v>51</v>
          </cell>
          <cell r="BH3">
            <v>52</v>
          </cell>
          <cell r="BI3">
            <v>53</v>
          </cell>
          <cell r="BJ3">
            <v>54</v>
          </cell>
          <cell r="BK3">
            <v>55</v>
          </cell>
          <cell r="BL3">
            <v>56</v>
          </cell>
          <cell r="BM3">
            <v>57</v>
          </cell>
          <cell r="BN3">
            <v>58</v>
          </cell>
          <cell r="BO3">
            <v>59</v>
          </cell>
          <cell r="BP3">
            <v>60</v>
          </cell>
          <cell r="BQ3">
            <v>61</v>
          </cell>
          <cell r="BR3">
            <v>62</v>
          </cell>
        </row>
        <row r="266">
          <cell r="H266">
            <v>1</v>
          </cell>
          <cell r="I266">
            <v>1</v>
          </cell>
          <cell r="J266">
            <v>1</v>
          </cell>
          <cell r="K266">
            <v>1</v>
          </cell>
          <cell r="L266">
            <v>1</v>
          </cell>
          <cell r="M266">
            <v>1</v>
          </cell>
          <cell r="N266">
            <v>1</v>
          </cell>
          <cell r="O266">
            <v>1</v>
          </cell>
          <cell r="P266">
            <v>1</v>
          </cell>
          <cell r="Q266">
            <v>1</v>
          </cell>
          <cell r="R266">
            <v>1</v>
          </cell>
          <cell r="S266">
            <v>1</v>
          </cell>
          <cell r="T266">
            <v>1</v>
          </cell>
          <cell r="U266">
            <v>1</v>
          </cell>
          <cell r="V266">
            <v>1</v>
          </cell>
          <cell r="W266">
            <v>1</v>
          </cell>
          <cell r="X266">
            <v>1</v>
          </cell>
          <cell r="Y266">
            <v>1</v>
          </cell>
          <cell r="Z266">
            <v>1</v>
          </cell>
          <cell r="AA266">
            <v>1</v>
          </cell>
          <cell r="AB266">
            <v>1</v>
          </cell>
          <cell r="AC266">
            <v>1</v>
          </cell>
          <cell r="AD266">
            <v>1</v>
          </cell>
          <cell r="AE266">
            <v>1</v>
          </cell>
          <cell r="AF266">
            <v>1</v>
          </cell>
          <cell r="AG266">
            <v>1</v>
          </cell>
          <cell r="AH266">
            <v>1</v>
          </cell>
          <cell r="AI266">
            <v>1</v>
          </cell>
          <cell r="AJ266">
            <v>1</v>
          </cell>
          <cell r="AK266">
            <v>1</v>
          </cell>
          <cell r="AL266">
            <v>1</v>
          </cell>
          <cell r="AM266">
            <v>1</v>
          </cell>
          <cell r="AN266">
            <v>1</v>
          </cell>
          <cell r="AO266">
            <v>1</v>
          </cell>
          <cell r="AP266">
            <v>1</v>
          </cell>
          <cell r="AQ266">
            <v>1</v>
          </cell>
          <cell r="AR266">
            <v>1</v>
          </cell>
          <cell r="AS266">
            <v>1</v>
          </cell>
          <cell r="AT266">
            <v>1</v>
          </cell>
          <cell r="AU266">
            <v>1</v>
          </cell>
          <cell r="AV266">
            <v>1</v>
          </cell>
          <cell r="AW266">
            <v>1</v>
          </cell>
          <cell r="AX266">
            <v>1</v>
          </cell>
          <cell r="AY266">
            <v>1</v>
          </cell>
          <cell r="AZ266">
            <v>1</v>
          </cell>
          <cell r="BA266">
            <v>1</v>
          </cell>
          <cell r="BB266">
            <v>1</v>
          </cell>
          <cell r="BC266">
            <v>1</v>
          </cell>
          <cell r="BD266">
            <v>1</v>
          </cell>
          <cell r="BE266">
            <v>1</v>
          </cell>
          <cell r="BF266">
            <v>1</v>
          </cell>
          <cell r="BG266">
            <v>1</v>
          </cell>
          <cell r="BH266">
            <v>1</v>
          </cell>
          <cell r="BI266">
            <v>1</v>
          </cell>
          <cell r="BJ266">
            <v>1</v>
          </cell>
          <cell r="BK266">
            <v>1</v>
          </cell>
          <cell r="BL266">
            <v>1</v>
          </cell>
          <cell r="BM266">
            <v>1</v>
          </cell>
          <cell r="BN266">
            <v>1</v>
          </cell>
          <cell r="BO266">
            <v>1</v>
          </cell>
          <cell r="BP266">
            <v>1</v>
          </cell>
          <cell r="BQ266">
            <v>1</v>
          </cell>
          <cell r="BR266">
            <v>1</v>
          </cell>
        </row>
        <row r="279">
          <cell r="L279">
            <v>0</v>
          </cell>
          <cell r="M279">
            <v>0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  <cell r="Z279">
            <v>0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  <cell r="AU279">
            <v>0</v>
          </cell>
          <cell r="AV279">
            <v>0</v>
          </cell>
          <cell r="AW279">
            <v>0</v>
          </cell>
          <cell r="AX279">
            <v>0</v>
          </cell>
          <cell r="AY279">
            <v>0</v>
          </cell>
          <cell r="AZ279">
            <v>0</v>
          </cell>
          <cell r="BA279">
            <v>0</v>
          </cell>
          <cell r="BB279">
            <v>0</v>
          </cell>
          <cell r="BC279">
            <v>0</v>
          </cell>
          <cell r="BD279">
            <v>0</v>
          </cell>
          <cell r="BE279">
            <v>0</v>
          </cell>
          <cell r="BF279">
            <v>0</v>
          </cell>
          <cell r="BG279">
            <v>0</v>
          </cell>
          <cell r="BH279">
            <v>0</v>
          </cell>
          <cell r="BI279">
            <v>0</v>
          </cell>
          <cell r="BJ279">
            <v>0</v>
          </cell>
          <cell r="BK279">
            <v>0</v>
          </cell>
          <cell r="BL279">
            <v>0</v>
          </cell>
          <cell r="BM279">
            <v>0</v>
          </cell>
          <cell r="BN279">
            <v>0</v>
          </cell>
          <cell r="BO279">
            <v>0</v>
          </cell>
          <cell r="BP279">
            <v>0</v>
          </cell>
          <cell r="BQ279">
            <v>0</v>
          </cell>
          <cell r="BR279">
            <v>0</v>
          </cell>
        </row>
        <row r="464">
          <cell r="H464">
            <v>8.2600000000000007E-2</v>
          </cell>
          <cell r="I464">
            <v>7.0211197026236405E-2</v>
          </cell>
          <cell r="J464">
            <v>7.7699999899087602E-2</v>
          </cell>
          <cell r="K464">
            <v>7.8425000111062501E-2</v>
          </cell>
          <cell r="L464">
            <v>7.8424999980129209E-2</v>
          </cell>
          <cell r="M464">
            <v>7.842499994123911E-2</v>
          </cell>
          <cell r="N464">
            <v>0.08</v>
          </cell>
          <cell r="O464">
            <v>0.08</v>
          </cell>
          <cell r="P464">
            <v>0.08</v>
          </cell>
          <cell r="Q464">
            <v>0.08</v>
          </cell>
          <cell r="R464">
            <v>0.08</v>
          </cell>
          <cell r="S464">
            <v>0.08</v>
          </cell>
          <cell r="T464">
            <v>0.08</v>
          </cell>
          <cell r="U464">
            <v>0.08</v>
          </cell>
          <cell r="V464">
            <v>0.08</v>
          </cell>
          <cell r="W464">
            <v>0.08</v>
          </cell>
          <cell r="X464">
            <v>0.08</v>
          </cell>
          <cell r="Y464">
            <v>0.08</v>
          </cell>
          <cell r="Z464">
            <v>0.08</v>
          </cell>
          <cell r="AA464">
            <v>0.08</v>
          </cell>
          <cell r="AB464">
            <v>0.08</v>
          </cell>
          <cell r="AC464">
            <v>0.08</v>
          </cell>
          <cell r="AD464">
            <v>0.08</v>
          </cell>
          <cell r="AE464">
            <v>0.08</v>
          </cell>
          <cell r="AF464">
            <v>0.08</v>
          </cell>
          <cell r="AG464">
            <v>0.08</v>
          </cell>
          <cell r="AH464">
            <v>0.08</v>
          </cell>
          <cell r="AI464">
            <v>0.08</v>
          </cell>
          <cell r="AJ464">
            <v>0.08</v>
          </cell>
          <cell r="AK464">
            <v>0.08</v>
          </cell>
          <cell r="AL464">
            <v>0.08</v>
          </cell>
          <cell r="AM464">
            <v>0.08</v>
          </cell>
          <cell r="AN464">
            <v>0.08</v>
          </cell>
          <cell r="AO464">
            <v>0.08</v>
          </cell>
          <cell r="AP464">
            <v>0.08</v>
          </cell>
          <cell r="AQ464">
            <v>0.08</v>
          </cell>
          <cell r="AR464">
            <v>0.08</v>
          </cell>
          <cell r="AS464">
            <v>0.08</v>
          </cell>
          <cell r="AT464">
            <v>0.08</v>
          </cell>
          <cell r="AU464">
            <v>0.08</v>
          </cell>
          <cell r="AV464">
            <v>0.08</v>
          </cell>
          <cell r="AW464">
            <v>0.08</v>
          </cell>
          <cell r="AX464">
            <v>0.08</v>
          </cell>
          <cell r="AY464">
            <v>0.08</v>
          </cell>
          <cell r="AZ464">
            <v>0.08</v>
          </cell>
          <cell r="BA464">
            <v>0.08</v>
          </cell>
          <cell r="BB464">
            <v>0.08</v>
          </cell>
          <cell r="BC464">
            <v>0.08</v>
          </cell>
          <cell r="BD464">
            <v>0.08</v>
          </cell>
          <cell r="BE464">
            <v>0.08</v>
          </cell>
          <cell r="BF464">
            <v>0.08</v>
          </cell>
          <cell r="BG464">
            <v>0.08</v>
          </cell>
          <cell r="BH464">
            <v>0.08</v>
          </cell>
          <cell r="BI464">
            <v>0.08</v>
          </cell>
          <cell r="BJ464">
            <v>0.08</v>
          </cell>
          <cell r="BK464">
            <v>0.08</v>
          </cell>
          <cell r="BL464">
            <v>0.08</v>
          </cell>
          <cell r="BM464">
            <v>0.08</v>
          </cell>
          <cell r="BN464">
            <v>0.08</v>
          </cell>
          <cell r="BO464">
            <v>0.08</v>
          </cell>
          <cell r="BP464">
            <v>0.08</v>
          </cell>
          <cell r="BQ464">
            <v>0.08</v>
          </cell>
          <cell r="BR464">
            <v>0.08</v>
          </cell>
        </row>
        <row r="466">
          <cell r="H466">
            <v>0.38500000000000001</v>
          </cell>
          <cell r="I466">
            <v>0.38500000000000001</v>
          </cell>
          <cell r="J466">
            <v>0.38500000000000001</v>
          </cell>
          <cell r="K466">
            <v>0.38500000000000001</v>
          </cell>
          <cell r="L466">
            <v>0.35</v>
          </cell>
          <cell r="M466">
            <v>0.35</v>
          </cell>
          <cell r="N466">
            <v>0.35</v>
          </cell>
          <cell r="O466">
            <v>0.35</v>
          </cell>
          <cell r="P466">
            <v>0.35</v>
          </cell>
          <cell r="Q466">
            <v>0.35</v>
          </cell>
          <cell r="R466">
            <v>0.35</v>
          </cell>
          <cell r="S466">
            <v>0.35</v>
          </cell>
          <cell r="T466">
            <v>0.35</v>
          </cell>
          <cell r="U466">
            <v>0.35</v>
          </cell>
          <cell r="V466">
            <v>0.35</v>
          </cell>
          <cell r="W466">
            <v>0.35</v>
          </cell>
          <cell r="X466">
            <v>0.35</v>
          </cell>
          <cell r="Y466">
            <v>0.35</v>
          </cell>
          <cell r="Z466">
            <v>0.35</v>
          </cell>
          <cell r="AA466">
            <v>0.35</v>
          </cell>
          <cell r="AB466">
            <v>0.35</v>
          </cell>
          <cell r="AC466">
            <v>0.35</v>
          </cell>
          <cell r="AD466">
            <v>0.35</v>
          </cell>
          <cell r="AE466">
            <v>0.35</v>
          </cell>
          <cell r="AF466">
            <v>0.35</v>
          </cell>
          <cell r="AG466">
            <v>0.35</v>
          </cell>
          <cell r="AH466">
            <v>0.35</v>
          </cell>
          <cell r="AI466">
            <v>0.35</v>
          </cell>
          <cell r="AJ466">
            <v>0.35</v>
          </cell>
          <cell r="AK466">
            <v>0.35</v>
          </cell>
          <cell r="AL466">
            <v>0.35</v>
          </cell>
          <cell r="AM466">
            <v>0.35</v>
          </cell>
          <cell r="AN466">
            <v>0.35</v>
          </cell>
          <cell r="AO466">
            <v>0.35</v>
          </cell>
          <cell r="AP466">
            <v>0.35</v>
          </cell>
          <cell r="AQ466">
            <v>0.35</v>
          </cell>
          <cell r="AR466">
            <v>0.35</v>
          </cell>
          <cell r="AS466">
            <v>0.35</v>
          </cell>
          <cell r="AT466">
            <v>0.35</v>
          </cell>
          <cell r="AU466">
            <v>0.35</v>
          </cell>
          <cell r="AV466">
            <v>0.35</v>
          </cell>
          <cell r="AW466">
            <v>0.35</v>
          </cell>
          <cell r="AX466">
            <v>0.35</v>
          </cell>
          <cell r="AY466">
            <v>0.35</v>
          </cell>
          <cell r="AZ466">
            <v>0.35</v>
          </cell>
          <cell r="BA466">
            <v>0.35</v>
          </cell>
          <cell r="BB466">
            <v>0.35</v>
          </cell>
          <cell r="BC466">
            <v>0.35</v>
          </cell>
          <cell r="BD466">
            <v>0.35</v>
          </cell>
          <cell r="BE466">
            <v>0.35</v>
          </cell>
          <cell r="BF466">
            <v>0.35</v>
          </cell>
          <cell r="BG466">
            <v>0.35</v>
          </cell>
          <cell r="BH466">
            <v>0.35</v>
          </cell>
          <cell r="BI466">
            <v>0.35</v>
          </cell>
          <cell r="BJ466">
            <v>0.35</v>
          </cell>
          <cell r="BK466">
            <v>0.35</v>
          </cell>
          <cell r="BL466">
            <v>0.35</v>
          </cell>
          <cell r="BM466">
            <v>0.35</v>
          </cell>
          <cell r="BN466">
            <v>0.35</v>
          </cell>
          <cell r="BO466">
            <v>0.35</v>
          </cell>
          <cell r="BP466">
            <v>0.35</v>
          </cell>
          <cell r="BQ466">
            <v>0.35</v>
          </cell>
          <cell r="BR466">
            <v>0.35</v>
          </cell>
        </row>
      </sheetData>
      <sheetData sheetId="9" refreshError="1"/>
      <sheetData sheetId="10" refreshError="1">
        <row r="8">
          <cell r="H8">
            <v>1.0189999999999999</v>
          </cell>
          <cell r="I8">
            <v>1</v>
          </cell>
          <cell r="J8">
            <v>1.0249999999999999</v>
          </cell>
          <cell r="K8">
            <v>1.0506249999999999</v>
          </cell>
          <cell r="L8">
            <v>1.0768906249999999</v>
          </cell>
          <cell r="M8">
            <v>1.1038128906249998</v>
          </cell>
          <cell r="N8">
            <v>1.1314082128906247</v>
          </cell>
          <cell r="O8">
            <v>1.1596934182128902</v>
          </cell>
          <cell r="P8">
            <v>1.1886857536682123</v>
          </cell>
          <cell r="Q8">
            <v>1.2184028975099175</v>
          </cell>
          <cell r="R8">
            <v>1.2488629699476652</v>
          </cell>
          <cell r="S8">
            <v>1.2800845441963566</v>
          </cell>
          <cell r="T8">
            <v>1.3120866578012655</v>
          </cell>
          <cell r="U8">
            <v>1.3448888242462971</v>
          </cell>
          <cell r="V8">
            <v>1.3785110448524545</v>
          </cell>
          <cell r="W8">
            <v>1.4129738209737657</v>
          </cell>
          <cell r="X8">
            <v>1.4482981664981096</v>
          </cell>
          <cell r="Y8">
            <v>1.4845056206605622</v>
          </cell>
          <cell r="Z8">
            <v>1.5216182611770761</v>
          </cell>
          <cell r="AA8">
            <v>1.5596587177065029</v>
          </cell>
          <cell r="AB8">
            <v>1.5986501856491653</v>
          </cell>
          <cell r="AC8">
            <v>1.6386164402903942</v>
          </cell>
          <cell r="AD8">
            <v>1.6795818512976539</v>
          </cell>
          <cell r="AE8">
            <v>1.721571397580095</v>
          </cell>
          <cell r="AF8">
            <v>1.7646106825195973</v>
          </cell>
          <cell r="AG8">
            <v>1.8087259495825871</v>
          </cell>
          <cell r="AH8">
            <v>1.8539440983221516</v>
          </cell>
          <cell r="AI8">
            <v>1.9002927007802053</v>
          </cell>
          <cell r="AJ8">
            <v>1.9478000182997102</v>
          </cell>
          <cell r="AK8">
            <v>1.9964950187572028</v>
          </cell>
          <cell r="AL8">
            <v>2.0464073942261325</v>
          </cell>
          <cell r="AM8">
            <v>2.0464073942261325</v>
          </cell>
          <cell r="AN8">
            <v>2.0464073942261325</v>
          </cell>
          <cell r="AO8">
            <v>2.0464073942261325</v>
          </cell>
          <cell r="AP8">
            <v>2.0464073942261325</v>
          </cell>
          <cell r="AQ8">
            <v>2.0464073942261325</v>
          </cell>
          <cell r="AR8">
            <v>2.0464073942261325</v>
          </cell>
          <cell r="AS8">
            <v>2.0464073942261325</v>
          </cell>
          <cell r="AT8">
            <v>2.0464073942261325</v>
          </cell>
          <cell r="AU8">
            <v>2.0464073942261325</v>
          </cell>
          <cell r="AV8">
            <v>2.0464073942261325</v>
          </cell>
          <cell r="AW8">
            <v>2.0464073942261325</v>
          </cell>
          <cell r="AX8">
            <v>2.0464073942261325</v>
          </cell>
          <cell r="AY8">
            <v>2.0464073942261325</v>
          </cell>
          <cell r="AZ8">
            <v>2.0464073942261325</v>
          </cell>
          <cell r="BA8">
            <v>2.0464073942261325</v>
          </cell>
          <cell r="BB8">
            <v>2.0464073942261325</v>
          </cell>
          <cell r="BC8">
            <v>2.0464073942261325</v>
          </cell>
          <cell r="BD8">
            <v>2.0464073942261325</v>
          </cell>
          <cell r="BE8">
            <v>2.0464073942261325</v>
          </cell>
          <cell r="BF8">
            <v>2.0464073942261325</v>
          </cell>
          <cell r="BG8">
            <v>2.0464073942261325</v>
          </cell>
          <cell r="BH8">
            <v>2.0464073942261325</v>
          </cell>
          <cell r="BI8">
            <v>2.0464073942261325</v>
          </cell>
          <cell r="BJ8">
            <v>2.0464073942261325</v>
          </cell>
          <cell r="BK8">
            <v>2.0464073942261325</v>
          </cell>
          <cell r="BL8">
            <v>2.0464073942261325</v>
          </cell>
          <cell r="BM8">
            <v>2.0464073942261325</v>
          </cell>
          <cell r="BN8">
            <v>2.0464073942261325</v>
          </cell>
          <cell r="BO8">
            <v>2.0464073942261325</v>
          </cell>
          <cell r="BP8">
            <v>2.0464073942261325</v>
          </cell>
          <cell r="BQ8">
            <v>2.0464073942261325</v>
          </cell>
          <cell r="BR8">
            <v>2.0464073942261325</v>
          </cell>
        </row>
        <row r="299">
          <cell r="H299">
            <v>0.97799999999999998</v>
          </cell>
          <cell r="I299">
            <v>10.586175000000001</v>
          </cell>
          <cell r="J299">
            <v>2.2945351621093746</v>
          </cell>
          <cell r="K299">
            <v>0.56323233958544916</v>
          </cell>
          <cell r="L299">
            <v>5.174012543515623</v>
          </cell>
          <cell r="M299">
            <v>6.4781730204488372</v>
          </cell>
          <cell r="N299">
            <v>5.7668306546156041</v>
          </cell>
          <cell r="O299">
            <v>8.0815986640953259</v>
          </cell>
          <cell r="P299">
            <v>14.200878096211088</v>
          </cell>
          <cell r="Q299">
            <v>13.411840410243737</v>
          </cell>
          <cell r="R299">
            <v>15.707658864755569</v>
          </cell>
          <cell r="S299">
            <v>9.6425615866079184</v>
          </cell>
          <cell r="T299">
            <v>9.343671591781769</v>
          </cell>
          <cell r="U299">
            <v>9.9972695052330032</v>
          </cell>
          <cell r="V299">
            <v>8.7397093640836641</v>
          </cell>
          <cell r="W299">
            <v>9.1751470254400047</v>
          </cell>
          <cell r="X299">
            <v>9.1034961668128354</v>
          </cell>
          <cell r="Y299">
            <v>9.06904416860759</v>
          </cell>
          <cell r="Z299">
            <v>9.5341641078242159</v>
          </cell>
          <cell r="AA299">
            <v>7.6841087512955486</v>
          </cell>
          <cell r="AB299">
            <v>10.307367692344945</v>
          </cell>
          <cell r="AC299">
            <v>17.190244796607878</v>
          </cell>
          <cell r="AD299">
            <v>27.201885126603621</v>
          </cell>
          <cell r="AE299">
            <v>11.853327577933403</v>
          </cell>
          <cell r="AF299">
            <v>10.363704868778445</v>
          </cell>
          <cell r="AG299">
            <v>6.0755676203879174</v>
          </cell>
          <cell r="AH299">
            <v>5.9737886385631649</v>
          </cell>
          <cell r="AI299">
            <v>0.39100721907353875</v>
          </cell>
          <cell r="AJ299">
            <v>0.68763680735039334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0</v>
          </cell>
          <cell r="BC299">
            <v>0</v>
          </cell>
          <cell r="BD299">
            <v>0</v>
          </cell>
          <cell r="BE299">
            <v>0</v>
          </cell>
          <cell r="BF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>
            <v>0</v>
          </cell>
          <cell r="BL299">
            <v>0</v>
          </cell>
          <cell r="BM299">
            <v>0</v>
          </cell>
          <cell r="BN299">
            <v>0</v>
          </cell>
          <cell r="BO299">
            <v>0</v>
          </cell>
          <cell r="BP299">
            <v>0</v>
          </cell>
          <cell r="BQ299">
            <v>0</v>
          </cell>
          <cell r="BR299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ón Final Telecomun"/>
      <sheetName val="Versión Final EAAB"/>
      <sheetName val="Versión Final IDU"/>
      <sheetName val="Mano de Obra"/>
      <sheetName val="Materiales"/>
      <sheetName val="CONTRATO"/>
      <sheetName val="Contratos"/>
      <sheetName val="Circuitos"/>
      <sheetName val="Presupuestos Daños IDU"/>
      <sheetName val="CEDS"/>
      <sheetName val="5094-2003"/>
      <sheetName val="resumen"/>
      <sheetName val="AIU"/>
      <sheetName val="9.4"/>
      <sheetName val="A. P. U."/>
      <sheetName val="Ppto completo"/>
      <sheetName val="apu"/>
      <sheetName val="Auxiliares"/>
      <sheetName val="CO Teatro"/>
      <sheetName val="Insumos"/>
      <sheetName val="Hoja1"/>
      <sheetName val="calidad"/>
      <sheetName val="Versión_Final_Telecomun"/>
      <sheetName val="Versión_Final_EAAB"/>
      <sheetName val="Versión_Final_IDU"/>
      <sheetName val="Mano_de_Obra"/>
      <sheetName val="Presupuestos_Daños_IDU"/>
      <sheetName val="Versión_Final_Telecomun1"/>
      <sheetName val="Versión_Final_EAAB1"/>
      <sheetName val="Versión_Final_IDU1"/>
      <sheetName val="Mano_de_Obra1"/>
      <sheetName val="Presupuestos_Daños_IDU1"/>
      <sheetName val="Versión_Final_Telecomun2"/>
      <sheetName val="Versión_Final_EAAB2"/>
      <sheetName val="Versión_Final_IDU2"/>
      <sheetName val="Mano_de_Obra2"/>
      <sheetName val="Presupuestos_Daños_IDU2"/>
      <sheetName val="Versión_Final_Telecomun3"/>
      <sheetName val="Versión_Final_EAAB3"/>
      <sheetName val="Versión_Final_IDU3"/>
      <sheetName val="Mano_de_Obra3"/>
      <sheetName val="Presupuestos_Daños_IDU3"/>
      <sheetName val="Versión_Final_Telecomun4"/>
      <sheetName val="Versión_Final_EAAB4"/>
      <sheetName val="Versión_Final_IDU4"/>
      <sheetName val="Mano_de_Obra4"/>
      <sheetName val="Presupuestos_Daños_IDU4"/>
      <sheetName val="Versión_Final_Telecomun5"/>
      <sheetName val="Versión_Final_EAAB5"/>
      <sheetName val="Versión_Final_IDU5"/>
      <sheetName val="Mano_de_Obra5"/>
      <sheetName val="Presupuestos_Daños_IDU5"/>
      <sheetName val="Versión_Final_Telecomun8"/>
      <sheetName val="Versión_Final_EAAB8"/>
      <sheetName val="Versión_Final_IDU8"/>
      <sheetName val="Mano_de_Obra8"/>
      <sheetName val="Presupuestos_Daños_IDU8"/>
      <sheetName val="Versión_Final_Telecomun6"/>
      <sheetName val="Versión_Final_EAAB6"/>
      <sheetName val="Versión_Final_IDU6"/>
      <sheetName val="Mano_de_Obra6"/>
      <sheetName val="Presupuestos_Daños_IDU6"/>
      <sheetName val="Versión_Final_Telecomun7"/>
      <sheetName val="Versión_Final_EAAB7"/>
      <sheetName val="Versión_Final_IDU7"/>
      <sheetName val="Mano_de_Obra7"/>
      <sheetName val="Presupuestos_Daños_IDU7"/>
      <sheetName val="Versión_Final_Telecomun9"/>
      <sheetName val="Versión_Final_EAAB9"/>
      <sheetName val="Versión_Final_IDU9"/>
      <sheetName val="Mano_de_Obra9"/>
      <sheetName val="Presupuestos_Daños_IDU9"/>
      <sheetName val="9_45"/>
      <sheetName val="9_4"/>
      <sheetName val="9_41"/>
      <sheetName val="9_44"/>
      <sheetName val="9_42"/>
      <sheetName val="9_43"/>
      <sheetName val="9_46"/>
      <sheetName val="9_47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/>
      <sheetData sheetId="7" refreshError="1">
        <row r="2">
          <cell r="C2" t="str">
            <v>AJ21 - ICATA</v>
          </cell>
        </row>
        <row r="3">
          <cell r="C3" t="str">
            <v>AJ22 - BARRANCAS</v>
          </cell>
        </row>
        <row r="4">
          <cell r="C4" t="str">
            <v>AJ23 - CANADA</v>
          </cell>
        </row>
        <row r="5">
          <cell r="C5" t="str">
            <v>AJ24 - LOS_CERROS</v>
          </cell>
        </row>
        <row r="6">
          <cell r="C6" t="str">
            <v>AJ25 - CEDRAL</v>
          </cell>
        </row>
        <row r="7">
          <cell r="C7" t="str">
            <v>AJ26 - GOLF</v>
          </cell>
        </row>
        <row r="8">
          <cell r="C8" t="str">
            <v>AJ27 - CONVENTOS</v>
          </cell>
        </row>
        <row r="9">
          <cell r="C9" t="str">
            <v>AJ28 - MILAN</v>
          </cell>
        </row>
        <row r="10">
          <cell r="C10" t="str">
            <v>AJ29 - BABILONIA</v>
          </cell>
        </row>
        <row r="11">
          <cell r="C11" t="str">
            <v>AJ2A - ALAMEDA</v>
          </cell>
        </row>
        <row r="12">
          <cell r="C12" t="str">
            <v>AJ2B - MARIELA</v>
          </cell>
        </row>
        <row r="13">
          <cell r="C13" t="str">
            <v>AJ2C - AUXILIARES</v>
          </cell>
        </row>
        <row r="14">
          <cell r="C14" t="str">
            <v>AR11D - ST_BARBARA</v>
          </cell>
        </row>
        <row r="15">
          <cell r="C15" t="str">
            <v>AR21D - EL_PLACER</v>
          </cell>
        </row>
        <row r="16">
          <cell r="C16" t="str">
            <v>AT11D - GUADUAS</v>
          </cell>
        </row>
        <row r="17">
          <cell r="C17" t="str">
            <v>AT12D - EL_TRIGO</v>
          </cell>
        </row>
        <row r="18">
          <cell r="C18" t="str">
            <v>AT14D - FCA_BALU</v>
          </cell>
        </row>
        <row r="19">
          <cell r="C19" t="str">
            <v>AU11 - C_FISCALES</v>
          </cell>
        </row>
        <row r="20">
          <cell r="C20" t="str">
            <v>AU12 - CALLEJA</v>
          </cell>
        </row>
        <row r="21">
          <cell r="C21" t="str">
            <v>AU13 - UNICENTRO</v>
          </cell>
        </row>
        <row r="22">
          <cell r="C22" t="str">
            <v>AU14 - ATABAN_ETB</v>
          </cell>
        </row>
        <row r="23">
          <cell r="C23" t="str">
            <v>AU15 - VILLAS</v>
          </cell>
        </row>
        <row r="24">
          <cell r="C24" t="str">
            <v>AU16 - LA_ROTONDA</v>
          </cell>
        </row>
        <row r="25">
          <cell r="C25" t="str">
            <v>AU17 - CAMPESTRE</v>
          </cell>
        </row>
        <row r="26">
          <cell r="C26" t="str">
            <v>AU18 - SAUSALITO</v>
          </cell>
        </row>
        <row r="27">
          <cell r="C27" t="str">
            <v>AU21 - CARABINERO</v>
          </cell>
        </row>
        <row r="28">
          <cell r="C28" t="str">
            <v>AU22 - MALIBU</v>
          </cell>
        </row>
        <row r="29">
          <cell r="C29" t="str">
            <v>AU23 - ACACIAS</v>
          </cell>
        </row>
        <row r="30">
          <cell r="C30" t="str">
            <v>AU24 - BRITALIA</v>
          </cell>
        </row>
        <row r="31">
          <cell r="C31" t="str">
            <v>AU25 - TRANSV_30</v>
          </cell>
        </row>
        <row r="32">
          <cell r="C32" t="str">
            <v>AU26 - ALHAMBRA</v>
          </cell>
        </row>
        <row r="33">
          <cell r="C33" t="str">
            <v>AU27 - JARDINES</v>
          </cell>
        </row>
        <row r="34">
          <cell r="C34" t="str">
            <v>AU31 - CENTRALETB</v>
          </cell>
        </row>
        <row r="35">
          <cell r="C35" t="str">
            <v>AU32 - LISBOA</v>
          </cell>
        </row>
        <row r="36">
          <cell r="C36" t="str">
            <v>AU33 - ED_TECNICO</v>
          </cell>
        </row>
        <row r="37">
          <cell r="C37" t="str">
            <v>AU34 - VOZ_VICTOR</v>
          </cell>
        </row>
        <row r="38">
          <cell r="C38" t="str">
            <v>AU35 - CARULLA</v>
          </cell>
        </row>
        <row r="39">
          <cell r="C39" t="str">
            <v>AU36 - SPRING</v>
          </cell>
        </row>
        <row r="40">
          <cell r="C40" t="str">
            <v>AU37 - STA_COLOMA</v>
          </cell>
        </row>
        <row r="41">
          <cell r="C41" t="str">
            <v>BA11R - ECOPETROL</v>
          </cell>
        </row>
        <row r="42">
          <cell r="C42" t="str">
            <v>BA21R - BOGOTA</v>
          </cell>
        </row>
        <row r="43">
          <cell r="C43" t="str">
            <v>BA22R - HONDURAS</v>
          </cell>
        </row>
        <row r="44">
          <cell r="C44" t="str">
            <v>BA23R - FACA</v>
          </cell>
        </row>
        <row r="45">
          <cell r="C45" t="str">
            <v>BA24R - MONDONEDO</v>
          </cell>
        </row>
        <row r="46">
          <cell r="C46" t="str">
            <v>BL11 - SAN_MARCOS</v>
          </cell>
        </row>
        <row r="47">
          <cell r="C47" t="str">
            <v>BL12 - AUMEDELLIN</v>
          </cell>
        </row>
        <row r="48">
          <cell r="C48" t="str">
            <v>BL13 - AVREGIONAL</v>
          </cell>
        </row>
        <row r="49">
          <cell r="C49" t="str">
            <v>BL14 - MUELLE</v>
          </cell>
        </row>
        <row r="50">
          <cell r="C50" t="str">
            <v>BL15 - CORTIJO</v>
          </cell>
        </row>
        <row r="51">
          <cell r="C51" t="str">
            <v>BL16 - SIBERIA</v>
          </cell>
        </row>
        <row r="52">
          <cell r="C52" t="str">
            <v>BL17 - MADRIGAL</v>
          </cell>
        </row>
        <row r="53">
          <cell r="C53" t="str">
            <v>BL18 - SALITRAL</v>
          </cell>
        </row>
        <row r="54">
          <cell r="C54" t="str">
            <v>BL21 - TV_CABLE</v>
          </cell>
        </row>
        <row r="55">
          <cell r="C55" t="str">
            <v>BL22 - FLORENCIA</v>
          </cell>
        </row>
        <row r="56">
          <cell r="C56" t="str">
            <v>BL23 - ZARZAMORA</v>
          </cell>
        </row>
        <row r="57">
          <cell r="C57" t="str">
            <v>BL24 - CEREZOS</v>
          </cell>
        </row>
        <row r="58">
          <cell r="C58" t="str">
            <v>BL25 - ESPANOLA</v>
          </cell>
        </row>
        <row r="59">
          <cell r="C59" t="str">
            <v>BL26 - GARCES_NAV</v>
          </cell>
        </row>
        <row r="60">
          <cell r="C60" t="str">
            <v>BL27 - LA_PERLA</v>
          </cell>
        </row>
        <row r="61">
          <cell r="C61" t="str">
            <v>BL28 - BACHUE</v>
          </cell>
        </row>
        <row r="62">
          <cell r="C62" t="str">
            <v>BL31 - QUIRIGUA</v>
          </cell>
        </row>
        <row r="63">
          <cell r="C63" t="str">
            <v>BL32 - EL_CEDRO</v>
          </cell>
        </row>
        <row r="64">
          <cell r="C64" t="str">
            <v>BL33 - VILLA_LUZ</v>
          </cell>
        </row>
        <row r="65">
          <cell r="C65" t="str">
            <v>BL34 - RONDEROETB</v>
          </cell>
        </row>
        <row r="66">
          <cell r="C66" t="str">
            <v>BL35 - STA_ROSITA</v>
          </cell>
        </row>
        <row r="67">
          <cell r="C67" t="str">
            <v>BL36 - BOCHICAIII</v>
          </cell>
        </row>
        <row r="68">
          <cell r="C68" t="str">
            <v>BL37 - AFIDRO</v>
          </cell>
        </row>
        <row r="69">
          <cell r="C69" t="str">
            <v>BL38 - ENGATIVA</v>
          </cell>
        </row>
        <row r="70">
          <cell r="C70" t="str">
            <v>BO11 - VL_SAUCES</v>
          </cell>
        </row>
        <row r="71">
          <cell r="C71" t="str">
            <v>BO11R - COLMOTORES</v>
          </cell>
        </row>
        <row r="72">
          <cell r="C72" t="str">
            <v>BO12 - MADELENA</v>
          </cell>
        </row>
        <row r="73">
          <cell r="C73" t="str">
            <v>BO12R - UNILUZ</v>
          </cell>
        </row>
        <row r="74">
          <cell r="C74" t="str">
            <v>BO13 - HILANDERIA</v>
          </cell>
        </row>
        <row r="75">
          <cell r="C75" t="str">
            <v>BO13R - CARBOQUIMI</v>
          </cell>
        </row>
        <row r="76">
          <cell r="C76" t="str">
            <v>BO14 - CASAGRANDE</v>
          </cell>
        </row>
        <row r="77">
          <cell r="C77" t="str">
            <v>BO15 - MAKROGLAXO</v>
          </cell>
        </row>
        <row r="78">
          <cell r="C78" t="str">
            <v>BO16 - OLARTE</v>
          </cell>
        </row>
        <row r="79">
          <cell r="C79" t="str">
            <v>BO17 - ISLA_SOL</v>
          </cell>
        </row>
        <row r="80">
          <cell r="C80" t="str">
            <v>BO18 - FERROTEC</v>
          </cell>
        </row>
        <row r="81">
          <cell r="C81" t="str">
            <v>BO21 - NUEVO_ROMA</v>
          </cell>
        </row>
        <row r="82">
          <cell r="C82" t="str">
            <v>BO22 - LLOREDA</v>
          </cell>
        </row>
        <row r="83">
          <cell r="C83" t="str">
            <v>BO23 - CORLUZ</v>
          </cell>
        </row>
        <row r="84">
          <cell r="C84" t="str">
            <v>BO24 - VL_ANITA</v>
          </cell>
        </row>
        <row r="85">
          <cell r="C85" t="str">
            <v>BO25 - PAVCO</v>
          </cell>
        </row>
        <row r="86">
          <cell r="C86" t="str">
            <v>BO26 - ALEJANDRA</v>
          </cell>
        </row>
        <row r="87">
          <cell r="C87" t="str">
            <v>BO27 - SIE_MORENA</v>
          </cell>
        </row>
        <row r="88">
          <cell r="C88" t="str">
            <v>BO28 - BOITA</v>
          </cell>
        </row>
        <row r="89">
          <cell r="C89" t="str">
            <v>BO31 - VILLA_RIO</v>
          </cell>
        </row>
        <row r="90">
          <cell r="C90" t="str">
            <v>BO32 - ESTACION</v>
          </cell>
        </row>
        <row r="91">
          <cell r="C91" t="str">
            <v>BO33 - APOGEO</v>
          </cell>
        </row>
        <row r="92">
          <cell r="C92" t="str">
            <v>BO34 - TIMIZA</v>
          </cell>
        </row>
        <row r="93">
          <cell r="C93" t="str">
            <v>BO35 - PERDOMO</v>
          </cell>
        </row>
        <row r="94">
          <cell r="C94" t="str">
            <v>BO36 - CASA_BLANC</v>
          </cell>
        </row>
        <row r="95">
          <cell r="C95" t="str">
            <v>BO37 - CARIMA_ETB</v>
          </cell>
        </row>
        <row r="96">
          <cell r="C96" t="str">
            <v>BO38 - GALICIA</v>
          </cell>
        </row>
        <row r="97">
          <cell r="C97" t="str">
            <v>CB12D - CRUCERO</v>
          </cell>
        </row>
        <row r="98">
          <cell r="C98" t="str">
            <v>CB13D - LA_RAMADA</v>
          </cell>
        </row>
        <row r="99">
          <cell r="C99" t="str">
            <v>CC11 - CHAPINERO</v>
          </cell>
        </row>
        <row r="100">
          <cell r="C100" t="str">
            <v>CC12 - MARLY</v>
          </cell>
        </row>
        <row r="101">
          <cell r="C101" t="str">
            <v>CC13 - PALERMO</v>
          </cell>
        </row>
        <row r="102">
          <cell r="C102" t="str">
            <v>CC14 - ALTO_CABLE</v>
          </cell>
        </row>
        <row r="103">
          <cell r="C103" t="str">
            <v>CC15 - BC_CC_A</v>
          </cell>
        </row>
        <row r="104">
          <cell r="C104" t="str">
            <v>CC16 - AV_CARACAS</v>
          </cell>
        </row>
        <row r="105">
          <cell r="C105" t="str">
            <v>CC17 - LA_SALLE</v>
          </cell>
        </row>
        <row r="106">
          <cell r="C106" t="str">
            <v>CC18 - CATALUNA</v>
          </cell>
        </row>
        <row r="107">
          <cell r="C107" t="str">
            <v>CC21 - SAN_MARTIN</v>
          </cell>
        </row>
        <row r="108">
          <cell r="C108" t="str">
            <v>CC22 - BC_CC_B</v>
          </cell>
        </row>
        <row r="109">
          <cell r="C109" t="str">
            <v>CC23 - MILITAR</v>
          </cell>
        </row>
        <row r="110">
          <cell r="C110" t="str">
            <v>CC24 - ROSALES</v>
          </cell>
        </row>
        <row r="111">
          <cell r="C111" t="str">
            <v>CC26 - URB_PARDO</v>
          </cell>
        </row>
        <row r="112">
          <cell r="C112" t="str">
            <v>CC27 - ST_DOMINGO</v>
          </cell>
        </row>
        <row r="113">
          <cell r="C113" t="str">
            <v>CC28 - CARRERA_7</v>
          </cell>
        </row>
        <row r="114">
          <cell r="C114" t="str">
            <v>CC29 - CIRCUNVALA</v>
          </cell>
        </row>
        <row r="115">
          <cell r="C115" t="str">
            <v>CC2A - PARQUE_NAL</v>
          </cell>
        </row>
        <row r="116">
          <cell r="C116" t="str">
            <v>CC2B - Libre</v>
          </cell>
        </row>
        <row r="117">
          <cell r="C117" t="str">
            <v>CC2C - Libre</v>
          </cell>
        </row>
        <row r="118">
          <cell r="C118" t="str">
            <v>CE11 - COVICAL</v>
          </cell>
        </row>
        <row r="119">
          <cell r="C119" t="str">
            <v>CE12 - FRAYLEJONA</v>
          </cell>
        </row>
        <row r="120">
          <cell r="C120" t="str">
            <v>CE21 - MUNDO_NVO</v>
          </cell>
        </row>
        <row r="121">
          <cell r="C121" t="str">
            <v>CF11D - EL_TEJAR</v>
          </cell>
        </row>
        <row r="122">
          <cell r="C122" t="str">
            <v>CF12D - ALBANIA</v>
          </cell>
        </row>
        <row r="123">
          <cell r="C123" t="str">
            <v>CF13D - SISGA</v>
          </cell>
        </row>
        <row r="124">
          <cell r="C124" t="str">
            <v>CH14 - PJ_CHUZACA</v>
          </cell>
        </row>
        <row r="125">
          <cell r="C125" t="str">
            <v>CH21 - SOACHA</v>
          </cell>
        </row>
        <row r="126">
          <cell r="C126" t="str">
            <v>CH22 - CANOAS</v>
          </cell>
        </row>
        <row r="127">
          <cell r="C127" t="str">
            <v>CJ11 - RIO_FRIO</v>
          </cell>
        </row>
        <row r="128">
          <cell r="C128" t="str">
            <v>CJ12 - CANELON</v>
          </cell>
        </row>
        <row r="129">
          <cell r="C129" t="str">
            <v>CJ21 - CHUNUGUA</v>
          </cell>
        </row>
        <row r="130">
          <cell r="C130" t="str">
            <v>CJ22 - COLOMBIA</v>
          </cell>
        </row>
        <row r="131">
          <cell r="C131" t="str">
            <v>CK11 - PESQUERO</v>
          </cell>
        </row>
        <row r="132">
          <cell r="C132" t="str">
            <v>CK12 - SOLDADOS</v>
          </cell>
        </row>
        <row r="133">
          <cell r="C133" t="str">
            <v>CK13 - BONIFACIO</v>
          </cell>
        </row>
        <row r="134">
          <cell r="C134" t="str">
            <v>CK14 - EL_BOSCAN</v>
          </cell>
        </row>
        <row r="135">
          <cell r="C135" t="str">
            <v>CK15 - BRISAS</v>
          </cell>
        </row>
        <row r="136">
          <cell r="C136" t="str">
            <v>CK16 - BOSALINDA</v>
          </cell>
        </row>
        <row r="137">
          <cell r="C137" t="str">
            <v>CK17 - IRIARTE</v>
          </cell>
        </row>
        <row r="138">
          <cell r="C138" t="str">
            <v>CK18 - ARBOLETE</v>
          </cell>
        </row>
        <row r="139">
          <cell r="C139" t="str">
            <v>CK1A - ANHELO</v>
          </cell>
        </row>
        <row r="140">
          <cell r="C140" t="str">
            <v>CK1B - POTRERITOS</v>
          </cell>
        </row>
        <row r="141">
          <cell r="C141" t="str">
            <v>CK1C - METROVIVIE</v>
          </cell>
        </row>
        <row r="142">
          <cell r="C142" t="str">
            <v>CL11R - POBLADO</v>
          </cell>
        </row>
        <row r="143">
          <cell r="C143" t="str">
            <v>CL12R - SANTA_ROSA</v>
          </cell>
        </row>
        <row r="144">
          <cell r="C144" t="str">
            <v>CL13R - Libre</v>
          </cell>
        </row>
        <row r="145">
          <cell r="C145" t="str">
            <v>CL14R - EL_RODEO</v>
          </cell>
        </row>
        <row r="146">
          <cell r="C146" t="str">
            <v>CN11 - AVIANCA</v>
          </cell>
        </row>
        <row r="147">
          <cell r="C147" t="str">
            <v>CN12 - MULTIFAMI</v>
          </cell>
        </row>
        <row r="148">
          <cell r="C148" t="str">
            <v>CN13 - EXTERNADO</v>
          </cell>
        </row>
        <row r="149">
          <cell r="C149" t="str">
            <v>CN14 - SN_LORENZO</v>
          </cell>
        </row>
        <row r="150">
          <cell r="C150" t="str">
            <v>CN15 - GERMANIA</v>
          </cell>
        </row>
        <row r="151">
          <cell r="C151" t="str">
            <v>CN16 - CASAMONEDA</v>
          </cell>
        </row>
        <row r="152">
          <cell r="C152" t="str">
            <v>CN17 - PALACIOETB</v>
          </cell>
        </row>
        <row r="153">
          <cell r="C153" t="str">
            <v>CN21 - TIA</v>
          </cell>
        </row>
        <row r="154">
          <cell r="C154" t="str">
            <v>CN22 - RES_PARQUE</v>
          </cell>
        </row>
        <row r="155">
          <cell r="C155" t="str">
            <v>CN23 - RICHARD</v>
          </cell>
        </row>
        <row r="156">
          <cell r="C156" t="str">
            <v>CN24 - FENICIA</v>
          </cell>
        </row>
        <row r="157">
          <cell r="C157" t="str">
            <v>CN25 - BC_CN</v>
          </cell>
        </row>
        <row r="158">
          <cell r="C158" t="str">
            <v>CN26 - MURILLO_T</v>
          </cell>
        </row>
        <row r="159">
          <cell r="C159" t="str">
            <v>CN27 - GUADALUPE</v>
          </cell>
        </row>
        <row r="160">
          <cell r="C160" t="str">
            <v>CN28 - BCO_REPUBL</v>
          </cell>
        </row>
        <row r="161">
          <cell r="C161" t="str">
            <v>CO11 - LOCAL_CO11</v>
          </cell>
        </row>
        <row r="162">
          <cell r="C162" t="str">
            <v>CO11R - MESAAUXISA</v>
          </cell>
        </row>
        <row r="163">
          <cell r="C163" t="str">
            <v>CO12 - CASINO</v>
          </cell>
        </row>
        <row r="164">
          <cell r="C164" t="str">
            <v>CO13 - VALVULAS</v>
          </cell>
        </row>
        <row r="165">
          <cell r="C165" t="str">
            <v>CO13R - ESPERANZA</v>
          </cell>
        </row>
        <row r="166">
          <cell r="C166" t="str">
            <v>COEPR - COLPARAISO</v>
          </cell>
        </row>
        <row r="167">
          <cell r="C167" t="str">
            <v>COLGR - COLGUAMES</v>
          </cell>
        </row>
        <row r="168">
          <cell r="C168" t="str">
            <v>COS1R - COLSAL1LAG</v>
          </cell>
        </row>
        <row r="169">
          <cell r="C169" t="str">
            <v>CP11 - Libre</v>
          </cell>
        </row>
        <row r="170">
          <cell r="C170" t="str">
            <v>CP12 - CIU_JARDIN</v>
          </cell>
        </row>
        <row r="171">
          <cell r="C171" t="str">
            <v>CP13 - GUARDIA_PR</v>
          </cell>
        </row>
        <row r="172">
          <cell r="C172" t="str">
            <v>CP14 - HORTUA</v>
          </cell>
        </row>
        <row r="173">
          <cell r="C173" t="str">
            <v>CP21 - QUINTA_ETB</v>
          </cell>
        </row>
        <row r="174">
          <cell r="C174" t="str">
            <v>CP22 - LUNA_PARK</v>
          </cell>
        </row>
        <row r="175">
          <cell r="C175" t="str">
            <v>CP23 - IMPRE_NAL</v>
          </cell>
        </row>
        <row r="176">
          <cell r="C176" t="str">
            <v>CP24 - SANTA_ANA</v>
          </cell>
        </row>
        <row r="177">
          <cell r="C177" t="str">
            <v>CP31 - CRISTOBAL</v>
          </cell>
        </row>
        <row r="178">
          <cell r="C178" t="str">
            <v>CP32 - CALLE_2</v>
          </cell>
        </row>
        <row r="179">
          <cell r="C179" t="str">
            <v>CP33 - CRTA_SUR</v>
          </cell>
        </row>
        <row r="180">
          <cell r="C180" t="str">
            <v>CP34 - SEVILLA</v>
          </cell>
        </row>
        <row r="181">
          <cell r="C181" t="str">
            <v>CP41 - MISERICORD</v>
          </cell>
        </row>
        <row r="182">
          <cell r="C182" t="str">
            <v>CP42 - TUBOS_MORE</v>
          </cell>
        </row>
        <row r="183">
          <cell r="C183" t="str">
            <v>CP43 - BALCANES</v>
          </cell>
        </row>
        <row r="184">
          <cell r="C184" t="str">
            <v>CP44 - EDUARDO_ST</v>
          </cell>
        </row>
        <row r="185">
          <cell r="C185" t="str">
            <v>CQ11D - LOCAL_CQ11</v>
          </cell>
        </row>
        <row r="186">
          <cell r="C186" t="str">
            <v>CQ11R - Chingaza</v>
          </cell>
        </row>
        <row r="187">
          <cell r="C187" t="str">
            <v>CQ12D - Caqueza</v>
          </cell>
        </row>
        <row r="188">
          <cell r="C188" t="str">
            <v>CQ13D - Ubaque</v>
          </cell>
        </row>
        <row r="189">
          <cell r="C189" t="str">
            <v>CR11 - PERSEVERAN</v>
          </cell>
        </row>
        <row r="190">
          <cell r="C190" t="str">
            <v>CR12 - CTR_CONVEN</v>
          </cell>
        </row>
        <row r="191">
          <cell r="C191" t="str">
            <v>CR13 - PLANETARIO</v>
          </cell>
        </row>
        <row r="192">
          <cell r="C192" t="str">
            <v>CR14 - COLGAS</v>
          </cell>
        </row>
        <row r="193">
          <cell r="C193" t="str">
            <v>CR15 - ORQUIDEA_R</v>
          </cell>
        </row>
        <row r="194">
          <cell r="C194" t="str">
            <v>CR16 - URANO</v>
          </cell>
        </row>
        <row r="195">
          <cell r="C195" t="str">
            <v>CR21 - COLSUBSIDI</v>
          </cell>
        </row>
        <row r="196">
          <cell r="C196" t="str">
            <v>CR22 - MAGDALENA</v>
          </cell>
        </row>
        <row r="197">
          <cell r="C197" t="str">
            <v>CR23 - HILTON</v>
          </cell>
        </row>
        <row r="198">
          <cell r="C198" t="str">
            <v>CR24 - EDI_BACHUE</v>
          </cell>
        </row>
        <row r="199">
          <cell r="C199" t="str">
            <v>CR25 - TELECOM</v>
          </cell>
        </row>
        <row r="200">
          <cell r="C200" t="str">
            <v>CR26 - PC_BAVARIA</v>
          </cell>
        </row>
        <row r="201">
          <cell r="C201" t="str">
            <v>CS11 - SAN_LUIS</v>
          </cell>
        </row>
        <row r="202">
          <cell r="C202" t="str">
            <v>CS12 - T_CASTILLO</v>
          </cell>
        </row>
        <row r="203">
          <cell r="C203" t="str">
            <v>CS13 - TROLLEY</v>
          </cell>
        </row>
        <row r="204">
          <cell r="C204" t="str">
            <v>CS14 - LOURDES</v>
          </cell>
        </row>
        <row r="205">
          <cell r="C205" t="str">
            <v>CS15 - CARRERA_10</v>
          </cell>
        </row>
        <row r="206">
          <cell r="C206" t="str">
            <v>CS16 - RAFA_URIBE</v>
          </cell>
        </row>
        <row r="207">
          <cell r="C207" t="str">
            <v>CS17 - ALADINO_BC</v>
          </cell>
        </row>
        <row r="208">
          <cell r="C208" t="str">
            <v>CS18 - GRANAHORRA</v>
          </cell>
        </row>
        <row r="209">
          <cell r="C209" t="str">
            <v>CS19 - Libre</v>
          </cell>
        </row>
        <row r="210">
          <cell r="C210" t="str">
            <v>CS21 - G_FEMENINO</v>
          </cell>
        </row>
        <row r="211">
          <cell r="C211" t="str">
            <v>CS22 - PEDAGOGICA</v>
          </cell>
        </row>
        <row r="212">
          <cell r="C212" t="str">
            <v>CS23 - ROYALPLAZA</v>
          </cell>
        </row>
        <row r="213">
          <cell r="C213" t="str">
            <v>CS24 - CHICO</v>
          </cell>
        </row>
        <row r="214">
          <cell r="C214" t="str">
            <v>CS25 - TRANVIA</v>
          </cell>
        </row>
        <row r="215">
          <cell r="C215" t="str">
            <v>CS26 - STA_TERESA</v>
          </cell>
        </row>
        <row r="216">
          <cell r="C216" t="str">
            <v>CS27 - ROSARIO</v>
          </cell>
        </row>
        <row r="217">
          <cell r="C217" t="str">
            <v>CS28 - SEARS</v>
          </cell>
        </row>
        <row r="218">
          <cell r="C218" t="str">
            <v>CT11 - CALLE_90</v>
          </cell>
        </row>
        <row r="219">
          <cell r="C219" t="str">
            <v>CT12 - LA_CABRERA</v>
          </cell>
        </row>
        <row r="220">
          <cell r="C220" t="str">
            <v>CT13 - AVENIDA_38</v>
          </cell>
        </row>
        <row r="221">
          <cell r="C221" t="str">
            <v>CT14 - PASADENA</v>
          </cell>
        </row>
        <row r="222">
          <cell r="C222" t="str">
            <v>CT15 - CENTRO_93</v>
          </cell>
        </row>
        <row r="223">
          <cell r="C223" t="str">
            <v>CT16 - AN_COUNTRY</v>
          </cell>
        </row>
        <row r="224">
          <cell r="C224" t="str">
            <v>CT17 - BARRAQUER</v>
          </cell>
        </row>
        <row r="225">
          <cell r="C225" t="str">
            <v>CT21 - ENTRE_RIOS</v>
          </cell>
        </row>
        <row r="226">
          <cell r="C226" t="str">
            <v>CT22 - ALCAZARES</v>
          </cell>
        </row>
        <row r="227">
          <cell r="C227" t="str">
            <v>CT23 - 7_AGOSTO</v>
          </cell>
        </row>
        <row r="228">
          <cell r="C228" t="str">
            <v>CT24 - AVENIDA_85</v>
          </cell>
        </row>
        <row r="229">
          <cell r="C229" t="str">
            <v>CT25 - POLO_CLUB</v>
          </cell>
        </row>
        <row r="230">
          <cell r="C230" t="str">
            <v>CT26 - NOGAL</v>
          </cell>
        </row>
        <row r="231">
          <cell r="C231" t="str">
            <v>CT27 - STA_PAULA</v>
          </cell>
        </row>
        <row r="232">
          <cell r="C232" t="str">
            <v>CT31 - STA_SOFIA</v>
          </cell>
        </row>
        <row r="233">
          <cell r="C233" t="str">
            <v>CT32 - GAITAN</v>
          </cell>
        </row>
        <row r="234">
          <cell r="C234" t="str">
            <v>CT33 - ANDINO_ETB</v>
          </cell>
        </row>
        <row r="235">
          <cell r="C235" t="str">
            <v>CT34 - MUSEOCHICO</v>
          </cell>
        </row>
        <row r="236">
          <cell r="C236" t="str">
            <v>CT35 - RIONEGRO</v>
          </cell>
        </row>
        <row r="237">
          <cell r="C237" t="str">
            <v>CT36 - RETIRO</v>
          </cell>
        </row>
        <row r="238">
          <cell r="C238" t="str">
            <v>CT37 - EL_LAGO</v>
          </cell>
        </row>
        <row r="239">
          <cell r="C239" t="str">
            <v>CU11 - CL_45_ETB</v>
          </cell>
        </row>
        <row r="240">
          <cell r="C240" t="str">
            <v>CU12 - TELEVISORA</v>
          </cell>
        </row>
        <row r="241">
          <cell r="C241" t="str">
            <v>CU13 - ESPACIO</v>
          </cell>
        </row>
        <row r="242">
          <cell r="C242" t="str">
            <v>CU14 - CAMPIN</v>
          </cell>
        </row>
        <row r="243">
          <cell r="C243" t="str">
            <v>CU15 - RECUERDO</v>
          </cell>
        </row>
        <row r="244">
          <cell r="C244" t="str">
            <v>CU16 - EXPOSICION</v>
          </cell>
        </row>
        <row r="245">
          <cell r="C245" t="str">
            <v>CU17 - U_NACIONAL</v>
          </cell>
        </row>
        <row r="246">
          <cell r="C246" t="str">
            <v>CU18 - TEJADA</v>
          </cell>
        </row>
        <row r="247">
          <cell r="C247" t="str">
            <v>CU19 - ANDINA</v>
          </cell>
        </row>
        <row r="248">
          <cell r="C248" t="str">
            <v>CU1A - Libre</v>
          </cell>
        </row>
        <row r="249">
          <cell r="C249" t="str">
            <v>CU1B - AVENIDA_30</v>
          </cell>
        </row>
        <row r="250">
          <cell r="C250" t="str">
            <v>CX11D - CHINZAQUE</v>
          </cell>
        </row>
        <row r="251">
          <cell r="C251" t="str">
            <v>CX12D - MINA</v>
          </cell>
        </row>
        <row r="252">
          <cell r="C252" t="str">
            <v>CX13D - TARAVITA</v>
          </cell>
        </row>
        <row r="253">
          <cell r="C253" t="str">
            <v>CY11 - CERCA_PIED</v>
          </cell>
        </row>
        <row r="254">
          <cell r="C254" t="str">
            <v>CY12 - FONQUETA</v>
          </cell>
        </row>
        <row r="255">
          <cell r="C255" t="str">
            <v>CY21 - LA_LORENA</v>
          </cell>
        </row>
        <row r="256">
          <cell r="C256" t="str">
            <v>CY22 - LA_BALSA</v>
          </cell>
        </row>
        <row r="257">
          <cell r="C257" t="str">
            <v>EB11D - EL_BOSQUE</v>
          </cell>
        </row>
        <row r="258">
          <cell r="C258" t="str">
            <v>EB21D - SUBIA</v>
          </cell>
        </row>
        <row r="259">
          <cell r="C259" t="str">
            <v>EB22D - TIBACUY</v>
          </cell>
        </row>
        <row r="260">
          <cell r="C260" t="str">
            <v>EPS1R - PENAS_BLAN</v>
          </cell>
        </row>
        <row r="261">
          <cell r="C261" t="str">
            <v>ER11 - 4_ESQUINAS</v>
          </cell>
        </row>
        <row r="262">
          <cell r="C262" t="str">
            <v>ER12 - SABANETA</v>
          </cell>
        </row>
        <row r="263">
          <cell r="C263" t="str">
            <v>ER21 - CRUZ_VERDE</v>
          </cell>
        </row>
        <row r="264">
          <cell r="C264" t="str">
            <v>ER22 - LA_PINUELA</v>
          </cell>
        </row>
        <row r="265">
          <cell r="C265" t="str">
            <v>ES11 - EMCOCABLES</v>
          </cell>
        </row>
        <row r="266">
          <cell r="C266" t="str">
            <v>ES11R - PACHO</v>
          </cell>
        </row>
        <row r="267">
          <cell r="C267" t="str">
            <v>ES12 - REBANO</v>
          </cell>
        </row>
        <row r="268">
          <cell r="C268" t="str">
            <v>ES12R - COLAR</v>
          </cell>
        </row>
        <row r="269">
          <cell r="C269" t="str">
            <v>ES13 - MANAS</v>
          </cell>
        </row>
        <row r="270">
          <cell r="C270" t="str">
            <v>ES13R - VOLMO</v>
          </cell>
        </row>
        <row r="271">
          <cell r="C271" t="str">
            <v>ES14 - PORTACHUEL</v>
          </cell>
        </row>
        <row r="272">
          <cell r="C272" t="str">
            <v>ES21R - EL_POMAR</v>
          </cell>
        </row>
        <row r="273">
          <cell r="C273" t="str">
            <v>ES22R - SOL_TIBITO</v>
          </cell>
        </row>
        <row r="274">
          <cell r="C274" t="str">
            <v>ES23R - APOSENTOS</v>
          </cell>
        </row>
        <row r="275">
          <cell r="C275" t="str">
            <v>FC11D - LA_VEGA</v>
          </cell>
        </row>
        <row r="276">
          <cell r="C276" t="str">
            <v>FC12D - PERICO</v>
          </cell>
        </row>
        <row r="277">
          <cell r="C277" t="str">
            <v>FC13D - SUPATA</v>
          </cell>
        </row>
        <row r="278">
          <cell r="C278" t="str">
            <v>FO11 - SAN_FELIPE</v>
          </cell>
        </row>
        <row r="279">
          <cell r="C279" t="str">
            <v>FO11R - COLFRIGOS</v>
          </cell>
        </row>
        <row r="280">
          <cell r="C280" t="str">
            <v>FO12 - PROTELA</v>
          </cell>
        </row>
        <row r="281">
          <cell r="C281" t="str">
            <v>FO12R - LAFAYETTE</v>
          </cell>
        </row>
        <row r="282">
          <cell r="C282" t="str">
            <v>FO13 - CENTENARIO</v>
          </cell>
        </row>
        <row r="283">
          <cell r="C283" t="str">
            <v>FO13R - AERONAUTIC</v>
          </cell>
        </row>
        <row r="284">
          <cell r="C284" t="str">
            <v>FO14 - BELEN_ETB</v>
          </cell>
        </row>
        <row r="285">
          <cell r="C285" t="str">
            <v>FO15 - VERSALLES</v>
          </cell>
        </row>
        <row r="286">
          <cell r="C286" t="str">
            <v>FO16 - MORAVIA</v>
          </cell>
        </row>
        <row r="287">
          <cell r="C287" t="str">
            <v>FO17 - AVESCO</v>
          </cell>
        </row>
        <row r="288">
          <cell r="C288" t="str">
            <v>FO21 - FERROCAJA</v>
          </cell>
        </row>
        <row r="289">
          <cell r="C289" t="str">
            <v>FO21R - ZF_PRINTER</v>
          </cell>
        </row>
        <row r="290">
          <cell r="C290" t="str">
            <v>FO22 - MODELIA</v>
          </cell>
        </row>
        <row r="291">
          <cell r="C291" t="str">
            <v>FO22R - HILACOL</v>
          </cell>
        </row>
        <row r="292">
          <cell r="C292" t="str">
            <v>FO23 - VILLEMAR</v>
          </cell>
        </row>
        <row r="293">
          <cell r="C293" t="str">
            <v>FO24 - LEVAPAN</v>
          </cell>
        </row>
        <row r="294">
          <cell r="C294" t="str">
            <v>FO25 - AEROCIVIL</v>
          </cell>
        </row>
        <row r="295">
          <cell r="C295" t="str">
            <v>FO26 - EMPAQ_IND</v>
          </cell>
        </row>
        <row r="296">
          <cell r="C296" t="str">
            <v>FO27 - EL_SIGLO</v>
          </cell>
        </row>
        <row r="297">
          <cell r="C297" t="str">
            <v>FO28 - CATAM</v>
          </cell>
        </row>
        <row r="298">
          <cell r="C298" t="str">
            <v>FO31 - TARRAGONA</v>
          </cell>
        </row>
        <row r="299">
          <cell r="C299" t="str">
            <v>FO32 - EMISORAS</v>
          </cell>
        </row>
        <row r="300">
          <cell r="C300" t="str">
            <v>FO33 - LOS_MONJES</v>
          </cell>
        </row>
        <row r="301">
          <cell r="C301" t="str">
            <v>FO34 - URBIZA</v>
          </cell>
        </row>
        <row r="302">
          <cell r="C302" t="str">
            <v>FO35 - FONTIBON_C</v>
          </cell>
        </row>
        <row r="303">
          <cell r="C303" t="str">
            <v>FO36 - PINAR_LT</v>
          </cell>
        </row>
        <row r="304">
          <cell r="C304" t="str">
            <v>FU11R - LA_UNION</v>
          </cell>
        </row>
        <row r="305">
          <cell r="C305" t="str">
            <v>GA11 - EL_ROBLE</v>
          </cell>
        </row>
        <row r="306">
          <cell r="C306" t="str">
            <v>GA21 - AURORA</v>
          </cell>
        </row>
        <row r="307">
          <cell r="C307" t="str">
            <v>GA22 - SAN_JOSE</v>
          </cell>
        </row>
        <row r="308">
          <cell r="C308" t="str">
            <v>GG11 - MULTIPLAST</v>
          </cell>
        </row>
        <row r="309">
          <cell r="C309" t="str">
            <v>GG12 - MARGARITAS</v>
          </cell>
        </row>
        <row r="310">
          <cell r="C310" t="str">
            <v>GG13 - TALLERES_C</v>
          </cell>
        </row>
        <row r="311">
          <cell r="C311" t="str">
            <v>GG14 - BC_GG</v>
          </cell>
        </row>
        <row r="312">
          <cell r="C312" t="str">
            <v>GG15 - SABANA</v>
          </cell>
        </row>
        <row r="313">
          <cell r="C313" t="str">
            <v>GG16 - INDUACERO</v>
          </cell>
        </row>
        <row r="314">
          <cell r="C314" t="str">
            <v>GG17 - MODELO</v>
          </cell>
        </row>
        <row r="315">
          <cell r="C315" t="str">
            <v>GG21 - AUTOMOTRIZ</v>
          </cell>
        </row>
        <row r="316">
          <cell r="C316" t="str">
            <v>GG22 - COGRA</v>
          </cell>
        </row>
        <row r="317">
          <cell r="C317" t="str">
            <v>GG23 - OLIVETTI</v>
          </cell>
        </row>
        <row r="318">
          <cell r="C318" t="str">
            <v>GG24 - ICASA</v>
          </cell>
        </row>
        <row r="319">
          <cell r="C319" t="str">
            <v>GG25 - FISCALIA</v>
          </cell>
        </row>
        <row r="320">
          <cell r="C320" t="str">
            <v>GG26 - COCA_COLA</v>
          </cell>
        </row>
        <row r="321">
          <cell r="C321" t="str">
            <v>GG32 - MOTORCOL</v>
          </cell>
        </row>
        <row r="322">
          <cell r="C322" t="str">
            <v>GG33 - IMPREN_BCO</v>
          </cell>
        </row>
        <row r="323">
          <cell r="C323" t="str">
            <v>GG34 - LITO_COLOM</v>
          </cell>
        </row>
        <row r="324">
          <cell r="C324" t="str">
            <v>GG41 - RAYLAN</v>
          </cell>
        </row>
        <row r="325">
          <cell r="C325" t="str">
            <v>GG42 - DORIA</v>
          </cell>
        </row>
        <row r="326">
          <cell r="C326" t="str">
            <v>GG43 - Q_PAREDES</v>
          </cell>
        </row>
        <row r="327">
          <cell r="C327" t="str">
            <v>GG44 - ORTESAL</v>
          </cell>
        </row>
        <row r="328">
          <cell r="C328" t="str">
            <v>IA11 - STA_LUCIA</v>
          </cell>
        </row>
        <row r="329">
          <cell r="C329" t="str">
            <v>IA12 - CHILACOS</v>
          </cell>
        </row>
        <row r="330">
          <cell r="C330" t="str">
            <v>IA13 - SAMARIA</v>
          </cell>
        </row>
        <row r="331">
          <cell r="C331" t="str">
            <v>IN11 - CIU_LATINA</v>
          </cell>
        </row>
        <row r="332">
          <cell r="C332" t="str">
            <v>IN12 - PREFABRICA</v>
          </cell>
        </row>
        <row r="333">
          <cell r="C333" t="str">
            <v>IN13 - INDUMIL</v>
          </cell>
        </row>
        <row r="334">
          <cell r="C334" t="str">
            <v>JU11D - QUEBRADA</v>
          </cell>
        </row>
        <row r="335">
          <cell r="C335" t="str">
            <v>JU12D - ZUMBE</v>
          </cell>
        </row>
        <row r="336">
          <cell r="C336" t="str">
            <v>LA11R - STNDERCITO</v>
          </cell>
        </row>
        <row r="337">
          <cell r="C337" t="str">
            <v>LB11D - CUMACA</v>
          </cell>
        </row>
        <row r="338">
          <cell r="C338" t="str">
            <v>LB12D - PTO_BRASIL</v>
          </cell>
        </row>
        <row r="339">
          <cell r="C339" t="str">
            <v>LB13D - PUEBLO_NVO</v>
          </cell>
        </row>
        <row r="340">
          <cell r="C340" t="str">
            <v>LD11D - CERINSA</v>
          </cell>
        </row>
        <row r="341">
          <cell r="C341" t="str">
            <v>LD21D - PTE_OLGUIN</v>
          </cell>
        </row>
        <row r="342">
          <cell r="C342" t="str">
            <v>LE11D - ANATOLI</v>
          </cell>
        </row>
        <row r="343">
          <cell r="C343" t="str">
            <v>LE12D - CAMPO_STO</v>
          </cell>
        </row>
        <row r="344">
          <cell r="C344" t="str">
            <v>LE13D - SFERNANDO</v>
          </cell>
        </row>
        <row r="345">
          <cell r="C345" t="str">
            <v>LG13R - Anapoima EEC</v>
          </cell>
        </row>
        <row r="346">
          <cell r="C346" t="str">
            <v>LGEPR - GUA_PAR</v>
          </cell>
        </row>
        <row r="347">
          <cell r="C347" t="str">
            <v>LGMER - GUA_MES</v>
          </cell>
        </row>
        <row r="348">
          <cell r="C348" t="str">
            <v>LM11D - INSFOPAL</v>
          </cell>
        </row>
        <row r="349">
          <cell r="C349" t="str">
            <v>LM12D - MINIPI</v>
          </cell>
        </row>
        <row r="350">
          <cell r="C350" t="str">
            <v>LM13D - YACOPI</v>
          </cell>
        </row>
        <row r="351">
          <cell r="C351" t="str">
            <v>LM21D - LA_QUINTA</v>
          </cell>
        </row>
        <row r="352">
          <cell r="C352" t="str">
            <v>LM22D - TOPAIPI</v>
          </cell>
        </row>
        <row r="353">
          <cell r="C353" t="str">
            <v>LM23D - LA_PENA</v>
          </cell>
        </row>
        <row r="354">
          <cell r="C354" t="str">
            <v>LP11 - AV_COLON</v>
          </cell>
        </row>
        <row r="355">
          <cell r="C355" t="str">
            <v>LP11R - FIBREXA</v>
          </cell>
        </row>
        <row r="356">
          <cell r="C356" t="str">
            <v>LP12 - NAL_CHOCOL</v>
          </cell>
        </row>
        <row r="357">
          <cell r="C357" t="str">
            <v>LP12R - CIPLAS</v>
          </cell>
        </row>
        <row r="358">
          <cell r="C358" t="str">
            <v>LP13 - FADEMPA</v>
          </cell>
        </row>
        <row r="359">
          <cell r="C359" t="str">
            <v>LP13R - TELAS</v>
          </cell>
        </row>
        <row r="360">
          <cell r="C360" t="str">
            <v>LP14 - CICOLAC</v>
          </cell>
        </row>
        <row r="361">
          <cell r="C361" t="str">
            <v>LP15 - VL_ALSACIA</v>
          </cell>
        </row>
        <row r="362">
          <cell r="C362" t="str">
            <v>LP16 - TERMINAL</v>
          </cell>
        </row>
        <row r="363">
          <cell r="C363" t="str">
            <v>LP17 - TEXTILIA</v>
          </cell>
        </row>
        <row r="364">
          <cell r="C364" t="str">
            <v>LP18 - CAFE_COLON</v>
          </cell>
        </row>
        <row r="365">
          <cell r="C365" t="str">
            <v>LP21 - P_MARSELLA</v>
          </cell>
        </row>
        <row r="366">
          <cell r="C366" t="str">
            <v>LP22 - IBM</v>
          </cell>
        </row>
        <row r="367">
          <cell r="C367" t="str">
            <v>LP23 - DISCOSORBE</v>
          </cell>
        </row>
        <row r="368">
          <cell r="C368" t="str">
            <v>LP24 - LA_PRADERA</v>
          </cell>
        </row>
        <row r="369">
          <cell r="C369" t="str">
            <v>LP25 - JOHNS_BC</v>
          </cell>
        </row>
        <row r="370">
          <cell r="C370" t="str">
            <v>LP26 - ALPINA</v>
          </cell>
        </row>
        <row r="371">
          <cell r="C371" t="str">
            <v>LP27 - C_LLERAS</v>
          </cell>
        </row>
        <row r="372">
          <cell r="C372" t="str">
            <v>LP31 - GUTEMBERTO</v>
          </cell>
        </row>
        <row r="373">
          <cell r="C373" t="str">
            <v>LP32 - LEY</v>
          </cell>
        </row>
        <row r="374">
          <cell r="C374" t="str">
            <v>LP33 - IGUALDAD</v>
          </cell>
        </row>
        <row r="375">
          <cell r="C375" t="str">
            <v>LP34 - TINTALITO</v>
          </cell>
        </row>
        <row r="376">
          <cell r="C376" t="str">
            <v>LP35 - EXITO_BC</v>
          </cell>
        </row>
        <row r="377">
          <cell r="C377" t="str">
            <v>LP36 - MONTEVIDEO</v>
          </cell>
        </row>
        <row r="378">
          <cell r="C378" t="str">
            <v>LP37 - PTE_ARANDA</v>
          </cell>
        </row>
        <row r="379">
          <cell r="C379" t="str">
            <v>LU11D - SAN_JUAN</v>
          </cell>
        </row>
        <row r="380">
          <cell r="C380" t="str">
            <v>LU12D - TUNAL</v>
          </cell>
        </row>
        <row r="381">
          <cell r="C381" t="str">
            <v>LU13D - AGUILAS</v>
          </cell>
        </row>
        <row r="382">
          <cell r="C382" t="str">
            <v>LU14D - PUEBLO_VJO</v>
          </cell>
        </row>
        <row r="383">
          <cell r="C383" t="str">
            <v>LV11D - LA_VIRGEN</v>
          </cell>
        </row>
        <row r="384">
          <cell r="C384" t="str">
            <v>MB11D - JAGUA</v>
          </cell>
        </row>
        <row r="385">
          <cell r="C385" t="str">
            <v>MB14D - URBANO</v>
          </cell>
        </row>
        <row r="386">
          <cell r="C386" t="str">
            <v>MB17D - GAZANORE</v>
          </cell>
        </row>
        <row r="387">
          <cell r="C387" t="str">
            <v>ME11D - PTO_LOPEZ</v>
          </cell>
        </row>
        <row r="388">
          <cell r="C388" t="str">
            <v>ME11R - LIBERIA</v>
          </cell>
        </row>
        <row r="389">
          <cell r="C389" t="str">
            <v>ME12R - SHYN</v>
          </cell>
        </row>
        <row r="390">
          <cell r="C390" t="str">
            <v>ME21D - EL_CARMEN</v>
          </cell>
        </row>
        <row r="391">
          <cell r="C391" t="str">
            <v>ME22D - YALCONIA</v>
          </cell>
        </row>
        <row r="392">
          <cell r="C392" t="str">
            <v>ME23D - COOSAMPRA</v>
          </cell>
        </row>
        <row r="393">
          <cell r="C393" t="str">
            <v>MO11 - Libre</v>
          </cell>
        </row>
        <row r="394">
          <cell r="C394" t="str">
            <v>MO11R - HILOS</v>
          </cell>
        </row>
        <row r="395">
          <cell r="C395" t="str">
            <v>MO12 - SAN_ANDRES</v>
          </cell>
        </row>
        <row r="396">
          <cell r="C396" t="str">
            <v>MO12R - AJOVER</v>
          </cell>
        </row>
        <row r="397">
          <cell r="C397" t="str">
            <v>MO13 - MADRID</v>
          </cell>
        </row>
        <row r="398">
          <cell r="C398" t="str">
            <v>MO14 - FUNZA</v>
          </cell>
        </row>
        <row r="399">
          <cell r="C399" t="str">
            <v>MO15 - SERREZUELA</v>
          </cell>
        </row>
        <row r="400">
          <cell r="C400" t="str">
            <v>MO16 - URBANIZAC</v>
          </cell>
        </row>
        <row r="401">
          <cell r="C401" t="str">
            <v>MO17 - TIBAITATA</v>
          </cell>
        </row>
        <row r="402">
          <cell r="C402" t="str">
            <v>MO21 - PLASTIHOGA</v>
          </cell>
        </row>
        <row r="403">
          <cell r="C403" t="str">
            <v>MO22 - TORINO</v>
          </cell>
        </row>
        <row r="404">
          <cell r="C404" t="str">
            <v>MO23 - BOJACA</v>
          </cell>
        </row>
        <row r="405">
          <cell r="C405" t="str">
            <v>MO24 - FLORAMERIC</v>
          </cell>
        </row>
        <row r="406">
          <cell r="C406" t="str">
            <v>MR11 - LAGARTOS</v>
          </cell>
        </row>
        <row r="407">
          <cell r="C407" t="str">
            <v>MR12 - CALATRAVA</v>
          </cell>
        </row>
        <row r="408">
          <cell r="C408" t="str">
            <v>MR13 - PALESTINA</v>
          </cell>
        </row>
        <row r="409">
          <cell r="C409" t="str">
            <v>MR14 - MAYOLICA</v>
          </cell>
        </row>
        <row r="410">
          <cell r="C410" t="str">
            <v>MR15 - FERIAS</v>
          </cell>
        </row>
        <row r="411">
          <cell r="C411" t="str">
            <v>MR16 - PONTEVEDRA</v>
          </cell>
        </row>
        <row r="412">
          <cell r="C412" t="str">
            <v>MR17 - BONANZA</v>
          </cell>
        </row>
        <row r="413">
          <cell r="C413" t="str">
            <v>MR18 - CREAM_HELA</v>
          </cell>
        </row>
        <row r="414">
          <cell r="C414" t="str">
            <v>MR21 - C_MEZCLAS</v>
          </cell>
        </row>
        <row r="415">
          <cell r="C415" t="str">
            <v>MR22 - C_DIAMANTE</v>
          </cell>
        </row>
        <row r="416">
          <cell r="C416" t="str">
            <v>MR23 - HELENITA</v>
          </cell>
        </row>
        <row r="417">
          <cell r="C417" t="str">
            <v>MR24 - NIZA_VIII</v>
          </cell>
        </row>
        <row r="418">
          <cell r="C418" t="str">
            <v>MR25 - SP_CAFAM</v>
          </cell>
        </row>
        <row r="419">
          <cell r="C419" t="str">
            <v>MR26 - LAS_GALIAS</v>
          </cell>
        </row>
        <row r="420">
          <cell r="C420" t="str">
            <v>MR27 - ILARCO</v>
          </cell>
        </row>
        <row r="421">
          <cell r="C421" t="str">
            <v>MR28 - TABORA</v>
          </cell>
        </row>
        <row r="422">
          <cell r="C422" t="str">
            <v>MR29 - AVENIDA_68</v>
          </cell>
        </row>
        <row r="423">
          <cell r="C423" t="str">
            <v>MR2B - CORDOBA</v>
          </cell>
        </row>
        <row r="424">
          <cell r="C424" t="str">
            <v>MR2C - FLORESTA</v>
          </cell>
        </row>
        <row r="425">
          <cell r="C425" t="str">
            <v>MR31 - SOTILEZA</v>
          </cell>
        </row>
        <row r="426">
          <cell r="C426" t="str">
            <v>MR32 - LA_CLARITA</v>
          </cell>
        </row>
        <row r="427">
          <cell r="C427" t="str">
            <v>MR33 - ESTRADA</v>
          </cell>
        </row>
        <row r="428">
          <cell r="C428" t="str">
            <v>MR34 - Libre</v>
          </cell>
        </row>
        <row r="429">
          <cell r="C429" t="str">
            <v>MR35 - Libre</v>
          </cell>
        </row>
        <row r="430">
          <cell r="C430" t="str">
            <v>MR36 - URB_ANDES</v>
          </cell>
        </row>
        <row r="431">
          <cell r="C431" t="str">
            <v>MR37 - Libre</v>
          </cell>
        </row>
        <row r="432">
          <cell r="C432" t="str">
            <v>MR38 - MORISCO</v>
          </cell>
        </row>
        <row r="433">
          <cell r="C433" t="str">
            <v>MU11 - TEXMERALDA</v>
          </cell>
        </row>
        <row r="434">
          <cell r="C434" t="str">
            <v>MU11R - CRYOGA_EEC</v>
          </cell>
        </row>
        <row r="435">
          <cell r="C435" t="str">
            <v>MU12 - ICOLLAN_11</v>
          </cell>
        </row>
        <row r="436">
          <cell r="C436" t="str">
            <v>MU12R - GRANADA</v>
          </cell>
        </row>
        <row r="437">
          <cell r="C437" t="str">
            <v>MU13 - SN_NICOLAS</v>
          </cell>
        </row>
        <row r="438">
          <cell r="C438" t="str">
            <v>MU14 - CARBOGAS</v>
          </cell>
        </row>
        <row r="439">
          <cell r="C439" t="str">
            <v>MU15 - SIBATE</v>
          </cell>
        </row>
        <row r="440">
          <cell r="C440" t="str">
            <v>MU16 - ALICACHIN</v>
          </cell>
        </row>
        <row r="441">
          <cell r="C441" t="str">
            <v>MU17 - STANTON</v>
          </cell>
        </row>
        <row r="442">
          <cell r="C442" t="str">
            <v>MU18 - CHUZACA</v>
          </cell>
        </row>
        <row r="443">
          <cell r="C443" t="str">
            <v>MU21R - LIQUID_GAS</v>
          </cell>
        </row>
        <row r="444">
          <cell r="C444" t="str">
            <v>MU22R - ICOLLANTAS</v>
          </cell>
        </row>
        <row r="445">
          <cell r="C445" t="str">
            <v>MU23R - CONALVIDRI</v>
          </cell>
        </row>
        <row r="446">
          <cell r="C446" t="str">
            <v>MV11D - AGUADITA</v>
          </cell>
        </row>
        <row r="447">
          <cell r="C447" t="str">
            <v>MV12D - GUAVIO</v>
          </cell>
        </row>
        <row r="448">
          <cell r="C448" t="str">
            <v>MZ11 - ALCALA</v>
          </cell>
        </row>
        <row r="449">
          <cell r="C449" t="str">
            <v>MZ12 - SULTANA</v>
          </cell>
        </row>
        <row r="450">
          <cell r="C450" t="str">
            <v>MZ13 - AUTOP_SUR</v>
          </cell>
        </row>
        <row r="451">
          <cell r="C451" t="str">
            <v>MZ14 - VL_MAYOR</v>
          </cell>
        </row>
        <row r="452">
          <cell r="C452" t="str">
            <v>MZ15 - SEVILLANA</v>
          </cell>
        </row>
        <row r="453">
          <cell r="C453" t="str">
            <v>MZ16 - ALQUERIA</v>
          </cell>
        </row>
        <row r="454">
          <cell r="C454" t="str">
            <v>MZ17 - CIU_MONTES</v>
          </cell>
        </row>
        <row r="455">
          <cell r="C455" t="str">
            <v>MZ21 - BRAVO_PAEZ</v>
          </cell>
        </row>
        <row r="456">
          <cell r="C456" t="str">
            <v>MZ22 - LA_FRAGUA</v>
          </cell>
        </row>
        <row r="457">
          <cell r="C457" t="str">
            <v>MZ23 - LIBERTADOR</v>
          </cell>
        </row>
        <row r="458">
          <cell r="C458" t="str">
            <v>MZ24 - VL_SONIA</v>
          </cell>
        </row>
        <row r="459">
          <cell r="C459" t="str">
            <v>MZ25 - CORU¥A</v>
          </cell>
        </row>
        <row r="460">
          <cell r="C460" t="str">
            <v>MZ26 - INGLES_BC</v>
          </cell>
        </row>
        <row r="461">
          <cell r="C461" t="str">
            <v>MZ31 - AVENIDA_27</v>
          </cell>
        </row>
        <row r="462">
          <cell r="C462" t="str">
            <v>MZ32 - DELICIAS</v>
          </cell>
        </row>
        <row r="463">
          <cell r="C463" t="str">
            <v>MZ33 - VENECIA</v>
          </cell>
        </row>
        <row r="464">
          <cell r="C464" t="str">
            <v>MZ34 - SN_VICENTE</v>
          </cell>
        </row>
        <row r="465">
          <cell r="C465" t="str">
            <v>MZ35 - FATIMA</v>
          </cell>
        </row>
        <row r="466">
          <cell r="C466" t="str">
            <v>MZ36 - PL_AMERICA</v>
          </cell>
        </row>
        <row r="467">
          <cell r="C467" t="str">
            <v>NA11 - C_MILITAR</v>
          </cell>
        </row>
        <row r="468">
          <cell r="C468" t="str">
            <v>NA12 - LEONA</v>
          </cell>
        </row>
        <row r="469">
          <cell r="C469" t="str">
            <v>NA22 - AGAFANO</v>
          </cell>
        </row>
        <row r="470">
          <cell r="C470" t="str">
            <v>NC11 - SAN_MARINO</v>
          </cell>
        </row>
        <row r="471">
          <cell r="C471" t="str">
            <v>NC12 - BENILDA</v>
          </cell>
        </row>
        <row r="472">
          <cell r="C472" t="str">
            <v>NC13 - CUBIA</v>
          </cell>
        </row>
        <row r="473">
          <cell r="C473" t="str">
            <v>NC14 - ZIPACON</v>
          </cell>
        </row>
        <row r="474">
          <cell r="C474" t="str">
            <v>NM11D - CHECUA</v>
          </cell>
        </row>
        <row r="475">
          <cell r="C475" t="str">
            <v>NM12D - LA_PUERTA</v>
          </cell>
        </row>
        <row r="476">
          <cell r="C476" t="str">
            <v>NM13D - ZOCAIRE</v>
          </cell>
        </row>
        <row r="477">
          <cell r="C477" t="str">
            <v>NS11D - HACIENDA</v>
          </cell>
        </row>
        <row r="478">
          <cell r="C478" t="str">
            <v>NS12D - CIENAGAA</v>
          </cell>
        </row>
        <row r="479">
          <cell r="C479" t="str">
            <v>NY11D - SIQUIMA</v>
          </cell>
        </row>
        <row r="480">
          <cell r="C480" t="str">
            <v>NY12D - NAMAY</v>
          </cell>
        </row>
        <row r="481">
          <cell r="C481" t="str">
            <v>OT12 - PARCELAS</v>
          </cell>
        </row>
        <row r="482">
          <cell r="C482" t="str">
            <v>OT21 - LA_MOYA</v>
          </cell>
        </row>
        <row r="483">
          <cell r="C483" t="str">
            <v>OT22 - FLORES_RIO</v>
          </cell>
        </row>
        <row r="484">
          <cell r="C484" t="str">
            <v>PE11D - GUAYABAL</v>
          </cell>
        </row>
        <row r="485">
          <cell r="C485" t="str">
            <v>PE12D - PENALOZA</v>
          </cell>
        </row>
        <row r="486">
          <cell r="C486" t="str">
            <v>PE13D - GUANACAS</v>
          </cell>
        </row>
        <row r="487">
          <cell r="C487" t="str">
            <v>PO11D - CABRERA</v>
          </cell>
        </row>
        <row r="488">
          <cell r="C488" t="str">
            <v>PO21D - SBERNARDO</v>
          </cell>
        </row>
        <row r="489">
          <cell r="C489" t="str">
            <v>PO22D - PORTONES</v>
          </cell>
        </row>
        <row r="490">
          <cell r="C490" t="str">
            <v>PT11 - RETEN</v>
          </cell>
        </row>
        <row r="491">
          <cell r="C491" t="str">
            <v>PT12 - PTE_PIEDRA</v>
          </cell>
        </row>
        <row r="492">
          <cell r="C492" t="str">
            <v>PT13 - PALMACERA</v>
          </cell>
        </row>
        <row r="493">
          <cell r="C493" t="str">
            <v>QI11D - QUIPILITO</v>
          </cell>
        </row>
        <row r="494">
          <cell r="C494" t="str">
            <v>QI12D - LIMONAL</v>
          </cell>
        </row>
        <row r="495">
          <cell r="C495" t="str">
            <v>QI21D - Quipile EEC</v>
          </cell>
        </row>
        <row r="496">
          <cell r="C496" t="str">
            <v>QP11 - GUATAVITA</v>
          </cell>
        </row>
        <row r="497">
          <cell r="C497" t="str">
            <v>QP12 - Libre</v>
          </cell>
        </row>
        <row r="498">
          <cell r="C498" t="str">
            <v>QP13 - GUASCA</v>
          </cell>
        </row>
        <row r="499">
          <cell r="C499" t="str">
            <v>QP14 - Libre</v>
          </cell>
        </row>
        <row r="500">
          <cell r="C500" t="str">
            <v>RR11D - CAMBULOS</v>
          </cell>
        </row>
        <row r="501">
          <cell r="C501" t="str">
            <v>RR21D - NORTE</v>
          </cell>
        </row>
        <row r="502">
          <cell r="C502" t="str">
            <v>RR22D - CHAMBACU</v>
          </cell>
        </row>
        <row r="503">
          <cell r="C503" t="str">
            <v>S1S2R - SALTO_1_2</v>
          </cell>
        </row>
        <row r="504">
          <cell r="C504" t="str">
            <v>SA11 - AV_DORADO</v>
          </cell>
        </row>
        <row r="505">
          <cell r="C505" t="str">
            <v>SA12 - RAFA_NUNEZ</v>
          </cell>
        </row>
        <row r="506">
          <cell r="C506" t="str">
            <v>SA13 - ENCANTO</v>
          </cell>
        </row>
        <row r="507">
          <cell r="C507" t="str">
            <v>SA14 - CAN</v>
          </cell>
        </row>
        <row r="508">
          <cell r="C508" t="str">
            <v>SA15 - CAMAVIEJA</v>
          </cell>
        </row>
        <row r="509">
          <cell r="C509" t="str">
            <v>SA16 - JJ_VARGAS</v>
          </cell>
        </row>
        <row r="510">
          <cell r="C510" t="str">
            <v>SA17 - XEROS</v>
          </cell>
        </row>
        <row r="511">
          <cell r="C511" t="str">
            <v>SA18 - EMBAJADA</v>
          </cell>
        </row>
        <row r="512">
          <cell r="C512" t="str">
            <v>SA21 - BQ_POPULAR</v>
          </cell>
        </row>
        <row r="513">
          <cell r="C513" t="str">
            <v>SA22 - ESMERALDA</v>
          </cell>
        </row>
        <row r="514">
          <cell r="C514" t="str">
            <v>SA23 - GRANJAS</v>
          </cell>
        </row>
        <row r="515">
          <cell r="C515" t="str">
            <v>SA24 - NORMANDIA</v>
          </cell>
        </row>
        <row r="516">
          <cell r="C516" t="str">
            <v>SA25 - C_EMPLEADO</v>
          </cell>
        </row>
        <row r="517">
          <cell r="C517" t="str">
            <v>SA26 - PABLO_VI</v>
          </cell>
        </row>
        <row r="518">
          <cell r="C518" t="str">
            <v>SA27 - EL_GRECO</v>
          </cell>
        </row>
        <row r="519">
          <cell r="C519" t="str">
            <v>SA28 - TIEMPO</v>
          </cell>
        </row>
        <row r="520">
          <cell r="C520" t="str">
            <v>SA31 - EEB</v>
          </cell>
        </row>
        <row r="521">
          <cell r="C521" t="str">
            <v>SA32 - GUALI</v>
          </cell>
        </row>
        <row r="522">
          <cell r="C522" t="str">
            <v>SA33 - METROPOLIS</v>
          </cell>
        </row>
        <row r="523">
          <cell r="C523" t="str">
            <v>SA34 - ALAMOS</v>
          </cell>
        </row>
        <row r="524">
          <cell r="C524" t="str">
            <v>SA35 - ST_CECILIA</v>
          </cell>
        </row>
        <row r="525">
          <cell r="C525" t="str">
            <v>SA36 - CIU_SALITR</v>
          </cell>
        </row>
        <row r="526">
          <cell r="C526" t="str">
            <v>SA37 - PETROLERAS</v>
          </cell>
        </row>
        <row r="527">
          <cell r="C527" t="str">
            <v>SA38 - ESPECTADOR</v>
          </cell>
        </row>
        <row r="528">
          <cell r="C528" t="str">
            <v>SC11 - 20_JULIO</v>
          </cell>
        </row>
        <row r="529">
          <cell r="C529" t="str">
            <v>SC12 - ANTONIO_NA</v>
          </cell>
        </row>
        <row r="530">
          <cell r="C530" t="str">
            <v>SC13 - VINAL</v>
          </cell>
        </row>
        <row r="531">
          <cell r="C531" t="str">
            <v>SC14 - SAN_ISIDRO</v>
          </cell>
        </row>
        <row r="532">
          <cell r="C532" t="str">
            <v>SC15 - QUIROGA</v>
          </cell>
        </row>
        <row r="533">
          <cell r="C533" t="str">
            <v>SC21 - PESEBRE</v>
          </cell>
        </row>
        <row r="534">
          <cell r="C534" t="str">
            <v>SC22 - CONSUELO</v>
          </cell>
        </row>
        <row r="535">
          <cell r="C535" t="str">
            <v>SC23 - G_RESTREPO</v>
          </cell>
        </row>
        <row r="536">
          <cell r="C536" t="str">
            <v>SC24 - SOCIEGO</v>
          </cell>
        </row>
        <row r="537">
          <cell r="C537" t="str">
            <v>SC25 - MOCHUELO</v>
          </cell>
        </row>
        <row r="538">
          <cell r="C538" t="str">
            <v>SC31 - COLINAS</v>
          </cell>
        </row>
        <row r="539">
          <cell r="C539" t="str">
            <v>SC32 - TUNJUELITO</v>
          </cell>
        </row>
        <row r="540">
          <cell r="C540" t="str">
            <v>SC33 - LAS_LOMAS</v>
          </cell>
        </row>
        <row r="541">
          <cell r="C541" t="str">
            <v>SC34 - CLARET</v>
          </cell>
        </row>
        <row r="542">
          <cell r="C542" t="str">
            <v>SC35 - OLAYA</v>
          </cell>
        </row>
        <row r="543">
          <cell r="C543" t="str">
            <v>SD11 - YERBABUENA</v>
          </cell>
        </row>
        <row r="544">
          <cell r="C544" t="str">
            <v>SD12 - SAGAMASA</v>
          </cell>
        </row>
        <row r="545">
          <cell r="C545" t="str">
            <v>SF11 - CLI_BEJARA</v>
          </cell>
        </row>
        <row r="546">
          <cell r="C546" t="str">
            <v>SF12 - SANTANDER</v>
          </cell>
        </row>
        <row r="547">
          <cell r="C547" t="str">
            <v>SF13 - Libre</v>
          </cell>
        </row>
        <row r="548">
          <cell r="C548" t="str">
            <v>SF14 - Libre</v>
          </cell>
        </row>
        <row r="549">
          <cell r="C549" t="str">
            <v>SF15 - BCO_COLOMB</v>
          </cell>
        </row>
        <row r="550">
          <cell r="C550" t="str">
            <v>SF16 - ZAPATA_BOL</v>
          </cell>
        </row>
        <row r="551">
          <cell r="C551" t="str">
            <v>SF17 - REY_TIEMPO</v>
          </cell>
        </row>
        <row r="552">
          <cell r="C552" t="str">
            <v>SF18 - SENA</v>
          </cell>
        </row>
        <row r="553">
          <cell r="C553" t="str">
            <v>SF1A - RICAURTE</v>
          </cell>
        </row>
        <row r="554">
          <cell r="C554" t="str">
            <v>SF1B - PAIBA</v>
          </cell>
        </row>
        <row r="555">
          <cell r="C555" t="str">
            <v>SF1C - OXIGENOS</v>
          </cell>
        </row>
        <row r="556">
          <cell r="C556" t="str">
            <v>SF1D - SF1D</v>
          </cell>
        </row>
        <row r="557">
          <cell r="C557" t="str">
            <v>SF1E - COLSEGUROS</v>
          </cell>
        </row>
        <row r="558">
          <cell r="C558" t="str">
            <v>SF1F - Libre</v>
          </cell>
        </row>
        <row r="559">
          <cell r="C559" t="str">
            <v>SF1G - CALLE_21</v>
          </cell>
        </row>
        <row r="560">
          <cell r="C560" t="str">
            <v>SF21 - TEUSAQUILO</v>
          </cell>
        </row>
        <row r="561">
          <cell r="C561" t="str">
            <v>SF22 - CROMOS_BC</v>
          </cell>
        </row>
        <row r="562">
          <cell r="C562" t="str">
            <v>SF23 - CALLE_22</v>
          </cell>
        </row>
        <row r="563">
          <cell r="C563" t="str">
            <v>SF24 - AV_JIMENEZ</v>
          </cell>
        </row>
        <row r="564">
          <cell r="C564" t="str">
            <v>SF25 - C_INTERNAL</v>
          </cell>
        </row>
        <row r="565">
          <cell r="C565" t="str">
            <v>SF26 - BIBLIOTECA</v>
          </cell>
        </row>
        <row r="566">
          <cell r="C566" t="str">
            <v>SF27 - CUNDINAMAR</v>
          </cell>
        </row>
        <row r="567">
          <cell r="C567" t="str">
            <v>SF31 - VICTORINO</v>
          </cell>
        </row>
        <row r="568">
          <cell r="C568" t="str">
            <v>SF32 - USATAMA</v>
          </cell>
        </row>
        <row r="569">
          <cell r="C569" t="str">
            <v>SF33 - ROBLEDO</v>
          </cell>
        </row>
        <row r="570">
          <cell r="C570" t="str">
            <v>SF34 - UNIVERSITA</v>
          </cell>
        </row>
        <row r="571">
          <cell r="C571" t="str">
            <v>SF35 - OSPÖNA</v>
          </cell>
        </row>
        <row r="572">
          <cell r="C572" t="str">
            <v>SF36 - NIEVES</v>
          </cell>
        </row>
        <row r="573">
          <cell r="C573" t="str">
            <v>SG11D - SGABRIEL</v>
          </cell>
        </row>
        <row r="574">
          <cell r="C574" t="str">
            <v>SG12D - ARGENTINA</v>
          </cell>
        </row>
        <row r="575">
          <cell r="C575" t="str">
            <v>SG13D - LAS_PALMAS</v>
          </cell>
        </row>
        <row r="576">
          <cell r="C576" t="str">
            <v>SH11 - PRADERA</v>
          </cell>
        </row>
        <row r="577">
          <cell r="C577" t="str">
            <v>SH12 - TABLAZO</v>
          </cell>
        </row>
        <row r="578">
          <cell r="C578" t="str">
            <v>SH21 - LA_CUESTA</v>
          </cell>
        </row>
        <row r="579">
          <cell r="C579" t="str">
            <v>SH22 - CANICA</v>
          </cell>
        </row>
        <row r="580">
          <cell r="C580" t="str">
            <v>SJ11 - ETB</v>
          </cell>
        </row>
        <row r="581">
          <cell r="C581" t="str">
            <v>SJ12 - CLI_BOGOTA</v>
          </cell>
        </row>
        <row r="582">
          <cell r="C582" t="str">
            <v>SJ13 - BANCO_BTA</v>
          </cell>
        </row>
        <row r="583">
          <cell r="C583" t="str">
            <v>SJ14 - EDI_COLON</v>
          </cell>
        </row>
        <row r="584">
          <cell r="C584" t="str">
            <v>SJ15 - TELEFONOS</v>
          </cell>
        </row>
        <row r="585">
          <cell r="C585" t="str">
            <v>SJ1A - EDITORIAL</v>
          </cell>
        </row>
        <row r="586">
          <cell r="C586" t="str">
            <v>SJ1B - PALETAS_BC</v>
          </cell>
        </row>
        <row r="587">
          <cell r="C587" t="str">
            <v>SJ1C - FERROCARRI</v>
          </cell>
        </row>
        <row r="588">
          <cell r="C588" t="str">
            <v>SJ1D - VOTO_NAL</v>
          </cell>
        </row>
        <row r="589">
          <cell r="C589" t="str">
            <v>SJ1E - TRILLADORA</v>
          </cell>
        </row>
        <row r="590">
          <cell r="C590" t="str">
            <v>SJ1F - ESTANZUELA</v>
          </cell>
        </row>
        <row r="591">
          <cell r="C591" t="str">
            <v>SK11D - SIMIJACA</v>
          </cell>
        </row>
        <row r="592">
          <cell r="C592" t="str">
            <v>SK12D - HATOCHICO</v>
          </cell>
        </row>
        <row r="593">
          <cell r="C593" t="str">
            <v>SK13D - SAN_MIGUEL</v>
          </cell>
        </row>
        <row r="594">
          <cell r="C594" t="str">
            <v>SK14D - SUSA</v>
          </cell>
        </row>
        <row r="595">
          <cell r="C595" t="str">
            <v>SK15D - Libre</v>
          </cell>
        </row>
        <row r="596">
          <cell r="C596" t="str">
            <v>SK16D - LOCAL_SK16</v>
          </cell>
        </row>
        <row r="597">
          <cell r="C597" t="str">
            <v>SL11D - COGUA</v>
          </cell>
        </row>
        <row r="598">
          <cell r="C598" t="str">
            <v>SL12D - SAN_RAFAEL</v>
          </cell>
        </row>
        <row r="599">
          <cell r="C599" t="str">
            <v>SL13D - CEUCO</v>
          </cell>
        </row>
        <row r="600">
          <cell r="C600" t="str">
            <v>SL14D - MORTINO</v>
          </cell>
        </row>
        <row r="601">
          <cell r="C601" t="str">
            <v>SM11 - CANTERAS</v>
          </cell>
        </row>
        <row r="602">
          <cell r="C602" t="str">
            <v>SM12 - PTO_ALEGRE</v>
          </cell>
        </row>
        <row r="603">
          <cell r="C603" t="str">
            <v>SM13 - BARRIO_NVO</v>
          </cell>
        </row>
        <row r="604">
          <cell r="C604" t="str">
            <v>SM14 - SAN_CARLOS</v>
          </cell>
        </row>
        <row r="605">
          <cell r="C605" t="str">
            <v>SM15 - LEON_XIII</v>
          </cell>
        </row>
        <row r="606">
          <cell r="C606" t="str">
            <v>SM16 - C_TORRES</v>
          </cell>
        </row>
        <row r="607">
          <cell r="C607" t="str">
            <v>SM17 - WEST_ARCO</v>
          </cell>
        </row>
        <row r="608">
          <cell r="C608" t="str">
            <v>SM18 - PORVENIR</v>
          </cell>
        </row>
        <row r="609">
          <cell r="C609" t="str">
            <v>SM19 - EL_ATICO</v>
          </cell>
        </row>
        <row r="610">
          <cell r="C610" t="str">
            <v>SM1A - VEREDITA</v>
          </cell>
        </row>
        <row r="611">
          <cell r="C611" t="str">
            <v>SM1B - TERREROS</v>
          </cell>
        </row>
        <row r="612">
          <cell r="C612" t="str">
            <v>SM1C - POLICARPA</v>
          </cell>
        </row>
        <row r="613">
          <cell r="C613" t="str">
            <v>SM21 - RIVELINO</v>
          </cell>
        </row>
        <row r="614">
          <cell r="C614" t="str">
            <v>SM22 - NARANJOS</v>
          </cell>
        </row>
        <row r="615">
          <cell r="C615" t="str">
            <v>SM23 - QUINTANARE</v>
          </cell>
        </row>
        <row r="616">
          <cell r="C616" t="str">
            <v>SM24 - SUCRE</v>
          </cell>
        </row>
        <row r="617">
          <cell r="C617" t="str">
            <v>SM25 - UNISUR</v>
          </cell>
        </row>
        <row r="618">
          <cell r="C618" t="str">
            <v>SM26 - PIAMONTE</v>
          </cell>
        </row>
        <row r="619">
          <cell r="C619" t="str">
            <v>SM27 - CAZUCA</v>
          </cell>
        </row>
        <row r="620">
          <cell r="C620" t="str">
            <v>SM28 - QUESADA</v>
          </cell>
        </row>
        <row r="621">
          <cell r="C621" t="str">
            <v>SM29 - VOGUE</v>
          </cell>
        </row>
        <row r="622">
          <cell r="C622" t="str">
            <v>SM2A - HELIOS</v>
          </cell>
        </row>
        <row r="623">
          <cell r="C623" t="str">
            <v>SP11 - SN_AGUSTIN</v>
          </cell>
        </row>
        <row r="624">
          <cell r="C624" t="str">
            <v>SP12 - CAROLINA</v>
          </cell>
        </row>
        <row r="625">
          <cell r="C625" t="str">
            <v>SP21 - MARQUEZ</v>
          </cell>
        </row>
        <row r="626">
          <cell r="C626" t="str">
            <v>SQ11 - C_NAUTICO</v>
          </cell>
        </row>
        <row r="627">
          <cell r="C627" t="str">
            <v>SQ11R - GACHANCIPA</v>
          </cell>
        </row>
        <row r="628">
          <cell r="C628" t="str">
            <v>SQ12R - VILLAPINZO</v>
          </cell>
        </row>
        <row r="629">
          <cell r="C629" t="str">
            <v>SQ13R - TOMINE</v>
          </cell>
        </row>
        <row r="630">
          <cell r="C630" t="str">
            <v>SR11 - CACERIO</v>
          </cell>
        </row>
        <row r="631">
          <cell r="C631" t="str">
            <v>SR12 - BETANIA</v>
          </cell>
        </row>
        <row r="632">
          <cell r="C632" t="str">
            <v>SR13 - NAZARET</v>
          </cell>
        </row>
        <row r="633">
          <cell r="C633" t="str">
            <v>SS11D - ESPIGAS</v>
          </cell>
        </row>
        <row r="634">
          <cell r="C634" t="str">
            <v>SS12D - PALMIRA</v>
          </cell>
        </row>
        <row r="635">
          <cell r="C635" t="str">
            <v>SS21D - CACICAZGO</v>
          </cell>
        </row>
        <row r="636">
          <cell r="C636" t="str">
            <v>ST11 - SALTOCADEN</v>
          </cell>
        </row>
        <row r="637">
          <cell r="C637" t="str">
            <v>ST12 - TEQUENDAMA</v>
          </cell>
        </row>
        <row r="638">
          <cell r="C638" t="str">
            <v>ST13 - LAGUNETA</v>
          </cell>
        </row>
        <row r="639">
          <cell r="C639" t="str">
            <v>SU11 - MAZUREN</v>
          </cell>
        </row>
        <row r="640">
          <cell r="C640" t="str">
            <v>SU12 - PROVENZA</v>
          </cell>
        </row>
        <row r="641">
          <cell r="C641" t="str">
            <v>SU13 - BOSTON</v>
          </cell>
        </row>
        <row r="642">
          <cell r="C642" t="str">
            <v>SU14 - MIRANDELA</v>
          </cell>
        </row>
        <row r="643">
          <cell r="C643" t="str">
            <v>SU15 - PORTALES</v>
          </cell>
        </row>
        <row r="644">
          <cell r="C644" t="str">
            <v>SU16 - LINCOLN</v>
          </cell>
        </row>
        <row r="645">
          <cell r="C645" t="str">
            <v>SU17 - CALLE_170</v>
          </cell>
        </row>
        <row r="646">
          <cell r="C646" t="str">
            <v>SU18 - VL_MAGDALA</v>
          </cell>
        </row>
        <row r="647">
          <cell r="C647" t="str">
            <v>SU21 - LA_CAMPINA</v>
          </cell>
        </row>
        <row r="648">
          <cell r="C648" t="str">
            <v>SU22 - BACATA</v>
          </cell>
        </row>
        <row r="649">
          <cell r="C649" t="str">
            <v>SU23 - STA_MONICA</v>
          </cell>
        </row>
        <row r="650">
          <cell r="C650" t="str">
            <v>SU24 - CAMPANELA</v>
          </cell>
        </row>
        <row r="651">
          <cell r="C651" t="str">
            <v>SU25 - PARCELACIO</v>
          </cell>
        </row>
        <row r="652">
          <cell r="C652" t="str">
            <v>SU26 - J_N_CORPAS</v>
          </cell>
        </row>
        <row r="653">
          <cell r="C653" t="str">
            <v>SU27 - VL_PRADO</v>
          </cell>
        </row>
        <row r="654">
          <cell r="C654" t="str">
            <v>SU28 - SN_CIPRIAN</v>
          </cell>
        </row>
        <row r="655">
          <cell r="C655" t="str">
            <v>SY11D - CAMANCHA</v>
          </cell>
        </row>
        <row r="656">
          <cell r="C656" t="str">
            <v>SY12D - PINIPAY</v>
          </cell>
        </row>
        <row r="657">
          <cell r="C657" t="str">
            <v>SY13D - PARAMOALTO</v>
          </cell>
        </row>
        <row r="658">
          <cell r="C658" t="str">
            <v>TB11 - COSTA_AZUL</v>
          </cell>
        </row>
        <row r="659">
          <cell r="C659" t="str">
            <v>TB12 - VL_MARIA</v>
          </cell>
        </row>
        <row r="660">
          <cell r="C660" t="str">
            <v>TB13 - URB_LAROSA</v>
          </cell>
        </row>
        <row r="661">
          <cell r="C661" t="str">
            <v>TB14 - RINCON</v>
          </cell>
        </row>
        <row r="662">
          <cell r="C662" t="str">
            <v>TB15 - SANTA_INES</v>
          </cell>
        </row>
        <row r="663">
          <cell r="C663" t="str">
            <v>TB16 - BQE_SUBA</v>
          </cell>
        </row>
        <row r="664">
          <cell r="C664" t="str">
            <v>TB17 - LOCAL_TB17</v>
          </cell>
        </row>
        <row r="665">
          <cell r="C665" t="str">
            <v>TB18 - LINDARAJA</v>
          </cell>
        </row>
        <row r="666">
          <cell r="C666" t="str">
            <v>TB21 - PORTAL</v>
          </cell>
        </row>
        <row r="667">
          <cell r="C667" t="str">
            <v>TB22 - RUBI_NORTE</v>
          </cell>
        </row>
        <row r="668">
          <cell r="C668" t="str">
            <v>TB23 - NVA_TIBABU</v>
          </cell>
        </row>
        <row r="669">
          <cell r="C669" t="str">
            <v>TB24 - JAPON</v>
          </cell>
        </row>
        <row r="670">
          <cell r="C670" t="str">
            <v>TB25 - TOSCANA</v>
          </cell>
        </row>
        <row r="671">
          <cell r="C671" t="str">
            <v>TB26 - BERLIN</v>
          </cell>
        </row>
        <row r="672">
          <cell r="C672" t="str">
            <v>TB27 - ALCAPARROS</v>
          </cell>
        </row>
        <row r="673">
          <cell r="C673" t="str">
            <v>TB28 - PIEDRA_VER</v>
          </cell>
        </row>
        <row r="674">
          <cell r="C674" t="str">
            <v>TB31 - J_AMARILLO</v>
          </cell>
        </row>
        <row r="675">
          <cell r="C675" t="str">
            <v>TB32 - LA_GAITANA</v>
          </cell>
        </row>
        <row r="676">
          <cell r="C676" t="str">
            <v>TB33 - MANUELITA</v>
          </cell>
        </row>
        <row r="677">
          <cell r="C677" t="str">
            <v>TB34 - PUERTO_SOL</v>
          </cell>
        </row>
        <row r="678">
          <cell r="C678" t="str">
            <v>TB35 - BOCHALEMA</v>
          </cell>
        </row>
        <row r="679">
          <cell r="C679" t="str">
            <v>TB36 - LAS_FLORES</v>
          </cell>
        </row>
        <row r="680">
          <cell r="C680" t="str">
            <v>TB37 - CTRO_SUBA</v>
          </cell>
        </row>
        <row r="681">
          <cell r="C681" t="str">
            <v>TB38 - ALMENDROS</v>
          </cell>
        </row>
        <row r="682">
          <cell r="C682" t="str">
            <v>TC11 - LA_FUENTE</v>
          </cell>
        </row>
        <row r="683">
          <cell r="C683" t="str">
            <v>TC21 - MANZANOS</v>
          </cell>
        </row>
        <row r="684">
          <cell r="C684" t="str">
            <v>TC22 - VERGANZO</v>
          </cell>
        </row>
        <row r="685">
          <cell r="C685" t="str">
            <v>TE11 - SINAI</v>
          </cell>
        </row>
        <row r="686">
          <cell r="C686" t="str">
            <v>TE12 - AYACUCHO</v>
          </cell>
        </row>
        <row r="687">
          <cell r="C687" t="str">
            <v>TE13 - KENNEDY</v>
          </cell>
        </row>
        <row r="688">
          <cell r="C688" t="str">
            <v>TE14 - BRASIL</v>
          </cell>
        </row>
        <row r="689">
          <cell r="C689" t="str">
            <v>TE15 - BANDERAS</v>
          </cell>
        </row>
        <row r="690">
          <cell r="C690" t="str">
            <v>TE16 - HORIZONTE</v>
          </cell>
        </row>
        <row r="691">
          <cell r="C691" t="str">
            <v>TE17 - PTE_CALDAS</v>
          </cell>
        </row>
        <row r="692">
          <cell r="C692" t="str">
            <v>TE18 - CORABASTOS</v>
          </cell>
        </row>
        <row r="693">
          <cell r="C693" t="str">
            <v>TE21 - LLANO_GRAN</v>
          </cell>
        </row>
        <row r="694">
          <cell r="C694" t="str">
            <v>TE22 - ETB_BC</v>
          </cell>
        </row>
        <row r="695">
          <cell r="C695" t="str">
            <v>TE23 - DIONISIO</v>
          </cell>
        </row>
        <row r="696">
          <cell r="C696" t="str">
            <v>TE24 - MARIA_PAZ</v>
          </cell>
        </row>
        <row r="697">
          <cell r="C697" t="str">
            <v>TE25 - ESCOCIA</v>
          </cell>
        </row>
        <row r="698">
          <cell r="C698" t="str">
            <v>TE26 - EM_MARIANA</v>
          </cell>
        </row>
        <row r="699">
          <cell r="C699" t="str">
            <v>TE27 - HIPODROMO</v>
          </cell>
        </row>
        <row r="700">
          <cell r="C700" t="str">
            <v>TE28 - CHICALA</v>
          </cell>
        </row>
        <row r="701">
          <cell r="C701" t="str">
            <v>TE31 - PROVIVIEND</v>
          </cell>
        </row>
        <row r="702">
          <cell r="C702" t="str">
            <v>TE32 - AV_BOYACA</v>
          </cell>
        </row>
        <row r="703">
          <cell r="C703" t="str">
            <v>TE33 - TINTALA</v>
          </cell>
        </row>
        <row r="704">
          <cell r="C704" t="str">
            <v>TE34 - MANDALAY</v>
          </cell>
        </row>
        <row r="705">
          <cell r="C705" t="str">
            <v>TE35 - CASTILLA</v>
          </cell>
        </row>
        <row r="706">
          <cell r="C706" t="str">
            <v>TE36 - 2_AVENIDAS</v>
          </cell>
        </row>
        <row r="707">
          <cell r="C707" t="str">
            <v>TE37 - ANDALUCIA</v>
          </cell>
        </row>
        <row r="708">
          <cell r="C708" t="str">
            <v>TE38 - AV_1_MAYO</v>
          </cell>
        </row>
        <row r="709">
          <cell r="C709" t="str">
            <v>TE41 - PQE_TINTAL</v>
          </cell>
        </row>
        <row r="710">
          <cell r="C710" t="str">
            <v>TE42 - PTO_BONITO</v>
          </cell>
        </row>
        <row r="711">
          <cell r="C711" t="str">
            <v>TE43 - PANTANOS</v>
          </cell>
        </row>
        <row r="712">
          <cell r="C712" t="str">
            <v>TE44 - ALTAMAR</v>
          </cell>
        </row>
        <row r="713">
          <cell r="C713" t="str">
            <v>TI11 - BARBARA</v>
          </cell>
        </row>
        <row r="714">
          <cell r="C714" t="str">
            <v>TI21 - VIRGINIA</v>
          </cell>
        </row>
        <row r="715">
          <cell r="C715" t="str">
            <v>TI22 - TERMALES</v>
          </cell>
        </row>
        <row r="716">
          <cell r="C716" t="str">
            <v>TJ11R - BIMBO</v>
          </cell>
        </row>
        <row r="717">
          <cell r="C717" t="str">
            <v>TJ12R - LAMINADOS</v>
          </cell>
        </row>
        <row r="718">
          <cell r="C718" t="str">
            <v>TJ21R - CARRASQUIL</v>
          </cell>
        </row>
        <row r="719">
          <cell r="C719" t="str">
            <v>TJ22R - VALVANERA</v>
          </cell>
        </row>
        <row r="720">
          <cell r="C720" t="str">
            <v>TN12 - CHACAL</v>
          </cell>
        </row>
        <row r="721">
          <cell r="C721" t="str">
            <v>TN21 - CHINCE</v>
          </cell>
        </row>
        <row r="722">
          <cell r="C722" t="str">
            <v>TN22 - ESTANCO</v>
          </cell>
        </row>
        <row r="723">
          <cell r="C723" t="str">
            <v>TO11 - ARRAYANES</v>
          </cell>
        </row>
        <row r="724">
          <cell r="C724" t="str">
            <v>TO12 - GUAYMARAL</v>
          </cell>
        </row>
        <row r="725">
          <cell r="C725" t="str">
            <v>TO13 - MARANTA</v>
          </cell>
        </row>
        <row r="726">
          <cell r="C726" t="str">
            <v>TO14 - VERBENAL</v>
          </cell>
        </row>
        <row r="727">
          <cell r="C727" t="str">
            <v>TO15 - AMER_PIPE</v>
          </cell>
        </row>
        <row r="728">
          <cell r="C728" t="str">
            <v>TO16 - EL_GUAVIO</v>
          </cell>
        </row>
        <row r="729">
          <cell r="C729" t="str">
            <v>TO17 - S_BOLIVAR</v>
          </cell>
        </row>
        <row r="730">
          <cell r="C730" t="str">
            <v>TO18 - HATOGRANDE</v>
          </cell>
        </row>
        <row r="731">
          <cell r="C731" t="str">
            <v>TO21 - JORDAN</v>
          </cell>
        </row>
        <row r="732">
          <cell r="C732" t="str">
            <v>TO22 - BIMA</v>
          </cell>
        </row>
        <row r="733">
          <cell r="C733" t="str">
            <v>TO23 - SONORA</v>
          </cell>
        </row>
        <row r="734">
          <cell r="C734" t="str">
            <v>TO24 - CAOBOS</v>
          </cell>
        </row>
        <row r="735">
          <cell r="C735" t="str">
            <v>TO25 - CAPRI</v>
          </cell>
        </row>
        <row r="736">
          <cell r="C736" t="str">
            <v>TO26 - BELMIRA</v>
          </cell>
        </row>
        <row r="737">
          <cell r="C737" t="str">
            <v>TO27 - TEJARES</v>
          </cell>
        </row>
        <row r="738">
          <cell r="C738" t="str">
            <v>TO28 - MAICAO_ETB</v>
          </cell>
        </row>
        <row r="739">
          <cell r="C739" t="str">
            <v>TR11D - NARANJAL</v>
          </cell>
        </row>
        <row r="740">
          <cell r="C740" t="str">
            <v>TR12D - TERRAZAS</v>
          </cell>
        </row>
        <row r="741">
          <cell r="C741" t="str">
            <v>TS11D - MINERO</v>
          </cell>
        </row>
        <row r="742">
          <cell r="C742" t="str">
            <v>TS12D - NEUSA</v>
          </cell>
        </row>
        <row r="743">
          <cell r="C743" t="str">
            <v>TS13D - PEDREGAL</v>
          </cell>
        </row>
        <row r="744">
          <cell r="C744" t="str">
            <v>TU11 - INEM</v>
          </cell>
        </row>
        <row r="745">
          <cell r="C745" t="str">
            <v>TU12 - CIU_BOLIVA</v>
          </cell>
        </row>
        <row r="746">
          <cell r="C746" t="str">
            <v>TU13 - NVO_LUCERO</v>
          </cell>
        </row>
        <row r="747">
          <cell r="C747" t="str">
            <v>TU14 - MARANDU</v>
          </cell>
        </row>
        <row r="748">
          <cell r="C748" t="str">
            <v>TU15 - SAN_BENITO</v>
          </cell>
        </row>
        <row r="749">
          <cell r="C749" t="str">
            <v>TU16 - MARISCAL</v>
          </cell>
        </row>
        <row r="750">
          <cell r="C750" t="str">
            <v>TU17 - ONTARIO</v>
          </cell>
        </row>
        <row r="751">
          <cell r="C751" t="str">
            <v>TU18 - MEISSEN</v>
          </cell>
        </row>
        <row r="752">
          <cell r="C752" t="str">
            <v>TU19 - JALISCO</v>
          </cell>
        </row>
        <row r="753">
          <cell r="C753" t="str">
            <v>TU1A - JERUSALEN</v>
          </cell>
        </row>
        <row r="754">
          <cell r="C754" t="str">
            <v>TU22 - OKAL_MUZU</v>
          </cell>
        </row>
        <row r="755">
          <cell r="C755" t="str">
            <v>TU23 - JJ_RONDON</v>
          </cell>
        </row>
        <row r="756">
          <cell r="C756" t="str">
            <v>TU24 - LOCAL_ETB</v>
          </cell>
        </row>
        <row r="757">
          <cell r="C757" t="str">
            <v>TU25 - ARBORIZADO</v>
          </cell>
        </row>
        <row r="758">
          <cell r="C758" t="str">
            <v>TU26 - ATLANTA</v>
          </cell>
        </row>
        <row r="759">
          <cell r="C759" t="str">
            <v>TU27 - GUIPARMA</v>
          </cell>
        </row>
        <row r="760">
          <cell r="C760" t="str">
            <v>TU28 - FRANCISCO</v>
          </cell>
        </row>
        <row r="761">
          <cell r="C761" t="str">
            <v>TU29 - J_PABLO_II</v>
          </cell>
        </row>
        <row r="762">
          <cell r="C762" t="str">
            <v>TU2A - CROYDON</v>
          </cell>
        </row>
        <row r="763">
          <cell r="C763" t="str">
            <v>TZ12R - TERMOZIAUX</v>
          </cell>
        </row>
        <row r="764">
          <cell r="C764" t="str">
            <v>TZ13R - TERMOTIBIT</v>
          </cell>
        </row>
        <row r="765">
          <cell r="C765" t="str">
            <v>TZ14R - MALTERIAS</v>
          </cell>
        </row>
        <row r="766">
          <cell r="C766" t="str">
            <v>TZ15R - CANAVITA</v>
          </cell>
        </row>
        <row r="767">
          <cell r="C767" t="str">
            <v>TZ16R - RURALES</v>
          </cell>
        </row>
        <row r="768">
          <cell r="C768" t="str">
            <v>UB11D - UBATE_LCAL</v>
          </cell>
        </row>
        <row r="769">
          <cell r="C769" t="str">
            <v>UB11R - CAPELLANIA</v>
          </cell>
        </row>
        <row r="770">
          <cell r="C770" t="str">
            <v>UB12D - CARUPA</v>
          </cell>
        </row>
        <row r="771">
          <cell r="C771" t="str">
            <v>UB12R - ORIENTE</v>
          </cell>
        </row>
        <row r="772">
          <cell r="C772" t="str">
            <v>UB13D - CUCUNUBA</v>
          </cell>
        </row>
        <row r="773">
          <cell r="C773" t="str">
            <v>UB13R - TAUSA</v>
          </cell>
        </row>
        <row r="774">
          <cell r="C774" t="str">
            <v>UB14D - LENGUAZAQ</v>
          </cell>
        </row>
        <row r="775">
          <cell r="C775" t="str">
            <v>UB15D - SUTATAUSA</v>
          </cell>
        </row>
        <row r="776">
          <cell r="C776" t="str">
            <v>UB16D - FUQUENE</v>
          </cell>
        </row>
        <row r="777">
          <cell r="C777" t="str">
            <v>UL13D - UBALA</v>
          </cell>
        </row>
        <row r="778">
          <cell r="C778" t="str">
            <v>UL14D - TUNJA</v>
          </cell>
        </row>
        <row r="779">
          <cell r="C779" t="str">
            <v>UL15D - CASCADAS</v>
          </cell>
        </row>
        <row r="780">
          <cell r="C780" t="str">
            <v>UM11 - Libre</v>
          </cell>
        </row>
        <row r="781">
          <cell r="C781" t="str">
            <v>UM12 - LA_CABANA</v>
          </cell>
        </row>
        <row r="782">
          <cell r="C782" t="str">
            <v>UM13 - CHUNIZA</v>
          </cell>
        </row>
        <row r="783">
          <cell r="C783" t="str">
            <v>UM14 - PICOTA</v>
          </cell>
        </row>
        <row r="784">
          <cell r="C784" t="str">
            <v>UM15 - TESORO</v>
          </cell>
        </row>
        <row r="785">
          <cell r="C785" t="str">
            <v>UM16 - Libre</v>
          </cell>
        </row>
        <row r="786">
          <cell r="C786" t="str">
            <v>UM17 - SERRANIAS</v>
          </cell>
        </row>
        <row r="787">
          <cell r="C787" t="str">
            <v>UM18 - MARICHUELA</v>
          </cell>
        </row>
        <row r="788">
          <cell r="C788" t="str">
            <v>UM21 - VALLE</v>
          </cell>
        </row>
        <row r="789">
          <cell r="C789" t="str">
            <v>UM22 - LADRILLERA</v>
          </cell>
        </row>
        <row r="790">
          <cell r="C790" t="str">
            <v>UM23 - TIGUAQUE</v>
          </cell>
        </row>
        <row r="791">
          <cell r="C791" t="str">
            <v>UM24 - TENERIFE</v>
          </cell>
        </row>
        <row r="792">
          <cell r="C792" t="str">
            <v>UM25 - NACIONES_U</v>
          </cell>
        </row>
        <row r="793">
          <cell r="C793" t="str">
            <v>UM26 - MTE_BLANCO</v>
          </cell>
        </row>
        <row r="794">
          <cell r="C794" t="str">
            <v>UM27 - LUCERO</v>
          </cell>
        </row>
        <row r="795">
          <cell r="C795" t="str">
            <v>UM28 - ALFO_LOPEZ</v>
          </cell>
        </row>
        <row r="796">
          <cell r="C796" t="str">
            <v>UM31 - CIU_USME</v>
          </cell>
        </row>
        <row r="797">
          <cell r="C797" t="str">
            <v>UM32 - VENEZUELA</v>
          </cell>
        </row>
        <row r="798">
          <cell r="C798" t="str">
            <v>UM33 - PASQUILLA</v>
          </cell>
        </row>
        <row r="799">
          <cell r="C799" t="str">
            <v>UM34 - EL_UVAL</v>
          </cell>
        </row>
        <row r="800">
          <cell r="C800" t="str">
            <v>UM35 - BOQUERON</v>
          </cell>
        </row>
        <row r="801">
          <cell r="C801" t="str">
            <v>UM36 - VIVIENDAS</v>
          </cell>
        </row>
        <row r="802">
          <cell r="C802" t="str">
            <v>US11 - TUNEL</v>
          </cell>
        </row>
        <row r="803">
          <cell r="C803" t="str">
            <v>US12 - CANTON_NTE</v>
          </cell>
        </row>
        <row r="804">
          <cell r="C804" t="str">
            <v>US13 - TEATRO_PAT</v>
          </cell>
        </row>
        <row r="805">
          <cell r="C805" t="str">
            <v>US14 - FUNDACION</v>
          </cell>
        </row>
        <row r="806">
          <cell r="C806" t="str">
            <v>US15 - BATAN</v>
          </cell>
        </row>
        <row r="807">
          <cell r="C807" t="str">
            <v>US16 - CALERA</v>
          </cell>
        </row>
        <row r="808">
          <cell r="C808" t="str">
            <v>US17 - WORL_TRADE</v>
          </cell>
        </row>
        <row r="809">
          <cell r="C809" t="str">
            <v>US18 - PATRICIO</v>
          </cell>
        </row>
        <row r="810">
          <cell r="C810" t="str">
            <v>US21 - REFUGIO</v>
          </cell>
        </row>
        <row r="811">
          <cell r="C811" t="str">
            <v>US22 - BELLASUIZA</v>
          </cell>
        </row>
        <row r="812">
          <cell r="C812" t="str">
            <v>US23 - CALLE_117</v>
          </cell>
        </row>
        <row r="813">
          <cell r="C813" t="str">
            <v>US24 - CARRETERA</v>
          </cell>
        </row>
        <row r="814">
          <cell r="C814" t="str">
            <v>US25 - BARCELONA</v>
          </cell>
        </row>
        <row r="815">
          <cell r="C815" t="str">
            <v>US26 - PEPESIERRA</v>
          </cell>
        </row>
        <row r="816">
          <cell r="C816" t="str">
            <v>US27 - POMONA</v>
          </cell>
        </row>
        <row r="817">
          <cell r="C817" t="str">
            <v>US28 - MOLINOS</v>
          </cell>
        </row>
        <row r="818">
          <cell r="C818" t="str">
            <v>US31 - CALLE_98</v>
          </cell>
        </row>
        <row r="819">
          <cell r="C819" t="str">
            <v>US32 - ST_BEATRIZ</v>
          </cell>
        </row>
        <row r="820">
          <cell r="C820" t="str">
            <v>US33 - BQE_MEDINA</v>
          </cell>
        </row>
        <row r="821">
          <cell r="C821" t="str">
            <v>US34 - LACAROLINA</v>
          </cell>
        </row>
        <row r="822">
          <cell r="C822" t="str">
            <v>VA11D - SN_ANTONIO</v>
          </cell>
        </row>
        <row r="823">
          <cell r="C823" t="str">
            <v>VA12D - EL_TRIUNFO</v>
          </cell>
        </row>
        <row r="824">
          <cell r="C824" t="str">
            <v>VA13D - VIOTA</v>
          </cell>
        </row>
        <row r="825">
          <cell r="C825" t="str">
            <v>VC11D - JAVA</v>
          </cell>
        </row>
        <row r="826">
          <cell r="C826" t="str">
            <v>VC12D - LAVICTORIA</v>
          </cell>
        </row>
        <row r="827">
          <cell r="C827" t="str">
            <v>VC21D - EL_PIN</v>
          </cell>
        </row>
        <row r="828">
          <cell r="C828" t="str">
            <v>VE11 - DERSA</v>
          </cell>
        </row>
        <row r="829">
          <cell r="C829" t="str">
            <v>VE12 - STA_ISABEL</v>
          </cell>
        </row>
        <row r="830">
          <cell r="C830" t="str">
            <v>VE13 - BC_VE_1</v>
          </cell>
        </row>
        <row r="831">
          <cell r="C831" t="str">
            <v>VE14 - GRASCO</v>
          </cell>
        </row>
        <row r="832">
          <cell r="C832" t="str">
            <v>VE15 - TEJAR</v>
          </cell>
        </row>
        <row r="833">
          <cell r="C833" t="str">
            <v>VE16 - MILENTA</v>
          </cell>
        </row>
        <row r="834">
          <cell r="C834" t="str">
            <v>VE17 - COLORTEX</v>
          </cell>
        </row>
        <row r="835">
          <cell r="C835" t="str">
            <v>VE18 - TIBANA</v>
          </cell>
        </row>
        <row r="836">
          <cell r="C836" t="str">
            <v>VE21 - BC_VE_2</v>
          </cell>
        </row>
        <row r="837">
          <cell r="C837" t="str">
            <v>VE22 - VILLA_INES</v>
          </cell>
        </row>
        <row r="838">
          <cell r="C838" t="str">
            <v>VE23 - CAMELIA</v>
          </cell>
        </row>
        <row r="839">
          <cell r="C839" t="str">
            <v>VE24 - METALES</v>
          </cell>
        </row>
        <row r="840">
          <cell r="C840" t="str">
            <v>VE25 - AVENIDA_3</v>
          </cell>
        </row>
        <row r="841">
          <cell r="C841" t="str">
            <v>VE26 - CANALINDUS</v>
          </cell>
        </row>
        <row r="842">
          <cell r="C842" t="str">
            <v>VE27 - COMUNEROS</v>
          </cell>
        </row>
        <row r="843">
          <cell r="C843" t="str">
            <v>VE28 - ACEITALES</v>
          </cell>
        </row>
        <row r="844">
          <cell r="C844" t="str">
            <v>VE31 - PRIMAVERA</v>
          </cell>
        </row>
        <row r="845">
          <cell r="C845" t="str">
            <v>VE32 - ST_MATILDE</v>
          </cell>
        </row>
        <row r="846">
          <cell r="C846" t="str">
            <v>VE33 - BQE_COMUN</v>
          </cell>
        </row>
        <row r="847">
          <cell r="C847" t="str">
            <v>VE34 - OBRAS_ETB</v>
          </cell>
        </row>
        <row r="848">
          <cell r="C848" t="str">
            <v>VE35 - GALAN</v>
          </cell>
        </row>
        <row r="849">
          <cell r="C849" t="str">
            <v>VE36 - SECRESALUD</v>
          </cell>
        </row>
        <row r="850">
          <cell r="C850" t="str">
            <v>VG11D - PASUNCHA</v>
          </cell>
        </row>
        <row r="851">
          <cell r="C851" t="str">
            <v>VG12D - PAIME</v>
          </cell>
        </row>
        <row r="852">
          <cell r="C852" t="str">
            <v>VG13D - CAMPAMENTO</v>
          </cell>
        </row>
        <row r="853">
          <cell r="C853" t="str">
            <v>VI11 - Libre</v>
          </cell>
        </row>
        <row r="854">
          <cell r="C854" t="str">
            <v>VI11R - USME</v>
          </cell>
        </row>
        <row r="855">
          <cell r="C855" t="str">
            <v>VI12 - EL_PARAISO</v>
          </cell>
        </row>
        <row r="856">
          <cell r="C856" t="str">
            <v>VI12R - ACUEDUCTO</v>
          </cell>
        </row>
        <row r="857">
          <cell r="C857" t="str">
            <v>VI13 - STA_MARTA</v>
          </cell>
        </row>
        <row r="858">
          <cell r="C858" t="str">
            <v>VI14 - EL_MIRADOR</v>
          </cell>
        </row>
        <row r="859">
          <cell r="C859" t="str">
            <v>VI15 - DANUBIO</v>
          </cell>
        </row>
        <row r="860">
          <cell r="C860" t="str">
            <v>VI16 - ST_LIBRADA</v>
          </cell>
        </row>
        <row r="861">
          <cell r="C861" t="str">
            <v>VI17 - ACUEDUC_11</v>
          </cell>
        </row>
        <row r="862">
          <cell r="C862" t="str">
            <v>VI18 - MARRUECOS</v>
          </cell>
        </row>
        <row r="863">
          <cell r="C863" t="str">
            <v>VI21 - ATENAS</v>
          </cell>
        </row>
        <row r="864">
          <cell r="C864" t="str">
            <v>VI22 - MERCEDES</v>
          </cell>
        </row>
        <row r="865">
          <cell r="C865" t="str">
            <v>VI23 - D_TURBAY</v>
          </cell>
        </row>
        <row r="866">
          <cell r="C866" t="str">
            <v>VI24 - SANTA_RITA</v>
          </cell>
        </row>
        <row r="867">
          <cell r="C867" t="str">
            <v>VI25 - SIDEL</v>
          </cell>
        </row>
        <row r="868">
          <cell r="C868" t="str">
            <v>VI26 - COLUMNAS</v>
          </cell>
        </row>
        <row r="869">
          <cell r="C869" t="str">
            <v>VI27 - EL_ZUQUE</v>
          </cell>
        </row>
        <row r="870">
          <cell r="C870" t="str">
            <v>VI28 - LOS_ALPES</v>
          </cell>
        </row>
        <row r="871">
          <cell r="C871" t="str">
            <v>VI31 - MALVINAS</v>
          </cell>
        </row>
        <row r="872">
          <cell r="C872" t="str">
            <v>VI33 - FISCALA</v>
          </cell>
        </row>
        <row r="873">
          <cell r="C873" t="str">
            <v>VI34 - REP_CANADA</v>
          </cell>
        </row>
        <row r="874">
          <cell r="C874" t="str">
            <v>VI35 - JUAN_REY</v>
          </cell>
        </row>
        <row r="875">
          <cell r="C875" t="str">
            <v>VI36 - MOLINO_SUR</v>
          </cell>
        </row>
        <row r="876">
          <cell r="C876" t="str">
            <v>VI37 - GUACAMAYAS</v>
          </cell>
        </row>
        <row r="877">
          <cell r="C877" t="str">
            <v>VN11D - Vian¡</v>
          </cell>
        </row>
        <row r="878">
          <cell r="C878" t="str">
            <v>VN12D - LA_SIERRA</v>
          </cell>
        </row>
        <row r="879">
          <cell r="C879" t="str">
            <v>VN13D - CAMBAO</v>
          </cell>
        </row>
        <row r="880">
          <cell r="C880" t="str">
            <v>VP11D - HOSPITAL</v>
          </cell>
        </row>
        <row r="881">
          <cell r="C881" t="str">
            <v>VP12D - GUANGUITA</v>
          </cell>
        </row>
        <row r="882">
          <cell r="C882" t="str">
            <v>VP13D - SAN_PEDRO</v>
          </cell>
        </row>
        <row r="883">
          <cell r="C883" t="str">
            <v>VT11R - LA_PALMA</v>
          </cell>
        </row>
        <row r="884">
          <cell r="C884" t="str">
            <v>VT12R - VILLEPETRO</v>
          </cell>
        </row>
        <row r="885">
          <cell r="C885" t="str">
            <v>VT21R - ALBAN</v>
          </cell>
        </row>
        <row r="886">
          <cell r="C886" t="str">
            <v>VT22R - VILLETA</v>
          </cell>
        </row>
        <row r="887">
          <cell r="C887" t="str">
            <v>ZP12D - SAN_JORGE</v>
          </cell>
        </row>
        <row r="888">
          <cell r="C888" t="str">
            <v>ZP13D - PARAMO</v>
          </cell>
        </row>
        <row r="889">
          <cell r="C889" t="str">
            <v>ZP14D - CENTRO</v>
          </cell>
        </row>
        <row r="890">
          <cell r="C890" t="str">
            <v>ZP17D - SAN_PABLO</v>
          </cell>
        </row>
        <row r="891">
          <cell r="C891" t="str">
            <v>ZP18D - LOCAL_ZP18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ty Returns"/>
      <sheetName val="Balance Sheet"/>
      <sheetName val="Dividends"/>
      <sheetName val="Equipment Assumptions"/>
      <sheetName val="Budget Assumptions"/>
      <sheetName val="Material Assumptions"/>
      <sheetName val="Cash Costs"/>
      <sheetName val="Loading Type RH200W - hours"/>
      <sheetName val="Loading Type EX3600 - hours"/>
      <sheetName val="Loading Type RH120W - hours"/>
      <sheetName val="Loading Type OtherW - hours"/>
      <sheetName val="Loading Type RH40C - hours"/>
      <sheetName val="Loading Type 992C - hours"/>
      <sheetName val="Drill&amp;Blast"/>
      <sheetName val="Mine Hours"/>
      <sheetName val="MARC Rates"/>
      <sheetName val="MineSupportCostsandContractors"/>
      <sheetName val="MineEquipmentCosts"/>
      <sheetName val="EquipDeprnReplmt~"/>
      <sheetName val="Opex~"/>
      <sheetName val="Operations CAL"/>
      <sheetName val="Maintenance CAL"/>
      <sheetName val="Dates &amp; Flags"/>
      <sheetName val="Cuentas"/>
      <sheetName val="CtaGeneral-A"/>
      <sheetName val="Hoja3"/>
      <sheetName val="Hoja2"/>
      <sheetName val="Hoja1"/>
      <sheetName val="Fixed Assets~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J3">
            <v>0.55000000000000004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>
        <row r="11">
          <cell r="A11" t="str">
            <v>Hydraulic Shovels RH200</v>
          </cell>
          <cell r="F11" t="str">
            <v>Feed</v>
          </cell>
          <cell r="G11" t="str">
            <v>Hrs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</row>
        <row r="12">
          <cell r="A12" t="str">
            <v>Hydraulic Shovels RH170</v>
          </cell>
          <cell r="F12" t="str">
            <v>Feed</v>
          </cell>
          <cell r="G12" t="str">
            <v>Hrs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2835.2213624000001</v>
          </cell>
          <cell r="Q12">
            <v>2535.0354366749993</v>
          </cell>
          <cell r="R12">
            <v>2613.64131</v>
          </cell>
          <cell r="S12">
            <v>2402.8089658999997</v>
          </cell>
          <cell r="T12">
            <v>2473.4938686450005</v>
          </cell>
          <cell r="U12">
            <v>2464.4452424000001</v>
          </cell>
          <cell r="V12">
            <v>2622.39912</v>
          </cell>
          <cell r="W12">
            <v>2539.4440499999996</v>
          </cell>
          <cell r="X12">
            <v>2431.8425999999999</v>
          </cell>
          <cell r="Y12">
            <v>2369.9099430399997</v>
          </cell>
          <cell r="Z12">
            <v>2367.9786995200002</v>
          </cell>
          <cell r="AA12">
            <v>2738.3718758400009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</row>
        <row r="13">
          <cell r="A13" t="str">
            <v>Hydraulic Shovels RH120</v>
          </cell>
          <cell r="F13" t="str">
            <v>Feed</v>
          </cell>
          <cell r="G13" t="str">
            <v>Hrs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1167.4440904000001</v>
          </cell>
          <cell r="Q13">
            <v>1023.5708558796875</v>
          </cell>
          <cell r="R13">
            <v>1055.3095368749998</v>
          </cell>
          <cell r="S13">
            <v>1013.6850324890621</v>
          </cell>
          <cell r="T13">
            <v>1020.3162208160621</v>
          </cell>
          <cell r="U13">
            <v>971.28136024000003</v>
          </cell>
          <cell r="V13">
            <v>1097.6329649999998</v>
          </cell>
          <cell r="W13">
            <v>1059.7295362500001</v>
          </cell>
          <cell r="X13">
            <v>1002.2139200000003</v>
          </cell>
          <cell r="Y13">
            <v>999.8057572199998</v>
          </cell>
          <cell r="Z13">
            <v>998.99101385999995</v>
          </cell>
          <cell r="AA13">
            <v>1116.742280616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</row>
        <row r="14">
          <cell r="A14" t="str">
            <v>Hydraulic Shovels Other</v>
          </cell>
          <cell r="F14" t="str">
            <v>Feed</v>
          </cell>
          <cell r="G14" t="str">
            <v>Hrs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1053.3330138947372</v>
          </cell>
          <cell r="Q14">
            <v>1763.0885555822369</v>
          </cell>
          <cell r="R14">
            <v>1817.7580539473686</v>
          </cell>
          <cell r="S14">
            <v>1422.7158350723685</v>
          </cell>
          <cell r="T14">
            <v>1057.986968953026</v>
          </cell>
          <cell r="U14">
            <v>1007.1417089684214</v>
          </cell>
          <cell r="V14">
            <v>1244.2802842105261</v>
          </cell>
          <cell r="W14">
            <v>1367.3929500000008</v>
          </cell>
          <cell r="X14">
            <v>1186.8322736842106</v>
          </cell>
          <cell r="Y14">
            <v>1403.2361504842102</v>
          </cell>
          <cell r="Z14">
            <v>1402.0926510315787</v>
          </cell>
          <cell r="AA14">
            <v>1702.4746201768419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</row>
        <row r="15">
          <cell r="A15" t="str">
            <v>Hydraulic Shovels RH40</v>
          </cell>
          <cell r="F15" t="str">
            <v>Feed</v>
          </cell>
          <cell r="G15" t="str">
            <v>Hrs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883.89590800044164</v>
          </cell>
          <cell r="Y15">
            <v>920.10201384246545</v>
          </cell>
          <cell r="Z15">
            <v>909.28013220430933</v>
          </cell>
          <cell r="AA15">
            <v>959.10349229670067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</row>
        <row r="16">
          <cell r="A16" t="str">
            <v>Front End Loaders</v>
          </cell>
          <cell r="F16" t="str">
            <v>Feed</v>
          </cell>
          <cell r="G16" t="str">
            <v>Hrs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353.55836320017664</v>
          </cell>
          <cell r="Y16">
            <v>368.04080553698611</v>
          </cell>
          <cell r="Z16">
            <v>363.71205288172371</v>
          </cell>
          <cell r="AA16">
            <v>383.64139691868036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</row>
        <row r="17">
          <cell r="A17" t="str">
            <v>CAT793</v>
          </cell>
          <cell r="F17" t="str">
            <v>Feed</v>
          </cell>
          <cell r="G17" t="str">
            <v>Hrs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</row>
        <row r="18">
          <cell r="A18" t="str">
            <v>CAT789</v>
          </cell>
          <cell r="F18" t="str">
            <v>Feed</v>
          </cell>
          <cell r="G18" t="str">
            <v>Hrs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9979.9791956480003</v>
          </cell>
          <cell r="Q18">
            <v>9024.7261545629972</v>
          </cell>
          <cell r="R18">
            <v>9931.8369779999994</v>
          </cell>
          <cell r="S18">
            <v>8986.5055324659988</v>
          </cell>
          <cell r="T18">
            <v>9300.3369461052007</v>
          </cell>
          <cell r="U18">
            <v>9217.0252065760014</v>
          </cell>
          <cell r="V18">
            <v>9860.2206912000001</v>
          </cell>
          <cell r="W18">
            <v>9548.3096279999972</v>
          </cell>
          <cell r="X18">
            <v>9143.7281759999987</v>
          </cell>
          <cell r="Y18">
            <v>9005.6577835519984</v>
          </cell>
          <cell r="Z18">
            <v>8998.3190581760009</v>
          </cell>
          <cell r="AA18">
            <v>10241.510815641604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</row>
        <row r="19">
          <cell r="A19" t="str">
            <v>CAT777</v>
          </cell>
          <cell r="F19" t="str">
            <v>Feed</v>
          </cell>
          <cell r="G19" t="str">
            <v>Hrs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13420.542938571662</v>
          </cell>
          <cell r="Q19">
            <v>14200.336347834313</v>
          </cell>
          <cell r="R19">
            <v>13434.361556477732</v>
          </cell>
          <cell r="S19">
            <v>12145.372445045141</v>
          </cell>
          <cell r="T19">
            <v>11006.292917957609</v>
          </cell>
          <cell r="U19">
            <v>10622.821306220245</v>
          </cell>
          <cell r="V19">
            <v>12149.065828663966</v>
          </cell>
          <cell r="W19">
            <v>12244.058792307696</v>
          </cell>
          <cell r="X19">
            <v>14374.459870123013</v>
          </cell>
          <cell r="Y19">
            <v>14941.151623900398</v>
          </cell>
          <cell r="Z19">
            <v>14893.557719897628</v>
          </cell>
          <cell r="AA19">
            <v>17214.199098940207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</row>
        <row r="20">
          <cell r="A20" t="str">
            <v>Production Drills</v>
          </cell>
          <cell r="F20" t="str">
            <v>Feed</v>
          </cell>
          <cell r="G20" t="str">
            <v>Hrs</v>
          </cell>
          <cell r="J20">
            <v>872.92402526491389</v>
          </cell>
          <cell r="K20">
            <v>872.92402526491389</v>
          </cell>
          <cell r="L20">
            <v>872.92402526491389</v>
          </cell>
          <cell r="M20">
            <v>872.92402526491389</v>
          </cell>
          <cell r="N20">
            <v>872.92402526491389</v>
          </cell>
          <cell r="O20">
            <v>872.92402526491389</v>
          </cell>
          <cell r="P20">
            <v>2254.3412155616156</v>
          </cell>
          <cell r="Q20">
            <v>2180.6037875502043</v>
          </cell>
          <cell r="R20">
            <v>2245.4681844040965</v>
          </cell>
          <cell r="S20">
            <v>2036.2819772784264</v>
          </cell>
          <cell r="T20">
            <v>2000.4486578907199</v>
          </cell>
          <cell r="U20">
            <v>1963.343112878038</v>
          </cell>
          <cell r="V20">
            <v>2153.2330594724754</v>
          </cell>
          <cell r="W20">
            <v>2117.1128666333698</v>
          </cell>
          <cell r="X20">
            <v>1996.4465792857252</v>
          </cell>
          <cell r="Y20">
            <v>2007.2135719347566</v>
          </cell>
          <cell r="Z20">
            <v>2005.320949239906</v>
          </cell>
          <cell r="AA20">
            <v>2316.6308843953248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</row>
        <row r="21">
          <cell r="A21" t="str">
            <v>Coal Drills</v>
          </cell>
          <cell r="F21" t="str">
            <v>Feed</v>
          </cell>
          <cell r="G21" t="str">
            <v>Hrs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40</v>
          </cell>
          <cell r="AK21">
            <v>40</v>
          </cell>
          <cell r="AL21">
            <v>40</v>
          </cell>
          <cell r="AM21">
            <v>40</v>
          </cell>
          <cell r="AN21">
            <v>40</v>
          </cell>
          <cell r="AO21">
            <v>40</v>
          </cell>
          <cell r="AP21">
            <v>40</v>
          </cell>
          <cell r="AQ21">
            <v>40</v>
          </cell>
          <cell r="AR21">
            <v>40</v>
          </cell>
          <cell r="AS21">
            <v>40</v>
          </cell>
          <cell r="AT21">
            <v>40</v>
          </cell>
          <cell r="AU21">
            <v>40</v>
          </cell>
          <cell r="AV21">
            <v>40</v>
          </cell>
          <cell r="AW21">
            <v>40</v>
          </cell>
          <cell r="AX21">
            <v>40</v>
          </cell>
          <cell r="AY21">
            <v>40</v>
          </cell>
          <cell r="AZ21">
            <v>40</v>
          </cell>
          <cell r="BA21">
            <v>40</v>
          </cell>
          <cell r="BB21">
            <v>40</v>
          </cell>
          <cell r="BC21">
            <v>40</v>
          </cell>
          <cell r="BD21">
            <v>40</v>
          </cell>
          <cell r="BE21">
            <v>40</v>
          </cell>
          <cell r="BF21">
            <v>40</v>
          </cell>
          <cell r="BG21">
            <v>40</v>
          </cell>
          <cell r="BH21">
            <v>40</v>
          </cell>
          <cell r="BI21">
            <v>40</v>
          </cell>
          <cell r="BJ21">
            <v>40</v>
          </cell>
          <cell r="BK21">
            <v>40</v>
          </cell>
          <cell r="BL21">
            <v>40</v>
          </cell>
          <cell r="BM21">
            <v>40</v>
          </cell>
          <cell r="BN21">
            <v>40</v>
          </cell>
          <cell r="BO21">
            <v>40</v>
          </cell>
          <cell r="BP21">
            <v>40</v>
          </cell>
          <cell r="BQ21">
            <v>40</v>
          </cell>
          <cell r="BR21">
            <v>40</v>
          </cell>
          <cell r="BS21">
            <v>40</v>
          </cell>
          <cell r="BT21">
            <v>40</v>
          </cell>
          <cell r="BU21">
            <v>40</v>
          </cell>
          <cell r="BV21">
            <v>40</v>
          </cell>
          <cell r="BW21">
            <v>40</v>
          </cell>
          <cell r="BX21">
            <v>40</v>
          </cell>
        </row>
        <row r="22">
          <cell r="A22" t="str">
            <v>Track Dozers D10</v>
          </cell>
          <cell r="F22" t="str">
            <v>Feed</v>
          </cell>
          <cell r="G22" t="str">
            <v>Hrs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962.95718504687511</v>
          </cell>
          <cell r="T22">
            <v>2402.4981123750003</v>
          </cell>
          <cell r="U22">
            <v>2348.348465</v>
          </cell>
          <cell r="V22">
            <v>2530.1737499999999</v>
          </cell>
          <cell r="W22">
            <v>2500.02</v>
          </cell>
          <cell r="X22">
            <v>2375.75</v>
          </cell>
          <cell r="Y22">
            <v>2407.5781055000007</v>
          </cell>
          <cell r="Z22">
            <v>2382.7138714999996</v>
          </cell>
          <cell r="AA22">
            <v>2668.6529279999995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</row>
        <row r="23">
          <cell r="A23" t="str">
            <v>Track Dozers D9</v>
          </cell>
          <cell r="F23" t="str">
            <v>Feed</v>
          </cell>
          <cell r="G23" t="str">
            <v>Hrs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1609.9975290000002</v>
          </cell>
          <cell r="Q23">
            <v>1503.6586848749998</v>
          </cell>
          <cell r="R23">
            <v>1565.8019999999999</v>
          </cell>
          <cell r="S23">
            <v>2888.8715551406253</v>
          </cell>
          <cell r="T23">
            <v>3363.4973573250004</v>
          </cell>
          <cell r="U23">
            <v>3287.6878509999997</v>
          </cell>
          <cell r="V23">
            <v>3542.24325</v>
          </cell>
          <cell r="W23">
            <v>3500.0279999999998</v>
          </cell>
          <cell r="X23">
            <v>3326.05</v>
          </cell>
          <cell r="Y23">
            <v>3370.6093477000004</v>
          </cell>
          <cell r="Z23">
            <v>3335.7994200999992</v>
          </cell>
          <cell r="AA23">
            <v>3736.1140992000001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</row>
        <row r="24">
          <cell r="A24" t="str">
            <v>Track Dozers D7</v>
          </cell>
          <cell r="F24" t="str">
            <v>Feed</v>
          </cell>
          <cell r="G24" t="str">
            <v>Hrs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481.47859252343756</v>
          </cell>
          <cell r="T24">
            <v>480.49962247500002</v>
          </cell>
          <cell r="U24">
            <v>469.669693</v>
          </cell>
          <cell r="V24">
            <v>506.03474999999997</v>
          </cell>
          <cell r="W24">
            <v>500.00400000000002</v>
          </cell>
          <cell r="X24">
            <v>475.15</v>
          </cell>
          <cell r="Y24">
            <v>481.51562110000009</v>
          </cell>
          <cell r="Z24">
            <v>476.54277429999991</v>
          </cell>
          <cell r="AA24">
            <v>533.73058559999993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</row>
        <row r="25">
          <cell r="A25" t="str">
            <v>Wheel Dozers 834</v>
          </cell>
          <cell r="F25" t="str">
            <v>Feed</v>
          </cell>
          <cell r="G25" t="str">
            <v>Hrs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1398.7522649999999</v>
          </cell>
          <cell r="R25">
            <v>1456.56</v>
          </cell>
          <cell r="S25">
            <v>1343.6611884375</v>
          </cell>
          <cell r="T25">
            <v>1340.929179</v>
          </cell>
          <cell r="U25">
            <v>1310.7061199999998</v>
          </cell>
          <cell r="V25">
            <v>1412.19</v>
          </cell>
          <cell r="W25">
            <v>1395.36</v>
          </cell>
          <cell r="X25">
            <v>1768</v>
          </cell>
          <cell r="Y25">
            <v>1791.6860320000001</v>
          </cell>
          <cell r="Z25">
            <v>1773.1824159999996</v>
          </cell>
          <cell r="AA25">
            <v>1985.9742719999999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</row>
        <row r="26">
          <cell r="A26" t="str">
            <v>Graders</v>
          </cell>
          <cell r="F26" t="str">
            <v>Feed</v>
          </cell>
          <cell r="G26" t="str">
            <v>Hrs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1747.2841399999998</v>
          </cell>
          <cell r="Q26">
            <v>1631.8776424999999</v>
          </cell>
          <cell r="R26">
            <v>1699.32</v>
          </cell>
          <cell r="S26">
            <v>1567.60471984375</v>
          </cell>
          <cell r="T26">
            <v>1564.4173755000002</v>
          </cell>
          <cell r="U26">
            <v>1529.1571399999996</v>
          </cell>
          <cell r="V26">
            <v>1647.5550000000001</v>
          </cell>
          <cell r="W26">
            <v>1627.92</v>
          </cell>
          <cell r="X26">
            <v>1547</v>
          </cell>
          <cell r="Y26">
            <v>1567.7252780000001</v>
          </cell>
          <cell r="Z26">
            <v>1551.5346139999997</v>
          </cell>
          <cell r="AA26">
            <v>1737.727488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</row>
        <row r="27">
          <cell r="A27" t="str">
            <v>Water Trucks</v>
          </cell>
          <cell r="F27" t="str">
            <v>Feed</v>
          </cell>
          <cell r="G27" t="str">
            <v>Hrs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873.64206999999988</v>
          </cell>
          <cell r="Q27">
            <v>815.93882124999993</v>
          </cell>
          <cell r="R27">
            <v>849.66</v>
          </cell>
          <cell r="S27">
            <v>783.802359921875</v>
          </cell>
          <cell r="T27">
            <v>782.20868775000008</v>
          </cell>
          <cell r="U27">
            <v>764.57856999999979</v>
          </cell>
          <cell r="V27">
            <v>823.77750000000003</v>
          </cell>
          <cell r="W27">
            <v>813.96</v>
          </cell>
          <cell r="X27">
            <v>773.5</v>
          </cell>
          <cell r="Y27">
            <v>783.86263900000006</v>
          </cell>
          <cell r="Z27">
            <v>775.76730699999985</v>
          </cell>
          <cell r="AA27">
            <v>868.863744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</row>
        <row r="28">
          <cell r="A28" t="str">
            <v>Ancillary Excavator 330</v>
          </cell>
          <cell r="F28" t="str">
            <v>Feed</v>
          </cell>
          <cell r="G28" t="str">
            <v>Hrs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663</v>
          </cell>
          <cell r="Y28">
            <v>671.88226200000008</v>
          </cell>
          <cell r="Z28">
            <v>664.94340599999987</v>
          </cell>
          <cell r="AA28">
            <v>744.74035200000003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</row>
        <row r="29">
          <cell r="A29" t="str">
            <v>Crushers</v>
          </cell>
          <cell r="F29" t="str">
            <v>Feed</v>
          </cell>
          <cell r="G29" t="str">
            <v>Hrs</v>
          </cell>
          <cell r="J29">
            <v>778.78125</v>
          </cell>
          <cell r="K29">
            <v>769.5</v>
          </cell>
          <cell r="L29">
            <v>731.25</v>
          </cell>
          <cell r="M29">
            <v>741.04661250000004</v>
          </cell>
          <cell r="N29">
            <v>733.39346249999983</v>
          </cell>
          <cell r="O29">
            <v>821.40479999999991</v>
          </cell>
          <cell r="P29">
            <v>693.77458500000012</v>
          </cell>
          <cell r="Q29">
            <v>771.37073437499998</v>
          </cell>
          <cell r="R29">
            <v>726.94125000000008</v>
          </cell>
          <cell r="S29">
            <v>733.57972971679692</v>
          </cell>
          <cell r="T29">
            <v>321.67510635937498</v>
          </cell>
          <cell r="U29">
            <v>299.96858812499994</v>
          </cell>
          <cell r="V29">
            <v>338.76984375000001</v>
          </cell>
          <cell r="W29">
            <v>338.58</v>
          </cell>
          <cell r="X29">
            <v>321.75</v>
          </cell>
          <cell r="Y29">
            <v>333.47097562499999</v>
          </cell>
          <cell r="Z29">
            <v>330.02705812499994</v>
          </cell>
          <cell r="AA29">
            <v>369.63216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</row>
        <row r="30">
          <cell r="A30" t="str">
            <v>Stockpile Loaders</v>
          </cell>
          <cell r="F30" t="str">
            <v>Feed</v>
          </cell>
          <cell r="G30" t="str">
            <v>Hrs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335.91529710937505</v>
          </cell>
          <cell r="T30">
            <v>335.23229475000005</v>
          </cell>
          <cell r="U30">
            <v>327.67652999999996</v>
          </cell>
          <cell r="V30">
            <v>353.04750000000001</v>
          </cell>
          <cell r="W30">
            <v>348.84</v>
          </cell>
          <cell r="X30">
            <v>331.5</v>
          </cell>
          <cell r="Y30">
            <v>335.94113100000004</v>
          </cell>
          <cell r="Z30">
            <v>332.47170299999993</v>
          </cell>
          <cell r="AA30">
            <v>372.37017600000001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</row>
        <row r="94">
          <cell r="A94" t="str">
            <v>Hydraulic Shovels RH200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</row>
        <row r="95">
          <cell r="A95" t="str">
            <v>Hydraulic Shovels RH170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</row>
        <row r="96">
          <cell r="A96" t="str">
            <v>Hydraulic Shovels RH120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</row>
        <row r="97">
          <cell r="A97" t="str">
            <v>Hydraulic Shovels RH40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</row>
        <row r="98">
          <cell r="A98" t="str">
            <v>Front End Loaders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</row>
        <row r="99">
          <cell r="A99" t="str">
            <v>CAT793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</row>
        <row r="100">
          <cell r="A100" t="str">
            <v>CAT789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</row>
        <row r="101">
          <cell r="A101" t="str">
            <v>CAT777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</row>
        <row r="102">
          <cell r="A102" t="str">
            <v>Production Drills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</row>
        <row r="103">
          <cell r="A103" t="str">
            <v>Coal Drills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</row>
        <row r="104">
          <cell r="A104" t="str">
            <v>Track Dozers D10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</row>
        <row r="105">
          <cell r="A105" t="str">
            <v>Track Dozers D9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</row>
        <row r="106">
          <cell r="A106" t="str">
            <v>Track Dozers D7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</row>
        <row r="107">
          <cell r="A107" t="str">
            <v>Wheel Dozers 834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</row>
        <row r="108">
          <cell r="A108" t="str">
            <v>Graders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</row>
        <row r="109">
          <cell r="A109" t="str">
            <v>Water Trucks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</row>
        <row r="110">
          <cell r="A110" t="str">
            <v>Ancillary Excavator 330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</row>
        <row r="111">
          <cell r="A111" t="str">
            <v>Crushers</v>
          </cell>
        </row>
        <row r="112">
          <cell r="A112" t="str">
            <v>Stockpile Loaders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0</v>
          </cell>
          <cell r="BR112">
            <v>0</v>
          </cell>
          <cell r="BS112">
            <v>0</v>
          </cell>
          <cell r="BT112">
            <v>0</v>
          </cell>
          <cell r="BU112">
            <v>0</v>
          </cell>
          <cell r="BV112">
            <v>0</v>
          </cell>
          <cell r="BW112">
            <v>0</v>
          </cell>
          <cell r="BX112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>
        <row r="11">
          <cell r="P11" t="str">
            <v>5300  Materials and Supplies  DO NOT USE</v>
          </cell>
          <cell r="Q11" t="str">
            <v>MINING CODES</v>
          </cell>
          <cell r="S11" t="str">
            <v>5220  Utillities  DO NOT USE</v>
          </cell>
          <cell r="T11" t="str">
            <v>Process ProductionPrimary Cushing-22060100</v>
          </cell>
        </row>
        <row r="12">
          <cell r="P12" t="str">
            <v>1000  Production Statistics</v>
          </cell>
          <cell r="Q12" t="str">
            <v>Mine Drilling 22020010</v>
          </cell>
          <cell r="S12" t="str">
            <v xml:space="preserve">5221       Utilities - Electricity   </v>
          </cell>
          <cell r="T12" t="str">
            <v>Process ProductionConveying and feeding-22060110</v>
          </cell>
        </row>
        <row r="13">
          <cell r="P13" t="str">
            <v>1001      Waste Mined</v>
          </cell>
          <cell r="Q13" t="str">
            <v>Mine Blasting 22020020</v>
          </cell>
          <cell r="S13" t="str">
            <v xml:space="preserve">5222       Utilities - Natural Gas   </v>
          </cell>
          <cell r="T13" t="str">
            <v>Process ProductionGrinding-22060120</v>
          </cell>
        </row>
        <row r="14">
          <cell r="P14" t="str">
            <v>1002      Oxide Mined</v>
          </cell>
          <cell r="Q14" t="str">
            <v>Mine Loading 22020030</v>
          </cell>
          <cell r="S14" t="str">
            <v xml:space="preserve">5223       Utilities - Water   </v>
          </cell>
          <cell r="T14" t="str">
            <v>Process ProductionSAG Mill-22060121</v>
          </cell>
        </row>
        <row r="15">
          <cell r="P15" t="str">
            <v>1003      VC Sulphide Mined</v>
          </cell>
          <cell r="Q15" t="str">
            <v>Mine CAT 375 22020031</v>
          </cell>
          <cell r="S15" t="str">
            <v xml:space="preserve">5224       Utilities - Sewer   </v>
          </cell>
          <cell r="T15" t="str">
            <v>Process ProductionBall Mill 1-22060122</v>
          </cell>
        </row>
        <row r="16">
          <cell r="P16" t="str">
            <v>1004      IN Sulphide Mined</v>
          </cell>
          <cell r="Q16" t="str">
            <v>Mine CAT 994 22020032</v>
          </cell>
          <cell r="S16" t="str">
            <v xml:space="preserve">5225       Utilities - Compressed Air   </v>
          </cell>
          <cell r="T16" t="str">
            <v>Process ProductionBall Mill 2-22060123</v>
          </cell>
        </row>
        <row r="17">
          <cell r="P17" t="str">
            <v>1005      Oxide Ag HG</v>
          </cell>
          <cell r="Q17" t="str">
            <v>Mine Hydraulic Shovels 22020033</v>
          </cell>
          <cell r="S17" t="str">
            <v>5300  Materials and Supplies  DO NOT USE</v>
          </cell>
          <cell r="T17" t="str">
            <v>Process ProductionPebble Crusher-22060124</v>
          </cell>
        </row>
        <row r="18">
          <cell r="P18" t="str">
            <v>1006      VCS AG Head Grade</v>
          </cell>
          <cell r="Q18" t="str">
            <v>Mine Hauling 22020040</v>
          </cell>
          <cell r="S18" t="str">
            <v xml:space="preserve">5302       Supplies - Operating   </v>
          </cell>
          <cell r="T18" t="str">
            <v>Process ProductionLead Flotation Circuit-22060130</v>
          </cell>
        </row>
        <row r="19">
          <cell r="P19" t="str">
            <v>1007      INS AG Head Grade</v>
          </cell>
          <cell r="Q19" t="str">
            <v>Mine CAT 785 22020041</v>
          </cell>
          <cell r="S19" t="str">
            <v xml:space="preserve">5303       Supplies - Field   </v>
          </cell>
          <cell r="T19" t="str">
            <v>Process ProductionLead Regrind-22060131</v>
          </cell>
        </row>
        <row r="20">
          <cell r="P20" t="str">
            <v>1008      Oxide Pg HG</v>
          </cell>
          <cell r="Q20" t="str">
            <v>Mine CAT 789 22020042</v>
          </cell>
          <cell r="S20" t="str">
            <v xml:space="preserve">5304       Supplies - Office   </v>
          </cell>
          <cell r="T20" t="str">
            <v>Process ProductionZinc Flotation Circuit-22060140</v>
          </cell>
        </row>
        <row r="21">
          <cell r="P21" t="str">
            <v>1009       VCS Pb HG</v>
          </cell>
          <cell r="Q21" t="str">
            <v>Mine Rehandle 22020049</v>
          </cell>
          <cell r="S21" t="str">
            <v xml:space="preserve">5305       Small Equipment and Tools   </v>
          </cell>
          <cell r="T21" t="str">
            <v>Process ProductionZinc Regrind-22060141</v>
          </cell>
        </row>
        <row r="22">
          <cell r="P22" t="str">
            <v>1010       INS Pb HG</v>
          </cell>
          <cell r="Q22" t="str">
            <v>Mine Dozing 22020050</v>
          </cell>
          <cell r="S22" t="str">
            <v>5321       Grinding Balls  DO NOT USE</v>
          </cell>
          <cell r="T22" t="str">
            <v>Process ProductionConcentrate Dewatering-22060150</v>
          </cell>
        </row>
        <row r="23">
          <cell r="P23" t="str">
            <v>1011       Oxide Zn HG</v>
          </cell>
          <cell r="Q23" t="str">
            <v>Mine Road Maintenance 22020060</v>
          </cell>
          <cell r="S23" t="str">
            <v xml:space="preserve">5321010       Grinding Balls -125mm  </v>
          </cell>
          <cell r="T23" t="str">
            <v>Process ProductionThickening-22060151</v>
          </cell>
        </row>
        <row r="24">
          <cell r="P24" t="str">
            <v>1012       VCS Zn HG</v>
          </cell>
          <cell r="Q24" t="str">
            <v>Mine Dewatering 22020070</v>
          </cell>
          <cell r="S24" t="str">
            <v xml:space="preserve">5321020       Grinding Balls - 50mm  </v>
          </cell>
          <cell r="T24" t="str">
            <v>Process ProductionFiltering-22060152</v>
          </cell>
        </row>
        <row r="25">
          <cell r="P25" t="str">
            <v>1013       INS Zn HG</v>
          </cell>
          <cell r="Q25" t="str">
            <v>Mine Suport (Lighting Plants, RTD) 22020080</v>
          </cell>
          <cell r="S25" t="str">
            <v xml:space="preserve">5321030       Grinding Balls - 25mm  </v>
          </cell>
          <cell r="T25" t="str">
            <v>Process ProductionThickener/Tailings-22060160</v>
          </cell>
        </row>
        <row r="26">
          <cell r="P26" t="str">
            <v>1014      Mill Feed VCS</v>
          </cell>
          <cell r="Q26" t="str">
            <v>Mine Planning 22020510</v>
          </cell>
          <cell r="S26" t="str">
            <v xml:space="preserve">5330       Liners &amp; Bolts   </v>
          </cell>
          <cell r="T26" t="str">
            <v>Process ProductionConcentrate Loadout-22060170</v>
          </cell>
        </row>
        <row r="27">
          <cell r="P27" t="str">
            <v>1015      Mill Feed INS</v>
          </cell>
          <cell r="Q27" t="str">
            <v>Mine Survey 22020520</v>
          </cell>
          <cell r="S27" t="str">
            <v xml:space="preserve">5331       Tires   </v>
          </cell>
          <cell r="T27" t="str">
            <v>Process ProductionWater systems-22060180</v>
          </cell>
        </row>
        <row r="28">
          <cell r="P28" t="str">
            <v>1016      Mill Feed Ag HG</v>
          </cell>
          <cell r="Q28" t="str">
            <v>Mine Geology 22020530</v>
          </cell>
          <cell r="S28" t="str">
            <v xml:space="preserve">5340       Filter Cloth   </v>
          </cell>
          <cell r="T28" t="str">
            <v>Process ProductionUtilities-22060190</v>
          </cell>
        </row>
        <row r="29">
          <cell r="P29" t="str">
            <v>1017      Mill Feed Pb Head Grade</v>
          </cell>
          <cell r="Q29" t="str">
            <v>Exploration Services 22020540</v>
          </cell>
          <cell r="S29" t="str">
            <v>5350  Components &amp; Parts  DO NOT USE</v>
          </cell>
          <cell r="T29" t="str">
            <v>Process ProductionLaboratory Services-22060200</v>
          </cell>
        </row>
        <row r="30">
          <cell r="P30" t="str">
            <v>1018      Mill feed Zn HG</v>
          </cell>
          <cell r="Q30" t="str">
            <v>Mine G &amp; A 22020930</v>
          </cell>
          <cell r="S30" t="str">
            <v xml:space="preserve">5351       Mechanical   </v>
          </cell>
          <cell r="T30" t="str">
            <v>Process ProductionMetallurgical Laboratory-22060210</v>
          </cell>
        </row>
        <row r="31">
          <cell r="P31" t="str">
            <v>1019      Mill Recov Ag</v>
          </cell>
          <cell r="Q31" t="str">
            <v>MINE MAINTENANCE CODES</v>
          </cell>
          <cell r="S31" t="str">
            <v xml:space="preserve">5352       Electrical/Instrumentation   </v>
          </cell>
          <cell r="T31" t="str">
            <v>Process ProductionAdminsitration-22060930</v>
          </cell>
        </row>
        <row r="32">
          <cell r="P32" t="str">
            <v>1020      Mill Recov Pb</v>
          </cell>
          <cell r="Q32" t="str">
            <v>MMaint- Drilling 22021010</v>
          </cell>
          <cell r="S32" t="str">
            <v xml:space="preserve">5353       Ground Engaging Tools   </v>
          </cell>
          <cell r="T32" t="str">
            <v>Process MaintenancePrimary Cushing-22061100</v>
          </cell>
        </row>
        <row r="33">
          <cell r="P33" t="str">
            <v>1021      Mill Recov Zn</v>
          </cell>
          <cell r="Q33" t="str">
            <v>MMaint- Blasting 22021020</v>
          </cell>
          <cell r="S33" t="str">
            <v xml:space="preserve">5354       Piping / Plumbing   </v>
          </cell>
          <cell r="T33" t="str">
            <v>Process MaintenanceConveying and feeding-22061110</v>
          </cell>
        </row>
        <row r="34">
          <cell r="P34" t="str">
            <v>1022      Vol Pb Conc</v>
          </cell>
          <cell r="Q34" t="str">
            <v>MMaint- Loading 22021030</v>
          </cell>
          <cell r="S34" t="str">
            <v xml:space="preserve">5355       Buildings   </v>
          </cell>
          <cell r="T34" t="str">
            <v>Process MaintenanceGrinding-22061120</v>
          </cell>
        </row>
        <row r="35">
          <cell r="P35" t="str">
            <v>1023      Vol Zn Con</v>
          </cell>
          <cell r="Q35" t="str">
            <v>MMaint- CAT 375 22021031</v>
          </cell>
          <cell r="S35" t="str">
            <v xml:space="preserve">5356       Undercarriage   </v>
          </cell>
          <cell r="T35" t="str">
            <v>Process MaintenanceSAG Mill-22061121</v>
          </cell>
        </row>
        <row r="36">
          <cell r="P36" t="str">
            <v>1024      Ag in Pb con</v>
          </cell>
          <cell r="Q36" t="str">
            <v>MMaint- CAT 994 22021032</v>
          </cell>
          <cell r="S36" t="str">
            <v xml:space="preserve">5360       Rubber Wear Parts   </v>
          </cell>
          <cell r="T36" t="str">
            <v>Process MaintenanceBall Mill 1-22061122</v>
          </cell>
        </row>
        <row r="37">
          <cell r="P37" t="str">
            <v>1025      Ag in Zn con</v>
          </cell>
          <cell r="Q37" t="str">
            <v>MMaint- Hydraulic Shovels 22021033</v>
          </cell>
          <cell r="S37" t="str">
            <v xml:space="preserve">5365       Steel Sections   </v>
          </cell>
          <cell r="T37" t="str">
            <v>Process MaintenanceBall Mill 2-22061123</v>
          </cell>
        </row>
        <row r="38">
          <cell r="P38" t="str">
            <v>1026      Gross Silver Prod</v>
          </cell>
          <cell r="Q38" t="str">
            <v>MMaint- Hauling 22021040</v>
          </cell>
          <cell r="S38" t="str">
            <v>5370  Fuel Oil and Grease  DO NOT USE</v>
          </cell>
          <cell r="T38" t="str">
            <v>Process MaintenancePebble Crusher-22061124</v>
          </cell>
        </row>
        <row r="39">
          <cell r="P39" t="str">
            <v>1027      Gross Pb Prod</v>
          </cell>
          <cell r="Q39" t="str">
            <v>MMaint- CAT 785 22021041</v>
          </cell>
          <cell r="S39" t="str">
            <v xml:space="preserve">5371       Diesel   </v>
          </cell>
          <cell r="T39" t="str">
            <v>Process MaintenanceLead Flotation Circuit-22061130</v>
          </cell>
        </row>
        <row r="40">
          <cell r="P40" t="str">
            <v>1028      Gross Zn Prod</v>
          </cell>
          <cell r="Q40" t="str">
            <v>MMaint- CAT 789 22021042</v>
          </cell>
          <cell r="S40" t="str">
            <v xml:space="preserve">5372       Gasoline   </v>
          </cell>
          <cell r="T40" t="str">
            <v>Process MaintenanceLead Regrind-22061131</v>
          </cell>
        </row>
        <row r="41">
          <cell r="P41" t="str">
            <v>1029      Net Payable Ag</v>
          </cell>
          <cell r="Q41" t="str">
            <v>MMaint- Rehandle 22021049</v>
          </cell>
          <cell r="S41" t="str">
            <v xml:space="preserve">5373       Oil and Grease   </v>
          </cell>
          <cell r="T41" t="str">
            <v>Process MaintenanceZinc Flotation Circuit-22061140</v>
          </cell>
        </row>
        <row r="42">
          <cell r="P42" t="str">
            <v>1030      Net Payable Pb</v>
          </cell>
          <cell r="Q42" t="str">
            <v>MMaint- Dozing 22021050</v>
          </cell>
          <cell r="S42" t="str">
            <v xml:space="preserve">5375       General Consumables   </v>
          </cell>
          <cell r="T42" t="str">
            <v>Process MaintenanceZinc Regrind-22061141</v>
          </cell>
        </row>
        <row r="43">
          <cell r="P43" t="str">
            <v>1031      Net Payable Zn</v>
          </cell>
          <cell r="Q43" t="str">
            <v>MMaint- Road Maintenance 22021060</v>
          </cell>
          <cell r="S43" t="str">
            <v>5400  Reagents  DO NOT USE</v>
          </cell>
          <cell r="T43" t="str">
            <v>Process MaintenanceConcentrate Dewatering-22061150</v>
          </cell>
        </row>
        <row r="44">
          <cell r="P44" t="str">
            <v>1032      Gross Revenue</v>
          </cell>
          <cell r="Q44" t="str">
            <v>MMaint- Dewatering 22021070</v>
          </cell>
          <cell r="S44" t="str">
            <v>5401       Collector - Primary  DO NOT USE</v>
          </cell>
          <cell r="T44" t="str">
            <v>Process MaintenanceThickening-22061151</v>
          </cell>
        </row>
        <row r="45">
          <cell r="P45" t="str">
            <v>1033      Net Revenue</v>
          </cell>
          <cell r="Q45" t="str">
            <v>MMaint- Suport 22021080</v>
          </cell>
          <cell r="S45" t="str">
            <v xml:space="preserve">5401010           Aero 65  </v>
          </cell>
          <cell r="T45" t="str">
            <v>Process MaintenanceFiltering-22061152</v>
          </cell>
        </row>
        <row r="46">
          <cell r="P46" t="str">
            <v>5301  DO NOT USE  DO NOT USE</v>
          </cell>
          <cell r="Q46" t="str">
            <v>MMaint- G &amp; A 22021930</v>
          </cell>
          <cell r="S46" t="str">
            <v xml:space="preserve">5401020           Aero 238  </v>
          </cell>
          <cell r="T46" t="str">
            <v>Process MaintenanceThickener/Tailings-22061160</v>
          </cell>
        </row>
        <row r="47">
          <cell r="P47" t="str">
            <v>6301       Depreciation</v>
          </cell>
          <cell r="S47" t="str">
            <v xml:space="preserve">5401030           SIPX  </v>
          </cell>
          <cell r="T47" t="str">
            <v>Process MaintenanceConcentrate Loadout-22061170</v>
          </cell>
        </row>
        <row r="48">
          <cell r="P48" t="str">
            <v>5842       Leasing costs</v>
          </cell>
          <cell r="S48" t="str">
            <v xml:space="preserve">5401040           PAX  </v>
          </cell>
          <cell r="T48" t="str">
            <v>Process MaintenanceWater systems-22061180</v>
          </cell>
        </row>
        <row r="49">
          <cell r="P49" t="str">
            <v xml:space="preserve">5302       Supplies - Operating   </v>
          </cell>
          <cell r="S49" t="str">
            <v xml:space="preserve">5405       Flocculants   </v>
          </cell>
          <cell r="T49" t="str">
            <v>Process MaintenanceUtilities-22061190</v>
          </cell>
        </row>
        <row r="50">
          <cell r="P50" t="str">
            <v xml:space="preserve">5303       Supplies - Field   </v>
          </cell>
          <cell r="S50" t="str">
            <v xml:space="preserve">5410       Chemicals - Other   </v>
          </cell>
          <cell r="T50" t="str">
            <v>Process MaintenanceBuilding Maintenance-22061470</v>
          </cell>
        </row>
        <row r="51">
          <cell r="P51" t="str">
            <v xml:space="preserve">5304       Supplies - Office   </v>
          </cell>
          <cell r="S51" t="str">
            <v xml:space="preserve">5415       Frother   </v>
          </cell>
          <cell r="T51" t="str">
            <v>Process MaintenanceCraneage and Rigging Services-22061480</v>
          </cell>
        </row>
        <row r="52">
          <cell r="P52" t="str">
            <v xml:space="preserve">5305       Small Equipment and Tools   </v>
          </cell>
          <cell r="S52" t="str">
            <v xml:space="preserve">5420       Lime   </v>
          </cell>
          <cell r="T52" t="str">
            <v>Process MaintenanceAdminsitration-22061930</v>
          </cell>
        </row>
        <row r="53">
          <cell r="P53" t="str">
            <v xml:space="preserve">5306       Office Equipment   </v>
          </cell>
          <cell r="S53" t="str">
            <v>5425       Depressants  DO NOT USE</v>
          </cell>
        </row>
        <row r="54">
          <cell r="P54" t="str">
            <v xml:space="preserve">5307       Computer Equipment   </v>
          </cell>
          <cell r="S54" t="str">
            <v xml:space="preserve">5425010           Zn Oxide  </v>
          </cell>
        </row>
        <row r="55">
          <cell r="P55" t="str">
            <v xml:space="preserve">5310       Software   </v>
          </cell>
          <cell r="S55" t="str">
            <v xml:space="preserve">5425020           Na Cyanide  </v>
          </cell>
        </row>
        <row r="56">
          <cell r="P56" t="str">
            <v>5315  Explosives &amp; Accessories  DO NOT USE</v>
          </cell>
          <cell r="S56" t="str">
            <v xml:space="preserve">5430       Activator   </v>
          </cell>
        </row>
        <row r="57">
          <cell r="P57" t="str">
            <v xml:space="preserve">5316       Bulk   </v>
          </cell>
        </row>
        <row r="58">
          <cell r="P58" t="str">
            <v xml:space="preserve">5317       Accessories   </v>
          </cell>
        </row>
        <row r="59">
          <cell r="P59" t="str">
            <v xml:space="preserve">5318       Explosives   </v>
          </cell>
        </row>
        <row r="60">
          <cell r="P60" t="str">
            <v xml:space="preserve">5331  Tires   </v>
          </cell>
        </row>
        <row r="61">
          <cell r="P61" t="str">
            <v>5350  Components &amp; Parts  DO NOT USE</v>
          </cell>
        </row>
        <row r="62">
          <cell r="P62" t="str">
            <v xml:space="preserve">5351       Mechanical   </v>
          </cell>
        </row>
        <row r="63">
          <cell r="P63" t="str">
            <v xml:space="preserve">5352       Electrical/Instrumentation   </v>
          </cell>
        </row>
        <row r="64">
          <cell r="P64" t="str">
            <v xml:space="preserve">5353       Ground Engaging Tools   </v>
          </cell>
        </row>
        <row r="65">
          <cell r="P65" t="str">
            <v xml:space="preserve">5354       Piping / Plumbing   </v>
          </cell>
        </row>
        <row r="66">
          <cell r="P66" t="str">
            <v xml:space="preserve">5355       Buildings   </v>
          </cell>
        </row>
        <row r="67">
          <cell r="P67" t="str">
            <v xml:space="preserve">5356       Undercarriage   </v>
          </cell>
        </row>
        <row r="68">
          <cell r="P68" t="str">
            <v xml:space="preserve">5360       Rubber Wear Parts   </v>
          </cell>
        </row>
        <row r="69">
          <cell r="P69" t="str">
            <v xml:space="preserve">5365       Steel Sections   </v>
          </cell>
        </row>
        <row r="70">
          <cell r="P70" t="str">
            <v>5370  Fuel Oil and Grease  DO NOT USE</v>
          </cell>
        </row>
        <row r="71">
          <cell r="P71" t="str">
            <v xml:space="preserve">5371       Diesel   </v>
          </cell>
        </row>
        <row r="72">
          <cell r="P72" t="str">
            <v xml:space="preserve">5372       Gasoline   </v>
          </cell>
        </row>
        <row r="73">
          <cell r="P73" t="str">
            <v xml:space="preserve">5373       Oil and Grease   </v>
          </cell>
        </row>
        <row r="74">
          <cell r="P74" t="str">
            <v xml:space="preserve">5375       General Consumables   </v>
          </cell>
        </row>
        <row r="75">
          <cell r="P75" t="str">
            <v>5500  Contractors  DO NOT USE</v>
          </cell>
        </row>
        <row r="76">
          <cell r="P76" t="str">
            <v xml:space="preserve">5501       Contract - ECPM   </v>
          </cell>
        </row>
        <row r="77">
          <cell r="P77" t="str">
            <v xml:space="preserve">5502       Contract - Drilling Services   </v>
          </cell>
        </row>
        <row r="78">
          <cell r="P78" t="str">
            <v xml:space="preserve">5503       Contract - Maintenance and Rep   </v>
          </cell>
        </row>
        <row r="79">
          <cell r="P79" t="str">
            <v xml:space="preserve">5504       Contract - Mining   </v>
          </cell>
        </row>
        <row r="80">
          <cell r="P80" t="str">
            <v xml:space="preserve">5510       Contract - Construction   </v>
          </cell>
        </row>
        <row r="81">
          <cell r="P81" t="str">
            <v xml:space="preserve">5529       Contract - Other   </v>
          </cell>
        </row>
        <row r="82">
          <cell r="P82" t="str">
            <v>5530  Professional Fees  DO NOT USE</v>
          </cell>
        </row>
        <row r="83">
          <cell r="P83" t="str">
            <v xml:space="preserve">5534       Professional Fees: Legal Fees   </v>
          </cell>
        </row>
        <row r="84">
          <cell r="P84" t="str">
            <v xml:space="preserve">5535       IT Consulting   </v>
          </cell>
        </row>
        <row r="85">
          <cell r="P85" t="str">
            <v xml:space="preserve">5536       Other Professional Services   </v>
          </cell>
        </row>
        <row r="86">
          <cell r="P86" t="str">
            <v xml:space="preserve">5623       Permit Costs   </v>
          </cell>
        </row>
        <row r="87">
          <cell r="P87" t="str">
            <v xml:space="preserve">5624       Licenses Costs   </v>
          </cell>
        </row>
        <row r="88">
          <cell r="P88" t="str">
            <v xml:space="preserve">5625       Fines   </v>
          </cell>
        </row>
        <row r="89">
          <cell r="P89" t="str">
            <v>5640  Freight, Shipping &amp; Postage  DO NOT USE</v>
          </cell>
        </row>
        <row r="90">
          <cell r="P90" t="str">
            <v xml:space="preserve">5641       Postage   </v>
          </cell>
        </row>
        <row r="91">
          <cell r="P91" t="str">
            <v xml:space="preserve">5642       Shipping Service   </v>
          </cell>
        </row>
        <row r="92">
          <cell r="P92" t="str">
            <v xml:space="preserve">5643       Freight &amp; Delivery   </v>
          </cell>
        </row>
        <row r="93">
          <cell r="P93" t="str">
            <v xml:space="preserve">5644       Customs And Duties   </v>
          </cell>
        </row>
        <row r="94">
          <cell r="P94" t="str">
            <v>5700  Travel &amp; Entertainment  DO NOT USE</v>
          </cell>
        </row>
        <row r="95">
          <cell r="P95" t="str">
            <v xml:space="preserve">5701       Travel: Transportation   </v>
          </cell>
        </row>
        <row r="96">
          <cell r="P96" t="str">
            <v xml:space="preserve">5702       Travel: Fares   </v>
          </cell>
        </row>
        <row r="97">
          <cell r="P97" t="str">
            <v xml:space="preserve">5703       Travel: Lodging   </v>
          </cell>
        </row>
        <row r="98">
          <cell r="P98" t="str">
            <v xml:space="preserve">5704       Travel: Meals   </v>
          </cell>
        </row>
        <row r="99">
          <cell r="P99" t="str">
            <v xml:space="preserve">5705       External Visitors   </v>
          </cell>
        </row>
        <row r="100">
          <cell r="P100" t="str">
            <v xml:space="preserve">5706       Entertainment   </v>
          </cell>
        </row>
        <row r="101">
          <cell r="P101" t="str">
            <v xml:space="preserve">5710       Travel: Other   </v>
          </cell>
        </row>
        <row r="102">
          <cell r="P102" t="str">
            <v xml:space="preserve">5711       Travel: Vehicles and Other   </v>
          </cell>
        </row>
        <row r="103">
          <cell r="P103" t="str">
            <v xml:space="preserve">5712       Gasoline &amp; Minor Maint.   </v>
          </cell>
        </row>
        <row r="104">
          <cell r="P104" t="str">
            <v>5800  Other Costs  DO NOT USE</v>
          </cell>
        </row>
        <row r="105">
          <cell r="P105" t="str">
            <v xml:space="preserve">5801       Copying &amp; Reproduction   </v>
          </cell>
        </row>
        <row r="106">
          <cell r="P106" t="str">
            <v xml:space="preserve">5802       Photos and maps   </v>
          </cell>
        </row>
        <row r="107">
          <cell r="P107" t="str">
            <v xml:space="preserve">5803       Subscriptions &amp; Publications   </v>
          </cell>
        </row>
        <row r="108">
          <cell r="P108" t="str">
            <v xml:space="preserve">5804       Education, Seminars, Conferences   </v>
          </cell>
        </row>
        <row r="109">
          <cell r="P109" t="str">
            <v xml:space="preserve">5805       Membership Dues   </v>
          </cell>
        </row>
        <row r="110">
          <cell r="P110" t="str">
            <v xml:space="preserve">5808       Other General Costs   </v>
          </cell>
        </row>
        <row r="111">
          <cell r="P111" t="str">
            <v xml:space="preserve">5809       Medical Expenses   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ASSUMPTIONS"/>
      <sheetName val="Input EcModel"/>
      <sheetName val="New Template"/>
      <sheetName val="INPUT_TEMP"/>
      <sheetName val="W_REV"/>
      <sheetName val="NOM_IS&amp;BS_PESO"/>
      <sheetName val="W_OPEX"/>
      <sheetName val="W_CAPEX"/>
      <sheetName val="W_FUND"/>
      <sheetName val="W_EQUITY"/>
      <sheetName val="W_TAX_DEP"/>
      <sheetName val="W_TAX"/>
      <sheetName val="NOMINAL_CF_PESO"/>
      <sheetName val="NOM_IS&amp;BS_US$"/>
      <sheetName val="NOM_CF_US$"/>
      <sheetName val="REAL_CF_US$"/>
      <sheetName val="SUMMARY"/>
      <sheetName val="PresentationJan02"/>
      <sheetName val="Chart - Real cashflow"/>
      <sheetName val="Chart_Direct_per_BCM"/>
      <sheetName val="Chart_Indiect_BCM"/>
      <sheetName val="Chart_Cost_per_ton"/>
      <sheetName val="Manpower"/>
      <sheetName val="Chart_Staff_prod"/>
      <sheetName val="Funding Sens"/>
      <sheetName val="NAME_RANGES"/>
    </sheetNames>
    <sheetDataSet>
      <sheetData sheetId="0" refreshError="1"/>
      <sheetData sheetId="1" refreshError="1">
        <row r="6">
          <cell r="H6">
            <v>1</v>
          </cell>
          <cell r="I6">
            <v>2</v>
          </cell>
          <cell r="J6">
            <v>3</v>
          </cell>
          <cell r="K6">
            <v>4</v>
          </cell>
          <cell r="L6">
            <v>5</v>
          </cell>
          <cell r="M6">
            <v>6</v>
          </cell>
          <cell r="N6">
            <v>7</v>
          </cell>
          <cell r="O6">
            <v>8</v>
          </cell>
          <cell r="P6">
            <v>9</v>
          </cell>
          <cell r="Q6">
            <v>10</v>
          </cell>
          <cell r="R6">
            <v>11</v>
          </cell>
          <cell r="S6">
            <v>12</v>
          </cell>
          <cell r="T6">
            <v>13</v>
          </cell>
          <cell r="U6">
            <v>14</v>
          </cell>
          <cell r="V6">
            <v>15</v>
          </cell>
          <cell r="W6">
            <v>16</v>
          </cell>
          <cell r="X6">
            <v>17</v>
          </cell>
          <cell r="Y6">
            <v>18</v>
          </cell>
          <cell r="Z6">
            <v>19</v>
          </cell>
          <cell r="AA6">
            <v>20</v>
          </cell>
          <cell r="AB6">
            <v>21</v>
          </cell>
          <cell r="AC6">
            <v>22</v>
          </cell>
          <cell r="AD6">
            <v>23</v>
          </cell>
          <cell r="AE6">
            <v>24</v>
          </cell>
          <cell r="AF6">
            <v>25</v>
          </cell>
          <cell r="AG6">
            <v>26</v>
          </cell>
          <cell r="AH6">
            <v>27</v>
          </cell>
          <cell r="AI6">
            <v>28</v>
          </cell>
          <cell r="AJ6">
            <v>29</v>
          </cell>
          <cell r="AK6">
            <v>30</v>
          </cell>
          <cell r="AL6">
            <v>31</v>
          </cell>
          <cell r="AM6">
            <v>32</v>
          </cell>
          <cell r="AN6">
            <v>33</v>
          </cell>
          <cell r="AO6">
            <v>34</v>
          </cell>
          <cell r="AP6">
            <v>35</v>
          </cell>
        </row>
        <row r="7">
          <cell r="H7">
            <v>2001</v>
          </cell>
          <cell r="I7">
            <v>2002</v>
          </cell>
          <cell r="J7">
            <v>2003</v>
          </cell>
          <cell r="K7">
            <v>2004</v>
          </cell>
          <cell r="L7">
            <v>2005</v>
          </cell>
          <cell r="M7">
            <v>2006</v>
          </cell>
          <cell r="N7">
            <v>2007</v>
          </cell>
          <cell r="O7">
            <v>2008</v>
          </cell>
          <cell r="P7">
            <v>2009</v>
          </cell>
          <cell r="Q7">
            <v>2010</v>
          </cell>
          <cell r="R7">
            <v>2011</v>
          </cell>
          <cell r="S7">
            <v>2012</v>
          </cell>
          <cell r="T7">
            <v>2013</v>
          </cell>
          <cell r="U7">
            <v>2014</v>
          </cell>
          <cell r="V7">
            <v>2015</v>
          </cell>
          <cell r="W7">
            <v>2016</v>
          </cell>
          <cell r="X7">
            <v>2017</v>
          </cell>
          <cell r="Y7">
            <v>2018</v>
          </cell>
          <cell r="Z7">
            <v>2019</v>
          </cell>
          <cell r="AA7">
            <v>2020</v>
          </cell>
          <cell r="AB7">
            <v>2021</v>
          </cell>
          <cell r="AC7">
            <v>2022</v>
          </cell>
          <cell r="AD7">
            <v>2023</v>
          </cell>
          <cell r="AE7">
            <v>2024</v>
          </cell>
          <cell r="AF7">
            <v>2025</v>
          </cell>
          <cell r="AG7">
            <v>2026</v>
          </cell>
          <cell r="AH7">
            <v>2027</v>
          </cell>
          <cell r="AI7">
            <v>2028</v>
          </cell>
          <cell r="AJ7">
            <v>2029</v>
          </cell>
          <cell r="AK7">
            <v>2030</v>
          </cell>
          <cell r="AL7">
            <v>2031</v>
          </cell>
          <cell r="AM7">
            <v>2032</v>
          </cell>
          <cell r="AN7">
            <v>2033</v>
          </cell>
          <cell r="AO7">
            <v>2034</v>
          </cell>
          <cell r="AP7">
            <v>2035</v>
          </cell>
        </row>
      </sheetData>
      <sheetData sheetId="2" refreshError="1"/>
      <sheetData sheetId="3" refreshError="1"/>
      <sheetData sheetId="4" refreshError="1"/>
      <sheetData sheetId="5" refreshError="1">
        <row r="115">
          <cell r="H115">
            <v>0</v>
          </cell>
          <cell r="I115">
            <v>1206811.3162431244</v>
          </cell>
          <cell r="J115">
            <v>1590961.4604705418</v>
          </cell>
          <cell r="K115">
            <v>1730575.9564541497</v>
          </cell>
          <cell r="L115">
            <v>2142682.256418678</v>
          </cell>
          <cell r="M115">
            <v>2331224.9058954678</v>
          </cell>
          <cell r="N115">
            <v>2527412.2357362211</v>
          </cell>
          <cell r="O115">
            <v>2782518.5932018678</v>
          </cell>
          <cell r="P115">
            <v>2990274.6542298207</v>
          </cell>
          <cell r="Q115">
            <v>3255224.9335835539</v>
          </cell>
          <cell r="R115">
            <v>3543863.9346611197</v>
          </cell>
          <cell r="S115">
            <v>3857892.2832937399</v>
          </cell>
          <cell r="T115">
            <v>4210360.3970687324</v>
          </cell>
          <cell r="U115">
            <v>4577346.5782707063</v>
          </cell>
          <cell r="V115">
            <v>4980025.8478291696</v>
          </cell>
          <cell r="W115">
            <v>5417191.7475218112</v>
          </cell>
          <cell r="X115">
            <v>5905662.3185034748</v>
          </cell>
          <cell r="Y115">
            <v>6447098.6326881014</v>
          </cell>
          <cell r="Z115">
            <v>7045903.5760849994</v>
          </cell>
          <cell r="AA115">
            <v>7698227.6157233259</v>
          </cell>
          <cell r="AB115">
            <v>8420931.9875317588</v>
          </cell>
          <cell r="AC115">
            <v>9154929.3827340007</v>
          </cell>
          <cell r="AD115">
            <v>9950027.8819846939</v>
          </cell>
          <cell r="AE115">
            <v>10877630.038753988</v>
          </cell>
          <cell r="AF115">
            <v>11856187.62579206</v>
          </cell>
          <cell r="AG115">
            <v>12920325.71476049</v>
          </cell>
          <cell r="AH115">
            <v>13917885.430683093</v>
          </cell>
          <cell r="AI115">
            <v>15074425.760493625</v>
          </cell>
          <cell r="AJ115">
            <v>16137978.734628152</v>
          </cell>
          <cell r="AK115">
            <v>17468548.02603187</v>
          </cell>
          <cell r="AL115">
            <v>18989981.072840311</v>
          </cell>
          <cell r="AM115">
            <v>20617869.364584539</v>
          </cell>
          <cell r="AN115">
            <v>22498179.187074836</v>
          </cell>
          <cell r="AO115">
            <v>0</v>
          </cell>
          <cell r="AP115">
            <v>0</v>
          </cell>
        </row>
      </sheetData>
      <sheetData sheetId="6" refreshError="1"/>
      <sheetData sheetId="7" refreshError="1">
        <row r="220">
          <cell r="H220">
            <v>0</v>
          </cell>
          <cell r="I220">
            <v>79473.272158005973</v>
          </cell>
          <cell r="J220">
            <v>121159.24741547462</v>
          </cell>
          <cell r="K220">
            <v>138831.25320728825</v>
          </cell>
          <cell r="L220">
            <v>165785.77467879959</v>
          </cell>
          <cell r="M220">
            <v>190917.92305694884</v>
          </cell>
          <cell r="N220">
            <v>258001.33070891688</v>
          </cell>
          <cell r="O220">
            <v>235593.58128829021</v>
          </cell>
          <cell r="P220">
            <v>252745.9023023271</v>
          </cell>
          <cell r="Q220">
            <v>272046.60475126794</v>
          </cell>
          <cell r="R220">
            <v>296168.84630370059</v>
          </cell>
          <cell r="S220">
            <v>337381.95546043792</v>
          </cell>
          <cell r="T220">
            <v>378853.58366595773</v>
          </cell>
          <cell r="U220">
            <v>382371.67366648669</v>
          </cell>
          <cell r="V220">
            <v>416149.47135807847</v>
          </cell>
          <cell r="W220">
            <v>453541.60725573817</v>
          </cell>
          <cell r="X220">
            <v>494872.80641763937</v>
          </cell>
          <cell r="Y220">
            <v>590402.78496183048</v>
          </cell>
          <cell r="Z220">
            <v>647534.24416291888</v>
          </cell>
          <cell r="AA220">
            <v>621931.53193357016</v>
          </cell>
          <cell r="AB220">
            <v>707285.33604189672</v>
          </cell>
          <cell r="AC220">
            <v>768894.70777026401</v>
          </cell>
          <cell r="AD220">
            <v>836491.10380335024</v>
          </cell>
          <cell r="AE220">
            <v>915637.66825006052</v>
          </cell>
          <cell r="AF220">
            <v>988202.51676026243</v>
          </cell>
          <cell r="AG220">
            <v>1083453.4019695069</v>
          </cell>
          <cell r="AH220">
            <v>1149532.5247207507</v>
          </cell>
          <cell r="AI220">
            <v>1306621.9229090856</v>
          </cell>
          <cell r="AJ220">
            <v>1337347.2573900749</v>
          </cell>
          <cell r="AK220">
            <v>1373160.5080485593</v>
          </cell>
          <cell r="AL220">
            <v>1504272.9953725506</v>
          </cell>
          <cell r="AM220">
            <v>1634544.1738149791</v>
          </cell>
          <cell r="AN220">
            <v>1843317.4860387689</v>
          </cell>
          <cell r="AO220">
            <v>122151.15189286045</v>
          </cell>
          <cell r="AP220">
            <v>-65782.221973186271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U"/>
      <sheetName val="PRESUP"/>
      <sheetName val="Informe"/>
      <sheetName val="Cantidades"/>
    </sheetNames>
    <sheetDataSet>
      <sheetData sheetId="0"/>
      <sheetData sheetId="1">
        <row r="1">
          <cell r="A1" t="str">
            <v>DISELECSA LTDA</v>
          </cell>
          <cell r="E1" t="str">
            <v>Pagina:</v>
          </cell>
          <cell r="F1">
            <v>1</v>
          </cell>
        </row>
        <row r="2">
          <cell r="A2" t="str">
            <v xml:space="preserve">PROYECTO : CONSTRUCCION REDES EN MEDIA Y BAJA TENSION - </v>
          </cell>
          <cell r="E2" t="str">
            <v>Fecha :</v>
          </cell>
          <cell r="F2" t="str">
            <v>JUL 27/05</v>
          </cell>
        </row>
        <row r="3">
          <cell r="B3" t="str">
            <v>ETAPA 8 SECCION B - MANZ 120 y 147</v>
          </cell>
          <cell r="E3" t="str">
            <v>Informe:</v>
          </cell>
          <cell r="F3" t="str">
            <v>F. PRECIOS</v>
          </cell>
        </row>
        <row r="4">
          <cell r="A4" t="str">
            <v xml:space="preserve">URBANIZACION LOS ROBLES                       </v>
          </cell>
          <cell r="E4">
            <v>1</v>
          </cell>
        </row>
        <row r="5">
          <cell r="A5" t="str">
            <v>CASTRO TCHERASSI S.A.</v>
          </cell>
          <cell r="E5" t="str">
            <v>VERSION 01</v>
          </cell>
        </row>
        <row r="6">
          <cell r="E6">
            <v>1</v>
          </cell>
        </row>
        <row r="7">
          <cell r="A7" t="str">
            <v>ITEM</v>
          </cell>
          <cell r="B7" t="str">
            <v>DESCRIPCION</v>
          </cell>
          <cell r="C7" t="str">
            <v>UNIDAD</v>
          </cell>
          <cell r="D7" t="str">
            <v>CANT</v>
          </cell>
          <cell r="E7" t="str">
            <v>V/UNIT</v>
          </cell>
          <cell r="F7" t="str">
            <v>V/TOTAL</v>
          </cell>
        </row>
        <row r="9">
          <cell r="A9">
            <v>1</v>
          </cell>
          <cell r="B9" t="str">
            <v>REDES MEDIA Y BAJA TENSION AEREAS</v>
          </cell>
          <cell r="F9">
            <v>0</v>
          </cell>
        </row>
        <row r="10">
          <cell r="A10">
            <v>1.01</v>
          </cell>
          <cell r="B10" t="str">
            <v>Sum e Inst de Poste de Concreto de 12 x 750 Kgs ( Excv, Hincada y aplomada, Tpte)</v>
          </cell>
          <cell r="C10" t="str">
            <v>UN</v>
          </cell>
          <cell r="D10">
            <v>1</v>
          </cell>
          <cell r="E10">
            <v>699535</v>
          </cell>
          <cell r="F10">
            <v>699535</v>
          </cell>
        </row>
        <row r="11">
          <cell r="A11">
            <v>1.02</v>
          </cell>
          <cell r="B11" t="str">
            <v>Sum e Inst de Poste Autosoportado de Concreto de 12 x 1750 Kgs (Hincada y aplomada, Tpte)</v>
          </cell>
          <cell r="C11" t="str">
            <v>UN</v>
          </cell>
          <cell r="D11">
            <v>2</v>
          </cell>
          <cell r="E11">
            <v>1730445</v>
          </cell>
          <cell r="F11">
            <v>3460890</v>
          </cell>
        </row>
        <row r="12">
          <cell r="A12">
            <v>1.03</v>
          </cell>
          <cell r="B12" t="str">
            <v xml:space="preserve">Construccion de Base Autosoportada </v>
          </cell>
          <cell r="C12" t="str">
            <v>UN</v>
          </cell>
          <cell r="D12">
            <v>2</v>
          </cell>
          <cell r="E12">
            <v>686236</v>
          </cell>
          <cell r="F12">
            <v>1372472</v>
          </cell>
        </row>
        <row r="13">
          <cell r="A13">
            <v>1.04</v>
          </cell>
          <cell r="B13" t="str">
            <v>Sum e Inst de Estruc Paso tipo Senc  3 FASES (LINE POST)</v>
          </cell>
          <cell r="C13" t="str">
            <v>UN</v>
          </cell>
          <cell r="D13">
            <v>0</v>
          </cell>
          <cell r="E13">
            <v>509799</v>
          </cell>
          <cell r="F13">
            <v>0</v>
          </cell>
        </row>
        <row r="14">
          <cell r="A14">
            <v>1.05</v>
          </cell>
          <cell r="B14" t="str">
            <v>Sum e Inst de Estruc Term Corrida      3 FASES (LINE POST)</v>
          </cell>
          <cell r="C14" t="str">
            <v>UN</v>
          </cell>
          <cell r="D14">
            <v>0</v>
          </cell>
          <cell r="E14">
            <v>1410677</v>
          </cell>
          <cell r="F14">
            <v>0</v>
          </cell>
        </row>
        <row r="15">
          <cell r="A15">
            <v>1.06</v>
          </cell>
          <cell r="B15" t="str">
            <v xml:space="preserve">Sum e Inst de Estructura Terminal       3 FASES </v>
          </cell>
          <cell r="C15" t="str">
            <v>UN</v>
          </cell>
          <cell r="D15">
            <v>1</v>
          </cell>
          <cell r="E15">
            <v>719772</v>
          </cell>
          <cell r="F15">
            <v>719772</v>
          </cell>
        </row>
        <row r="16">
          <cell r="A16">
            <v>1.07</v>
          </cell>
          <cell r="B16" t="str">
            <v>Sum e Inst de Estruc Paso tipo Senc   2 FASES (LINE POST)</v>
          </cell>
          <cell r="C16" t="str">
            <v>UN</v>
          </cell>
          <cell r="D16">
            <v>0</v>
          </cell>
          <cell r="E16">
            <v>399350</v>
          </cell>
          <cell r="F16">
            <v>0</v>
          </cell>
        </row>
        <row r="17">
          <cell r="A17">
            <v>1.08</v>
          </cell>
          <cell r="B17" t="str">
            <v>Sum e Inst de Estructura de Terminal Corrida      2 FASES</v>
          </cell>
          <cell r="C17" t="str">
            <v>UN</v>
          </cell>
          <cell r="E17">
            <v>1057487</v>
          </cell>
          <cell r="F17">
            <v>0</v>
          </cell>
        </row>
        <row r="18">
          <cell r="A18">
            <v>1.0900000000000001</v>
          </cell>
          <cell r="B18" t="str">
            <v>Sum e Inst de Estructura Terminal       2 FASES</v>
          </cell>
          <cell r="C18" t="str">
            <v>UN</v>
          </cell>
          <cell r="D18">
            <v>2</v>
          </cell>
          <cell r="E18">
            <v>602437</v>
          </cell>
          <cell r="F18">
            <v>1204874</v>
          </cell>
        </row>
        <row r="19">
          <cell r="A19">
            <v>1.1000000000000001</v>
          </cell>
          <cell r="B19" t="str">
            <v>Sum e Inst de Retenida Directa a tierra</v>
          </cell>
          <cell r="C19" t="str">
            <v>UN</v>
          </cell>
          <cell r="D19">
            <v>0</v>
          </cell>
          <cell r="E19">
            <v>147313</v>
          </cell>
          <cell r="F19">
            <v>0</v>
          </cell>
        </row>
        <row r="20">
          <cell r="A20">
            <v>1.1100000000000001</v>
          </cell>
          <cell r="B20" t="str">
            <v>Sum e Inst de Retenida Doble a tierra</v>
          </cell>
          <cell r="C20" t="str">
            <v>UN</v>
          </cell>
          <cell r="D20">
            <v>0</v>
          </cell>
          <cell r="E20">
            <v>250116</v>
          </cell>
          <cell r="F20">
            <v>0</v>
          </cell>
        </row>
        <row r="21">
          <cell r="A21">
            <v>1.1200000000000001</v>
          </cell>
          <cell r="B21" t="str">
            <v>Sum e Inst de Cruceta auxiliar para protecciones de transformador</v>
          </cell>
          <cell r="C21" t="str">
            <v>UN</v>
          </cell>
          <cell r="D21">
            <v>3</v>
          </cell>
          <cell r="E21">
            <v>167486</v>
          </cell>
          <cell r="F21">
            <v>502458</v>
          </cell>
        </row>
        <row r="22">
          <cell r="A22">
            <v>1.1299999999999999</v>
          </cell>
          <cell r="B22" t="str">
            <v>Sum e Inst de Transformador de  25 kva 13.200 v (Incluye Protecciones , y herrajes y bajante a tierra)</v>
          </cell>
          <cell r="C22" t="str">
            <v>UN</v>
          </cell>
          <cell r="D22">
            <v>1</v>
          </cell>
          <cell r="E22">
            <v>3793609</v>
          </cell>
          <cell r="F22">
            <v>3793609</v>
          </cell>
        </row>
        <row r="23">
          <cell r="A23">
            <v>1.1399999999999999</v>
          </cell>
          <cell r="B23" t="str">
            <v>Sum e Inst de Transformador de 37,5 kva 13.200 v , conexión en caliente (Incluye Protecciones , y herrajes y bajante a tierra)</v>
          </cell>
          <cell r="C23" t="str">
            <v>UN</v>
          </cell>
          <cell r="D23">
            <v>1</v>
          </cell>
          <cell r="E23">
            <v>4200432</v>
          </cell>
          <cell r="F23">
            <v>4200432</v>
          </cell>
        </row>
        <row r="24">
          <cell r="A24">
            <v>1.1499999999999999</v>
          </cell>
          <cell r="B24" t="str">
            <v>Sum e Inst de Transformador de  50 kva 13.200 v , conexión en caliente (Incluye Protecciones , y herrajes y bajante a tierra)</v>
          </cell>
          <cell r="C24" t="str">
            <v>UN</v>
          </cell>
          <cell r="D24">
            <v>1</v>
          </cell>
          <cell r="E24">
            <v>4944520</v>
          </cell>
          <cell r="F24">
            <v>4944520</v>
          </cell>
        </row>
        <row r="25">
          <cell r="A25">
            <v>1.1599999999999999</v>
          </cell>
          <cell r="B25" t="str">
            <v xml:space="preserve">Instalación de bajante y conexión de Transformador red sec. Trenzada </v>
          </cell>
          <cell r="C25" t="str">
            <v>UN</v>
          </cell>
          <cell r="D25">
            <v>3</v>
          </cell>
          <cell r="E25">
            <v>245429</v>
          </cell>
          <cell r="F25">
            <v>736287</v>
          </cell>
        </row>
        <row r="26">
          <cell r="A26">
            <v>1.17</v>
          </cell>
          <cell r="B26" t="str">
            <v>Sum e Inst de Seccionamiento de línea 3F - 100 Amp  (Incluye Protecciones  y herrajes . Montaje en caliente)</v>
          </cell>
          <cell r="C26" t="str">
            <v>UN</v>
          </cell>
          <cell r="E26">
            <v>882804</v>
          </cell>
          <cell r="F26">
            <v>0</v>
          </cell>
        </row>
        <row r="27">
          <cell r="A27">
            <v>1.18</v>
          </cell>
          <cell r="B27" t="str">
            <v xml:space="preserve">Sum e Inst de Seccionamiento de línea 3F - 100 Amp en caliente (Incluye Protecciones, Aisladores  y herrajes) . </v>
          </cell>
          <cell r="C27" t="str">
            <v>UN</v>
          </cell>
          <cell r="E27">
            <v>879375</v>
          </cell>
          <cell r="F27">
            <v>0</v>
          </cell>
        </row>
        <row r="28">
          <cell r="A28">
            <v>1.19</v>
          </cell>
          <cell r="B28" t="str">
            <v xml:space="preserve">Sum e Inst de Seccionamiento de línea 2F - 100 Amp  en caliente (Incluye Protecciones, Aisladores  y herrajes) . </v>
          </cell>
          <cell r="C28" t="str">
            <v>UN</v>
          </cell>
          <cell r="D28">
            <v>0</v>
          </cell>
          <cell r="E28">
            <v>584536</v>
          </cell>
          <cell r="F28">
            <v>0</v>
          </cell>
        </row>
        <row r="29">
          <cell r="A29">
            <v>1.2</v>
          </cell>
          <cell r="B29" t="str">
            <v>Sum, riega y tendido de Cable Tipo ACSR No 1/0  - 3 hilos</v>
          </cell>
          <cell r="C29" t="str">
            <v>ML</v>
          </cell>
          <cell r="D29">
            <v>35</v>
          </cell>
          <cell r="E29">
            <v>9716</v>
          </cell>
          <cell r="F29">
            <v>340060</v>
          </cell>
        </row>
        <row r="30">
          <cell r="A30">
            <v>1.21</v>
          </cell>
          <cell r="B30" t="str">
            <v>Sum, riega y tendido de Cable Tipo ACSR No 1/0  - 2 hilos</v>
          </cell>
          <cell r="C30" t="str">
            <v>ML</v>
          </cell>
          <cell r="D30">
            <v>60</v>
          </cell>
          <cell r="E30">
            <v>6478</v>
          </cell>
          <cell r="F30">
            <v>388680</v>
          </cell>
        </row>
        <row r="31">
          <cell r="A31">
            <v>1.22</v>
          </cell>
          <cell r="B31" t="str">
            <v>Sum, riega y tendido de Cable Tipo ACSR No 4/0  - 3 hilos</v>
          </cell>
          <cell r="C31" t="str">
            <v>ML</v>
          </cell>
          <cell r="E31">
            <v>16835</v>
          </cell>
          <cell r="F31">
            <v>0</v>
          </cell>
        </row>
        <row r="32">
          <cell r="A32">
            <v>1.23</v>
          </cell>
          <cell r="B32" t="str">
            <v>Sum, riega y tendido de Cable Tipo ACSR No 4/0  - 2 hilos</v>
          </cell>
          <cell r="C32" t="str">
            <v>ML</v>
          </cell>
          <cell r="E32">
            <v>10703</v>
          </cell>
          <cell r="F32">
            <v>0</v>
          </cell>
        </row>
        <row r="33">
          <cell r="A33">
            <v>1.24</v>
          </cell>
          <cell r="B33" t="str">
            <v xml:space="preserve">Remodelación de redes en MT existentes </v>
          </cell>
          <cell r="C33" t="str">
            <v>GLO</v>
          </cell>
          <cell r="D33">
            <v>1</v>
          </cell>
          <cell r="E33">
            <v>2121981</v>
          </cell>
          <cell r="F33">
            <v>2121981</v>
          </cell>
        </row>
        <row r="34">
          <cell r="B34" t="str">
            <v>SUBTOTAL REDES MEDIA TENSION</v>
          </cell>
          <cell r="F34">
            <v>24485570</v>
          </cell>
        </row>
        <row r="36">
          <cell r="A36">
            <v>2</v>
          </cell>
          <cell r="B36" t="str">
            <v>REDES BAJA TENSION</v>
          </cell>
        </row>
        <row r="37">
          <cell r="A37">
            <v>2.0099999999999998</v>
          </cell>
          <cell r="B37" t="str">
            <v>Sum e Inst de Poste de Concreto de 9 x 510 Kgs ( Excv, Hincada y aplomada, Tpte)</v>
          </cell>
          <cell r="C37" t="str">
            <v>UN</v>
          </cell>
          <cell r="D37">
            <v>4</v>
          </cell>
          <cell r="E37">
            <v>413416</v>
          </cell>
          <cell r="F37">
            <v>1653664</v>
          </cell>
        </row>
        <row r="38">
          <cell r="A38">
            <v>2.02</v>
          </cell>
          <cell r="B38" t="str">
            <v>Sum e Inst de Poste Autosoportado de Concreto de 9 x 1500 Kgs (Hincada y aplomada, Tpte)</v>
          </cell>
          <cell r="C38" t="str">
            <v>UN</v>
          </cell>
          <cell r="D38">
            <v>2</v>
          </cell>
          <cell r="E38">
            <v>909743</v>
          </cell>
          <cell r="F38">
            <v>1819486</v>
          </cell>
        </row>
        <row r="39">
          <cell r="A39">
            <v>2.0299999999999998</v>
          </cell>
          <cell r="B39" t="str">
            <v xml:space="preserve">Construccion de Base Autosoportada </v>
          </cell>
          <cell r="C39" t="str">
            <v>UN</v>
          </cell>
          <cell r="D39">
            <v>2</v>
          </cell>
          <cell r="E39">
            <v>610335</v>
          </cell>
          <cell r="F39">
            <v>1220670</v>
          </cell>
        </row>
        <row r="40">
          <cell r="A40">
            <v>2.04</v>
          </cell>
          <cell r="B40" t="str">
            <v xml:space="preserve">Estructura sec tipo alineación en  poste   prim ó sec. </v>
          </cell>
          <cell r="C40" t="str">
            <v>UN</v>
          </cell>
          <cell r="D40">
            <v>2</v>
          </cell>
          <cell r="E40">
            <v>15021</v>
          </cell>
          <cell r="F40">
            <v>30042</v>
          </cell>
        </row>
        <row r="41">
          <cell r="A41">
            <v>2.0499999999999998</v>
          </cell>
          <cell r="B41" t="str">
            <v xml:space="preserve">Estructura sec alineación en angulo  en  poste   prim ó sec. </v>
          </cell>
          <cell r="C41" t="str">
            <v>UN</v>
          </cell>
          <cell r="D41">
            <v>0</v>
          </cell>
          <cell r="E41">
            <v>21936</v>
          </cell>
          <cell r="F41">
            <v>0</v>
          </cell>
        </row>
        <row r="42">
          <cell r="A42">
            <v>2.06</v>
          </cell>
          <cell r="B42" t="str">
            <v xml:space="preserve">Estructura secund.  Fin de línea en  poste  prim ó sec. </v>
          </cell>
          <cell r="C42" t="str">
            <v>UN</v>
          </cell>
          <cell r="D42">
            <v>8</v>
          </cell>
          <cell r="E42">
            <v>31363</v>
          </cell>
          <cell r="F42">
            <v>250904</v>
          </cell>
        </row>
        <row r="43">
          <cell r="A43">
            <v>2.0699999999999998</v>
          </cell>
          <cell r="B43" t="str">
            <v xml:space="preserve">Estructura secund. Tipo anclaje en  poste prim ó sec  </v>
          </cell>
          <cell r="C43" t="str">
            <v>UN</v>
          </cell>
          <cell r="D43">
            <v>2</v>
          </cell>
          <cell r="E43">
            <v>51178</v>
          </cell>
          <cell r="F43">
            <v>102356</v>
          </cell>
        </row>
        <row r="44">
          <cell r="A44">
            <v>2.08</v>
          </cell>
          <cell r="B44" t="str">
            <v>Cruce aereo puenteado red secundaria  a neutro desnudo (tipo SAX1)</v>
          </cell>
          <cell r="C44" t="str">
            <v>UN</v>
          </cell>
          <cell r="D44">
            <v>2</v>
          </cell>
          <cell r="E44">
            <v>44549</v>
          </cell>
          <cell r="F44">
            <v>89098</v>
          </cell>
        </row>
        <row r="45">
          <cell r="A45">
            <v>2.09</v>
          </cell>
          <cell r="B45" t="str">
            <v>Sum e inst de tapones selladores y conector aislado de perforacion para puentes, cruces, aterrizaje, alumbrado publico y derivacion de cajas de abonados red trenzada</v>
          </cell>
          <cell r="C45" t="str">
            <v>Glo</v>
          </cell>
          <cell r="D45">
            <v>1</v>
          </cell>
          <cell r="E45">
            <v>1237703</v>
          </cell>
          <cell r="F45">
            <v>1237703</v>
          </cell>
        </row>
        <row r="46">
          <cell r="A46">
            <v>2.1</v>
          </cell>
          <cell r="B46" t="str">
            <v>Sum e inst de varilla polo a tierra cola de circuito (incluye varilla Cu, cable Cu desnudo)</v>
          </cell>
          <cell r="C46" t="str">
            <v>UN</v>
          </cell>
          <cell r="D46">
            <v>6</v>
          </cell>
          <cell r="E46">
            <v>119411</v>
          </cell>
          <cell r="F46">
            <v>716466</v>
          </cell>
        </row>
        <row r="47">
          <cell r="A47">
            <v>2.11</v>
          </cell>
          <cell r="B47" t="str">
            <v>Sum e Inst de Retenida Secundaria</v>
          </cell>
          <cell r="C47" t="str">
            <v>UN</v>
          </cell>
          <cell r="D47">
            <v>3</v>
          </cell>
          <cell r="E47">
            <v>136128</v>
          </cell>
          <cell r="F47">
            <v>408384</v>
          </cell>
        </row>
        <row r="48">
          <cell r="A48">
            <v>2.12</v>
          </cell>
          <cell r="B48" t="str">
            <v>Sum e Inst de Retenida Sec.  en Guitarra a tierra</v>
          </cell>
          <cell r="C48" t="str">
            <v>UN</v>
          </cell>
          <cell r="D48">
            <v>0</v>
          </cell>
          <cell r="E48">
            <v>196220</v>
          </cell>
          <cell r="F48">
            <v>0</v>
          </cell>
        </row>
        <row r="49">
          <cell r="A49">
            <v>2.13</v>
          </cell>
          <cell r="B49" t="str">
            <v>Sum, tendido y tensionado de Linea secundaria en cable triplex 2 x 2 + 2 AAAC- XLPE 600V</v>
          </cell>
          <cell r="C49" t="str">
            <v>ML</v>
          </cell>
          <cell r="E49">
            <v>9450.68</v>
          </cell>
          <cell r="F49">
            <v>0</v>
          </cell>
        </row>
        <row r="50">
          <cell r="A50">
            <v>2.14</v>
          </cell>
          <cell r="B50" t="str">
            <v>Sum, tendido y tensionado de Linea secundaria en cable triplex 2 x 1/0 + 1/0 AAAC- XLPE 600V</v>
          </cell>
          <cell r="C50" t="str">
            <v>ML</v>
          </cell>
          <cell r="D50">
            <v>165</v>
          </cell>
          <cell r="E50">
            <v>13431.55</v>
          </cell>
          <cell r="F50">
            <v>2216206</v>
          </cell>
        </row>
        <row r="51">
          <cell r="A51">
            <v>2.15</v>
          </cell>
          <cell r="B51" t="str">
            <v>Sum, tendido y tensionado de Linea secundaria en cable triplex 2 x 4/0 + 4/0 AAAC- XLPE 600V</v>
          </cell>
          <cell r="C51" t="str">
            <v>ML</v>
          </cell>
          <cell r="D51">
            <v>109</v>
          </cell>
          <cell r="E51">
            <v>22093.119999999999</v>
          </cell>
          <cell r="F51">
            <v>2408150.08</v>
          </cell>
        </row>
        <row r="52">
          <cell r="A52">
            <v>2.16</v>
          </cell>
          <cell r="B52" t="str">
            <v>Sum, tendido y tensionado de Linea neutro  en cable desnudo 1/0  ACSR</v>
          </cell>
          <cell r="C52" t="str">
            <v>ML</v>
          </cell>
          <cell r="D52">
            <v>25</v>
          </cell>
          <cell r="E52">
            <v>2979</v>
          </cell>
          <cell r="F52">
            <v>74475</v>
          </cell>
        </row>
        <row r="53">
          <cell r="A53">
            <v>2.17</v>
          </cell>
          <cell r="B53" t="str">
            <v>Sum y montaje de Caja para acometida de 9 circuitos</v>
          </cell>
          <cell r="C53" t="str">
            <v>UN</v>
          </cell>
          <cell r="D53">
            <v>13</v>
          </cell>
          <cell r="E53">
            <v>326251</v>
          </cell>
          <cell r="F53">
            <v>4241263</v>
          </cell>
        </row>
        <row r="54">
          <cell r="A54">
            <v>2.1800000000000002</v>
          </cell>
          <cell r="B54" t="str">
            <v xml:space="preserve">Sum y montaje de Caja para acometida de 4 circuitos </v>
          </cell>
          <cell r="C54" t="str">
            <v>UN</v>
          </cell>
          <cell r="D54">
            <v>0</v>
          </cell>
          <cell r="E54">
            <v>246740</v>
          </cell>
          <cell r="F54">
            <v>0</v>
          </cell>
        </row>
        <row r="55">
          <cell r="B55" t="str">
            <v>SUBTOTAL REDES BAJA TENSION</v>
          </cell>
          <cell r="F55">
            <v>16468867.08</v>
          </cell>
        </row>
        <row r="57">
          <cell r="A57">
            <v>3</v>
          </cell>
          <cell r="B57" t="str">
            <v>ALUMBRADO - LUMINARIAS</v>
          </cell>
        </row>
        <row r="58">
          <cell r="A58">
            <v>3.01</v>
          </cell>
          <cell r="B58" t="str">
            <v>Sum e Inst de luminaria de Sodio de 150 W Incluye ( Brazo , pernos y cableados)</v>
          </cell>
          <cell r="C58" t="str">
            <v>UN</v>
          </cell>
          <cell r="D58">
            <v>10</v>
          </cell>
          <cell r="E58">
            <v>316694</v>
          </cell>
          <cell r="F58">
            <v>3166940</v>
          </cell>
        </row>
        <row r="59">
          <cell r="A59">
            <v>3.02</v>
          </cell>
          <cell r="B59" t="str">
            <v>Sum e Inst de luminaria de Sodio de 70 W Incluye ( Brazo, pernos y cableados)</v>
          </cell>
          <cell r="C59" t="str">
            <v>UN</v>
          </cell>
          <cell r="D59">
            <v>3</v>
          </cell>
          <cell r="E59">
            <v>193373</v>
          </cell>
          <cell r="F59">
            <v>580119</v>
          </cell>
        </row>
        <row r="60">
          <cell r="A60">
            <v>3.03</v>
          </cell>
          <cell r="B60" t="str">
            <v>Sum, tendido y tensionado de Linea secundaria en cable duplex 2 x 2  AAAC- XLPE 600V</v>
          </cell>
          <cell r="C60" t="str">
            <v>ML</v>
          </cell>
          <cell r="D60">
            <v>0</v>
          </cell>
          <cell r="E60">
            <v>7291</v>
          </cell>
          <cell r="F60">
            <v>0</v>
          </cell>
        </row>
        <row r="61">
          <cell r="A61">
            <v>3.04</v>
          </cell>
          <cell r="B61" t="str">
            <v>Sum e instalacion de materiales y accesorios exclusivo de alumbrado publico ( incluye herrajes,perchas, aisl.carrete, conectores aislados, tapones, retenidas )</v>
          </cell>
          <cell r="C61" t="str">
            <v>GLO</v>
          </cell>
          <cell r="D61">
            <v>0</v>
          </cell>
          <cell r="E61">
            <v>1095402</v>
          </cell>
          <cell r="F61">
            <v>0</v>
          </cell>
        </row>
        <row r="62">
          <cell r="A62">
            <v>3.05</v>
          </cell>
          <cell r="B62" t="str">
            <v>Sum e Inst de Poste de Concreto de 9 x 510 Kgs exclusivo de alumbrado ( Excv, Hincada y aplomada, Tpte)</v>
          </cell>
          <cell r="C62" t="str">
            <v>UN</v>
          </cell>
          <cell r="D62">
            <v>0</v>
          </cell>
          <cell r="E62">
            <v>413416</v>
          </cell>
          <cell r="F62">
            <v>0</v>
          </cell>
        </row>
        <row r="63">
          <cell r="A63">
            <v>3.06</v>
          </cell>
          <cell r="B63" t="str">
            <v>Sum e Inst de Poste de Concreto de 12 x 510 Kgs exclusivo de alumbrado ( Excv, Hincada y aplomada, Tpte)</v>
          </cell>
          <cell r="C63" t="str">
            <v>UN</v>
          </cell>
          <cell r="D63">
            <v>0</v>
          </cell>
          <cell r="E63">
            <v>646267</v>
          </cell>
          <cell r="F63">
            <v>0</v>
          </cell>
        </row>
        <row r="64">
          <cell r="B64" t="str">
            <v>SUBTOTAL ALUMBRADO - LUMINARIAS</v>
          </cell>
          <cell r="F64">
            <v>3747059</v>
          </cell>
        </row>
        <row r="66">
          <cell r="A66">
            <v>4</v>
          </cell>
          <cell r="B66" t="str">
            <v>ACOMETIDAS</v>
          </cell>
        </row>
        <row r="67">
          <cell r="A67">
            <v>4.01</v>
          </cell>
          <cell r="B67" t="str">
            <v>Sum y montaje de acometidas 220 V (incluye cable,  anclajes y contador 220 V)</v>
          </cell>
          <cell r="C67" t="str">
            <v>UN</v>
          </cell>
          <cell r="D67">
            <v>59</v>
          </cell>
          <cell r="E67">
            <v>294761</v>
          </cell>
          <cell r="F67">
            <v>17390899</v>
          </cell>
        </row>
        <row r="68">
          <cell r="A68">
            <v>17390896</v>
          </cell>
          <cell r="B68" t="str">
            <v>SUBTOTAL ACOMETIDAS</v>
          </cell>
          <cell r="F68">
            <v>17390899</v>
          </cell>
        </row>
        <row r="70">
          <cell r="B70" t="str">
            <v>SUBTOTAL COSTOS DIRECTOS</v>
          </cell>
          <cell r="F70">
            <v>62092395.079999998</v>
          </cell>
        </row>
        <row r="72">
          <cell r="B72" t="str">
            <v>ADMINISTRACION</v>
          </cell>
          <cell r="C72" t="str">
            <v>%</v>
          </cell>
          <cell r="D72">
            <v>0.08</v>
          </cell>
          <cell r="F72">
            <v>4967391.6063999999</v>
          </cell>
        </row>
        <row r="73">
          <cell r="B73" t="str">
            <v>IMPREVISTOS</v>
          </cell>
          <cell r="C73" t="str">
            <v>%</v>
          </cell>
          <cell r="D73">
            <v>0.02</v>
          </cell>
          <cell r="F73">
            <v>1241847.9016</v>
          </cell>
        </row>
        <row r="74">
          <cell r="B74" t="str">
            <v>UTILIDADES</v>
          </cell>
          <cell r="C74" t="str">
            <v>%</v>
          </cell>
          <cell r="D74">
            <v>0.05</v>
          </cell>
          <cell r="F74">
            <v>3104619.7540000002</v>
          </cell>
        </row>
        <row r="76">
          <cell r="B76" t="str">
            <v>COSTOS INDIRECTOS</v>
          </cell>
          <cell r="F76">
            <v>9313859.2620000001</v>
          </cell>
        </row>
        <row r="78">
          <cell r="B78" t="str">
            <v>VALOR IVA (16 %) SOBRE UTILIDAD ESTIMADA</v>
          </cell>
          <cell r="F78">
            <v>496739.16064000002</v>
          </cell>
        </row>
        <row r="80">
          <cell r="B80" t="str">
            <v>VALOR TOTAL PRESUPUESTO</v>
          </cell>
          <cell r="F80">
            <v>71902993.502639994</v>
          </cell>
        </row>
        <row r="83">
          <cell r="B83" t="str">
            <v>ATENTAMENTE</v>
          </cell>
        </row>
        <row r="86">
          <cell r="B86" t="str">
            <v>ING. ANGEL QUINTANA S.</v>
          </cell>
          <cell r="D86" t="str">
            <v xml:space="preserve">VoBo   ING. JAIME MERLANO </v>
          </cell>
        </row>
        <row r="87">
          <cell r="B87" t="str">
            <v>DIRECTOR DE PROYECTO</v>
          </cell>
          <cell r="D87" t="str">
            <v xml:space="preserve">             DIRECTOR TECNICO</v>
          </cell>
        </row>
        <row r="88">
          <cell r="B88" t="str">
            <v>CC.ARCHIVO</v>
          </cell>
        </row>
        <row r="90">
          <cell r="B90" t="str">
            <v>Sum y montaje de acometidas 110 V (incluye cable,  anclajes y contador 110 V)</v>
          </cell>
        </row>
      </sheetData>
      <sheetData sheetId="2"/>
      <sheetData sheetId="3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B LL"/>
      <sheetName val="LJ PB"/>
      <sheetName val="resumen"/>
      <sheetName val="APU's"/>
      <sheetName val="cuadro de distancias"/>
      <sheetName val="PB LL (2)"/>
      <sheetName val="LJ PB (2)"/>
      <sheetName val="resumen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álisis Básicos"/>
      <sheetName val="Precios"/>
      <sheetName val="PRESUPUESTO"/>
      <sheetName val="Costos Ind."/>
      <sheetName val="1.2 localiz. y rep."/>
      <sheetName val="1.1. Descapote"/>
      <sheetName val="2.1 excavacion"/>
      <sheetName val="1.4. Inst.prov.energ."/>
      <sheetName val="1.5 Inst. Prov. Agua"/>
      <sheetName val="2.2 mej suelo"/>
      <sheetName val="2.3 solado"/>
      <sheetName val="2.4 cimiento T y L"/>
      <sheetName val="2.7 Acero 60"/>
      <sheetName val="2.8 Acero 37"/>
      <sheetName val="2.5 Relleno Balasto"/>
      <sheetName val="2.6 Exc viga muros"/>
      <sheetName val="2.7 Viga cimientos muros"/>
      <sheetName val="3.1 Columnas 1 piso"/>
      <sheetName val="3.2 Viga 2 piso 0.3x0.3"/>
      <sheetName val="3.3 Viga 2 piso 0.2x0.3"/>
      <sheetName val="3.4 Viga 2 piso 0.15x0.3"/>
      <sheetName val="3.7 Acero 60"/>
      <sheetName val="3.8 Acero 37"/>
      <sheetName val="3.5 Instalación metal deck"/>
      <sheetName val="3.6 Placa 2 piso"/>
      <sheetName val="3.9 Col 2 piso"/>
      <sheetName val="3.10 Viga 3 piso 0.3x0.3"/>
      <sheetName val="3.11 Viga 3 piso 0.2x0.3"/>
      <sheetName val="3.12 Viga 3 piso 0.15x0.3"/>
      <sheetName val="3.13 Inst metal deck 3 piso "/>
      <sheetName val="3.14 Col 3 piso"/>
      <sheetName val="3.15 Viga cub 0.15x0.3"/>
      <sheetName val="3.16 Metal deck cub"/>
      <sheetName val="3.17 placa tanque"/>
      <sheetName val="3.18 Escalera"/>
      <sheetName val="3.19 Imper terraza"/>
      <sheetName val="4.1 Levante muro"/>
      <sheetName val="5.1 Cubierta canaleta 43"/>
      <sheetName val="5.2 Caballete"/>
      <sheetName val="6.1 Acometida PVC 1&quot;"/>
      <sheetName val="6.2 instalación electrobomba"/>
      <sheetName val="6.3 Tuberia 0.75 "/>
      <sheetName val="6.4 Tuberia 0.5"/>
      <sheetName val="6.5 Pto hidra 0.5"/>
      <sheetName val="6.6 Llave de paso 0.75"/>
      <sheetName val="6.7 Llave paso 0.5"/>
      <sheetName val="6.8 Contador"/>
      <sheetName val="6.9 Tanque subterraneo"/>
      <sheetName val="6.10 tanque sup"/>
      <sheetName val="7.1 Pto sanit 4&quot;"/>
      <sheetName val="7.2 Pto sanit 2&quot;"/>
      <sheetName val="7.3 Tuberia PVC 4&quot;"/>
      <sheetName val="7.4 Tuberia PVC 2&quot;"/>
      <sheetName val="7.5 Tuberia PVC 6&quot;"/>
      <sheetName val="7.6 Bajante 4&quot;"/>
      <sheetName val="7.7 Caja de registro"/>
      <sheetName val="7.8 Bajante lluvias 3&quot;"/>
      <sheetName val="7.9 Tuberia lluvia 4&quot;"/>
      <sheetName val="7.10 Caja registro lluvias"/>
      <sheetName val="8.Instalacion electrica"/>
      <sheetName val="9.2 Pañete muros 2 piso"/>
      <sheetName val="9.3 Pañete muros 3 piso"/>
      <sheetName val="9.4 Imper muros ext"/>
      <sheetName val="9.5 imper muros exte fachada"/>
      <sheetName val="9.7 Valdosin cocina"/>
      <sheetName val="9.6 Valdosin baño"/>
      <sheetName val="9.8 Moldura en yeso"/>
      <sheetName val="9.9 Cielo raso yeso"/>
      <sheetName val="10.1 Plantilla e=0.06"/>
      <sheetName val="9.10 Inst. barandas"/>
      <sheetName val="10,2 Piso en ceramica"/>
      <sheetName val="10.3 Guard escoba"/>
      <sheetName val="10,4 Piso terraza,pat,bal,ga"/>
      <sheetName val="10.5 Piso baño"/>
      <sheetName val="10,6 Adoquin parq"/>
      <sheetName val="11,1  Sanitario"/>
      <sheetName val="11,2 Lavamanos"/>
      <sheetName val="11,3 Rejilla"/>
      <sheetName val="12,1 Puertas de mad."/>
      <sheetName val="12,2 Puerta aluminio"/>
      <sheetName val="12,3 Ventanas cal 18"/>
      <sheetName val="12,4 Ventana fachada"/>
      <sheetName val="13,1 Pintur a murs inter"/>
      <sheetName val="13,2 pintura muros ext"/>
      <sheetName val="13,3 Pintura de marcosy p."/>
      <sheetName val="14.1 Aseo ob negra"/>
      <sheetName val="14,2 Aseo ob blanca"/>
      <sheetName val="14,3 Relleno tierra neg."/>
      <sheetName val="9.1 pañete muros 1 pis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ASICOS"/>
      <sheetName val="deuda"/>
      <sheetName val="consumo1"/>
      <sheetName val="ESTADO RED"/>
    </sheetNames>
    <sheetDataSet>
      <sheetData sheetId="0"/>
      <sheetData sheetId="1">
        <row r="1">
          <cell r="A1" t="str">
            <v>NIC</v>
          </cell>
          <cell r="B1" t="str">
            <v>DEUDA</v>
          </cell>
          <cell r="C1" t="str">
            <v>MESES</v>
          </cell>
        </row>
        <row r="2">
          <cell r="A2">
            <v>5012005</v>
          </cell>
          <cell r="B2">
            <v>122957</v>
          </cell>
          <cell r="C2">
            <v>40</v>
          </cell>
        </row>
        <row r="3">
          <cell r="A3">
            <v>5049861</v>
          </cell>
          <cell r="B3">
            <v>339090</v>
          </cell>
          <cell r="C3">
            <v>5</v>
          </cell>
        </row>
        <row r="4">
          <cell r="A4">
            <v>5051089</v>
          </cell>
          <cell r="B4">
            <v>54550</v>
          </cell>
          <cell r="C4">
            <v>1</v>
          </cell>
        </row>
        <row r="5">
          <cell r="A5">
            <v>5054224</v>
          </cell>
          <cell r="B5">
            <v>19640</v>
          </cell>
          <cell r="C5">
            <v>1</v>
          </cell>
        </row>
        <row r="6">
          <cell r="A6">
            <v>5059043</v>
          </cell>
          <cell r="B6">
            <v>1497930</v>
          </cell>
          <cell r="C6">
            <v>40</v>
          </cell>
        </row>
        <row r="7">
          <cell r="A7">
            <v>5059827</v>
          </cell>
          <cell r="B7">
            <v>2159589</v>
          </cell>
          <cell r="C7">
            <v>38</v>
          </cell>
        </row>
        <row r="8">
          <cell r="A8">
            <v>5059829</v>
          </cell>
          <cell r="B8">
            <v>6142595</v>
          </cell>
          <cell r="C8">
            <v>38</v>
          </cell>
        </row>
        <row r="9">
          <cell r="A9">
            <v>5059839</v>
          </cell>
          <cell r="B9">
            <v>2618083</v>
          </cell>
          <cell r="C9">
            <v>38</v>
          </cell>
        </row>
        <row r="10">
          <cell r="A10">
            <v>5060085</v>
          </cell>
          <cell r="B10">
            <v>149750</v>
          </cell>
          <cell r="C10">
            <v>1</v>
          </cell>
        </row>
        <row r="11">
          <cell r="A11">
            <v>5060385</v>
          </cell>
          <cell r="B11">
            <v>383302</v>
          </cell>
          <cell r="C11">
            <v>28</v>
          </cell>
        </row>
        <row r="12">
          <cell r="A12">
            <v>5062083</v>
          </cell>
          <cell r="B12">
            <v>15320</v>
          </cell>
          <cell r="C12">
            <v>1</v>
          </cell>
        </row>
        <row r="13">
          <cell r="A13">
            <v>5071575</v>
          </cell>
          <cell r="B13">
            <v>221383</v>
          </cell>
          <cell r="C13">
            <v>14</v>
          </cell>
        </row>
        <row r="14">
          <cell r="A14">
            <v>5071820</v>
          </cell>
          <cell r="B14">
            <v>16000</v>
          </cell>
          <cell r="C14">
            <v>1</v>
          </cell>
        </row>
        <row r="15">
          <cell r="A15">
            <v>5071824</v>
          </cell>
          <cell r="B15">
            <v>343098</v>
          </cell>
          <cell r="C15">
            <v>44</v>
          </cell>
        </row>
        <row r="16">
          <cell r="A16">
            <v>5071840</v>
          </cell>
          <cell r="B16">
            <v>486540</v>
          </cell>
          <cell r="C16">
            <v>4</v>
          </cell>
        </row>
        <row r="17">
          <cell r="A17">
            <v>5071841</v>
          </cell>
          <cell r="B17">
            <v>49480</v>
          </cell>
          <cell r="C17">
            <v>1</v>
          </cell>
        </row>
        <row r="18">
          <cell r="A18">
            <v>5071844</v>
          </cell>
          <cell r="B18">
            <v>516870</v>
          </cell>
          <cell r="C18">
            <v>8</v>
          </cell>
        </row>
        <row r="19">
          <cell r="A19">
            <v>5071866</v>
          </cell>
          <cell r="B19">
            <v>33750</v>
          </cell>
          <cell r="C19">
            <v>1</v>
          </cell>
        </row>
        <row r="20">
          <cell r="A20">
            <v>5071873</v>
          </cell>
          <cell r="B20">
            <v>11000</v>
          </cell>
          <cell r="C20">
            <v>2</v>
          </cell>
        </row>
        <row r="21">
          <cell r="A21">
            <v>5071875</v>
          </cell>
          <cell r="B21">
            <v>50950</v>
          </cell>
          <cell r="C21">
            <v>1</v>
          </cell>
        </row>
        <row r="22">
          <cell r="A22">
            <v>5071891</v>
          </cell>
          <cell r="B22">
            <v>115685</v>
          </cell>
          <cell r="C22">
            <v>53</v>
          </cell>
        </row>
        <row r="23">
          <cell r="A23">
            <v>5071904</v>
          </cell>
          <cell r="B23">
            <v>102720</v>
          </cell>
          <cell r="C23">
            <v>5</v>
          </cell>
        </row>
        <row r="24">
          <cell r="A24">
            <v>5106181</v>
          </cell>
          <cell r="B24">
            <v>26280</v>
          </cell>
          <cell r="C24">
            <v>3</v>
          </cell>
        </row>
        <row r="25">
          <cell r="A25">
            <v>5106187</v>
          </cell>
          <cell r="B25">
            <v>25360</v>
          </cell>
          <cell r="C25">
            <v>2</v>
          </cell>
        </row>
        <row r="26">
          <cell r="A26">
            <v>5106265</v>
          </cell>
          <cell r="B26">
            <v>43220</v>
          </cell>
          <cell r="C26">
            <v>1</v>
          </cell>
        </row>
        <row r="27">
          <cell r="A27">
            <v>5106270</v>
          </cell>
          <cell r="B27">
            <v>30740</v>
          </cell>
          <cell r="C27">
            <v>1</v>
          </cell>
        </row>
        <row r="28">
          <cell r="A28">
            <v>5106273</v>
          </cell>
          <cell r="B28">
            <v>186270</v>
          </cell>
          <cell r="C28">
            <v>2</v>
          </cell>
        </row>
        <row r="29">
          <cell r="A29">
            <v>5106295</v>
          </cell>
          <cell r="B29">
            <v>695740</v>
          </cell>
          <cell r="C29">
            <v>1</v>
          </cell>
        </row>
        <row r="30">
          <cell r="A30">
            <v>5106296</v>
          </cell>
          <cell r="B30">
            <v>2599895</v>
          </cell>
          <cell r="C30">
            <v>52</v>
          </cell>
        </row>
        <row r="31">
          <cell r="A31">
            <v>5106308</v>
          </cell>
          <cell r="B31">
            <v>587690</v>
          </cell>
          <cell r="C31">
            <v>8</v>
          </cell>
        </row>
        <row r="32">
          <cell r="A32">
            <v>5106310</v>
          </cell>
          <cell r="B32">
            <v>393980</v>
          </cell>
          <cell r="C32">
            <v>7</v>
          </cell>
        </row>
        <row r="33">
          <cell r="A33">
            <v>5106340</v>
          </cell>
          <cell r="B33">
            <v>219080</v>
          </cell>
          <cell r="C33">
            <v>4</v>
          </cell>
        </row>
        <row r="34">
          <cell r="A34">
            <v>5106342</v>
          </cell>
          <cell r="B34">
            <v>16720</v>
          </cell>
          <cell r="C34">
            <v>1</v>
          </cell>
        </row>
        <row r="35">
          <cell r="A35">
            <v>5106344</v>
          </cell>
          <cell r="B35">
            <v>25990</v>
          </cell>
          <cell r="C35">
            <v>1</v>
          </cell>
        </row>
        <row r="36">
          <cell r="A36">
            <v>5106346</v>
          </cell>
          <cell r="B36">
            <v>548423</v>
          </cell>
          <cell r="C36">
            <v>16</v>
          </cell>
        </row>
        <row r="37">
          <cell r="A37">
            <v>5106349</v>
          </cell>
          <cell r="B37">
            <v>1488902</v>
          </cell>
          <cell r="C37">
            <v>28</v>
          </cell>
        </row>
        <row r="38">
          <cell r="A38">
            <v>5106351</v>
          </cell>
          <cell r="B38">
            <v>43360</v>
          </cell>
          <cell r="C38">
            <v>1</v>
          </cell>
        </row>
        <row r="39">
          <cell r="A39">
            <v>5106352</v>
          </cell>
          <cell r="B39">
            <v>20240</v>
          </cell>
          <cell r="C39">
            <v>1</v>
          </cell>
        </row>
        <row r="40">
          <cell r="A40">
            <v>5106357</v>
          </cell>
          <cell r="B40">
            <v>10400</v>
          </cell>
          <cell r="C40">
            <v>1</v>
          </cell>
        </row>
        <row r="41">
          <cell r="A41">
            <v>5106505</v>
          </cell>
          <cell r="B41">
            <v>119570</v>
          </cell>
          <cell r="C41">
            <v>2</v>
          </cell>
        </row>
        <row r="42">
          <cell r="A42">
            <v>5106506</v>
          </cell>
          <cell r="B42">
            <v>31960</v>
          </cell>
          <cell r="C42">
            <v>2</v>
          </cell>
        </row>
        <row r="43">
          <cell r="A43">
            <v>5109997</v>
          </cell>
          <cell r="B43">
            <v>30000</v>
          </cell>
          <cell r="C43">
            <v>1</v>
          </cell>
        </row>
        <row r="44">
          <cell r="A44">
            <v>5110020</v>
          </cell>
          <cell r="B44">
            <v>377790</v>
          </cell>
          <cell r="C44">
            <v>7</v>
          </cell>
        </row>
        <row r="45">
          <cell r="A45">
            <v>5110329</v>
          </cell>
          <cell r="B45">
            <v>1438880</v>
          </cell>
          <cell r="C45">
            <v>48</v>
          </cell>
        </row>
        <row r="46">
          <cell r="A46">
            <v>5110351</v>
          </cell>
          <cell r="B46">
            <v>1043136</v>
          </cell>
          <cell r="C46">
            <v>40</v>
          </cell>
        </row>
        <row r="47">
          <cell r="A47">
            <v>5110393</v>
          </cell>
          <cell r="B47">
            <v>16140</v>
          </cell>
          <cell r="C47">
            <v>1</v>
          </cell>
        </row>
        <row r="48">
          <cell r="A48">
            <v>5110403</v>
          </cell>
          <cell r="B48">
            <v>820870</v>
          </cell>
          <cell r="C48">
            <v>0</v>
          </cell>
        </row>
        <row r="49">
          <cell r="A49">
            <v>5110491</v>
          </cell>
          <cell r="B49">
            <v>376130</v>
          </cell>
          <cell r="C49">
            <v>1</v>
          </cell>
        </row>
        <row r="50">
          <cell r="A50">
            <v>5110574</v>
          </cell>
          <cell r="B50">
            <v>100000</v>
          </cell>
          <cell r="C50">
            <v>4</v>
          </cell>
        </row>
        <row r="51">
          <cell r="A51">
            <v>5110620</v>
          </cell>
          <cell r="B51">
            <v>103150</v>
          </cell>
          <cell r="C51">
            <v>1</v>
          </cell>
        </row>
        <row r="52">
          <cell r="A52">
            <v>5110651</v>
          </cell>
          <cell r="B52">
            <v>91830</v>
          </cell>
          <cell r="C52">
            <v>0</v>
          </cell>
        </row>
        <row r="53">
          <cell r="A53">
            <v>5110669</v>
          </cell>
          <cell r="B53">
            <v>53220</v>
          </cell>
          <cell r="C53">
            <v>9</v>
          </cell>
        </row>
        <row r="54">
          <cell r="A54">
            <v>5110786</v>
          </cell>
          <cell r="B54">
            <v>16380</v>
          </cell>
          <cell r="C54">
            <v>1</v>
          </cell>
        </row>
        <row r="55">
          <cell r="A55">
            <v>5110823</v>
          </cell>
          <cell r="B55">
            <v>6580</v>
          </cell>
          <cell r="C55">
            <v>6</v>
          </cell>
        </row>
        <row r="56">
          <cell r="A56">
            <v>5110981</v>
          </cell>
          <cell r="B56">
            <v>417880</v>
          </cell>
          <cell r="C56">
            <v>7</v>
          </cell>
        </row>
        <row r="57">
          <cell r="A57">
            <v>5111021</v>
          </cell>
          <cell r="B57">
            <v>40000</v>
          </cell>
          <cell r="C57">
            <v>1</v>
          </cell>
        </row>
        <row r="58">
          <cell r="A58">
            <v>5111085</v>
          </cell>
          <cell r="B58">
            <v>113360</v>
          </cell>
          <cell r="C58">
            <v>1</v>
          </cell>
        </row>
        <row r="59">
          <cell r="A59">
            <v>5111148</v>
          </cell>
          <cell r="B59">
            <v>15020</v>
          </cell>
          <cell r="C59">
            <v>1</v>
          </cell>
        </row>
        <row r="60">
          <cell r="A60">
            <v>5111158</v>
          </cell>
          <cell r="B60">
            <v>18090</v>
          </cell>
          <cell r="C60">
            <v>1</v>
          </cell>
        </row>
        <row r="61">
          <cell r="A61">
            <v>5111187</v>
          </cell>
          <cell r="B61">
            <v>493850</v>
          </cell>
          <cell r="C61">
            <v>16</v>
          </cell>
        </row>
        <row r="62">
          <cell r="A62">
            <v>5111261</v>
          </cell>
          <cell r="B62">
            <v>51770</v>
          </cell>
          <cell r="C62">
            <v>1</v>
          </cell>
        </row>
        <row r="63">
          <cell r="A63">
            <v>5111271</v>
          </cell>
          <cell r="B63">
            <v>2256416</v>
          </cell>
          <cell r="C63">
            <v>53</v>
          </cell>
        </row>
        <row r="64">
          <cell r="A64">
            <v>5111343</v>
          </cell>
          <cell r="B64">
            <v>35355</v>
          </cell>
          <cell r="C64">
            <v>14</v>
          </cell>
        </row>
        <row r="65">
          <cell r="A65">
            <v>5111372</v>
          </cell>
          <cell r="B65">
            <v>19700</v>
          </cell>
          <cell r="C65">
            <v>4</v>
          </cell>
        </row>
        <row r="66">
          <cell r="A66">
            <v>5111378</v>
          </cell>
          <cell r="B66">
            <v>100000</v>
          </cell>
          <cell r="C66">
            <v>1</v>
          </cell>
        </row>
        <row r="67">
          <cell r="A67">
            <v>5111389</v>
          </cell>
          <cell r="B67">
            <v>59090</v>
          </cell>
          <cell r="C67">
            <v>1</v>
          </cell>
        </row>
        <row r="68">
          <cell r="A68">
            <v>5111400</v>
          </cell>
          <cell r="B68">
            <v>23210</v>
          </cell>
          <cell r="C68">
            <v>1</v>
          </cell>
        </row>
        <row r="69">
          <cell r="A69">
            <v>5111409</v>
          </cell>
          <cell r="B69">
            <v>22160</v>
          </cell>
          <cell r="C69">
            <v>1</v>
          </cell>
        </row>
        <row r="70">
          <cell r="A70">
            <v>5111450</v>
          </cell>
          <cell r="B70">
            <v>53660</v>
          </cell>
          <cell r="C70">
            <v>0</v>
          </cell>
        </row>
        <row r="71">
          <cell r="A71">
            <v>5111458</v>
          </cell>
          <cell r="B71">
            <v>95590</v>
          </cell>
          <cell r="C71">
            <v>1</v>
          </cell>
        </row>
        <row r="72">
          <cell r="A72">
            <v>5111500</v>
          </cell>
          <cell r="B72">
            <v>516060</v>
          </cell>
          <cell r="C72">
            <v>0</v>
          </cell>
        </row>
        <row r="73">
          <cell r="A73">
            <v>5111579</v>
          </cell>
          <cell r="B73">
            <v>582100</v>
          </cell>
          <cell r="C73">
            <v>10</v>
          </cell>
        </row>
        <row r="74">
          <cell r="A74">
            <v>5111592</v>
          </cell>
          <cell r="B74">
            <v>153127</v>
          </cell>
          <cell r="C74">
            <v>53</v>
          </cell>
        </row>
        <row r="75">
          <cell r="A75">
            <v>5111861</v>
          </cell>
          <cell r="B75">
            <v>616610</v>
          </cell>
          <cell r="C75">
            <v>0</v>
          </cell>
        </row>
        <row r="76">
          <cell r="A76">
            <v>5111869</v>
          </cell>
          <cell r="B76">
            <v>316810</v>
          </cell>
          <cell r="C76">
            <v>-1</v>
          </cell>
        </row>
        <row r="77">
          <cell r="A77">
            <v>5111927</v>
          </cell>
          <cell r="B77">
            <v>58310</v>
          </cell>
          <cell r="C77">
            <v>1</v>
          </cell>
        </row>
        <row r="78">
          <cell r="A78">
            <v>5111943</v>
          </cell>
          <cell r="B78">
            <v>370830</v>
          </cell>
          <cell r="C78">
            <v>3</v>
          </cell>
        </row>
        <row r="79">
          <cell r="A79">
            <v>5111954</v>
          </cell>
          <cell r="B79">
            <v>1574426</v>
          </cell>
          <cell r="C79">
            <v>38</v>
          </cell>
        </row>
        <row r="80">
          <cell r="A80">
            <v>5111986</v>
          </cell>
          <cell r="B80">
            <v>770180</v>
          </cell>
          <cell r="C80">
            <v>0</v>
          </cell>
        </row>
        <row r="81">
          <cell r="A81">
            <v>5111997</v>
          </cell>
          <cell r="B81">
            <v>497700</v>
          </cell>
          <cell r="C81">
            <v>-1</v>
          </cell>
        </row>
        <row r="82">
          <cell r="A82">
            <v>5112197</v>
          </cell>
          <cell r="B82">
            <v>118560</v>
          </cell>
          <cell r="C82">
            <v>5</v>
          </cell>
        </row>
        <row r="83">
          <cell r="A83">
            <v>5112208</v>
          </cell>
          <cell r="B83">
            <v>217770</v>
          </cell>
          <cell r="C83">
            <v>5</v>
          </cell>
        </row>
        <row r="84">
          <cell r="A84">
            <v>5112239</v>
          </cell>
          <cell r="B84">
            <v>37190</v>
          </cell>
          <cell r="C84">
            <v>1</v>
          </cell>
        </row>
        <row r="85">
          <cell r="A85">
            <v>5112292</v>
          </cell>
          <cell r="B85">
            <v>22750</v>
          </cell>
          <cell r="C85">
            <v>1</v>
          </cell>
        </row>
        <row r="86">
          <cell r="A86">
            <v>5112356</v>
          </cell>
          <cell r="B86">
            <v>614420</v>
          </cell>
          <cell r="C86">
            <v>8</v>
          </cell>
        </row>
        <row r="87">
          <cell r="A87">
            <v>5112416</v>
          </cell>
          <cell r="B87">
            <v>2448827</v>
          </cell>
          <cell r="C87">
            <v>16</v>
          </cell>
        </row>
        <row r="88">
          <cell r="A88">
            <v>5112427</v>
          </cell>
          <cell r="B88">
            <v>9210</v>
          </cell>
          <cell r="C88">
            <v>1</v>
          </cell>
        </row>
        <row r="89">
          <cell r="A89">
            <v>5112485</v>
          </cell>
          <cell r="B89">
            <v>152710</v>
          </cell>
          <cell r="C89">
            <v>4</v>
          </cell>
        </row>
        <row r="90">
          <cell r="A90">
            <v>5112519</v>
          </cell>
          <cell r="B90">
            <v>17210</v>
          </cell>
          <cell r="C90">
            <v>1</v>
          </cell>
        </row>
        <row r="91">
          <cell r="A91">
            <v>5112530</v>
          </cell>
          <cell r="B91">
            <v>332030</v>
          </cell>
          <cell r="C91">
            <v>6</v>
          </cell>
        </row>
        <row r="92">
          <cell r="A92">
            <v>5112574</v>
          </cell>
          <cell r="B92">
            <v>3252</v>
          </cell>
          <cell r="C92">
            <v>1</v>
          </cell>
        </row>
        <row r="93">
          <cell r="A93">
            <v>5112593</v>
          </cell>
          <cell r="B93">
            <v>90</v>
          </cell>
          <cell r="C93">
            <v>1</v>
          </cell>
        </row>
        <row r="94">
          <cell r="A94">
            <v>5112652</v>
          </cell>
          <cell r="B94">
            <v>1671450</v>
          </cell>
          <cell r="C94">
            <v>9</v>
          </cell>
        </row>
        <row r="95">
          <cell r="A95">
            <v>5112674</v>
          </cell>
          <cell r="B95">
            <v>344620</v>
          </cell>
          <cell r="C95">
            <v>4</v>
          </cell>
        </row>
        <row r="96">
          <cell r="A96">
            <v>5112748</v>
          </cell>
          <cell r="B96">
            <v>483880</v>
          </cell>
          <cell r="C96">
            <v>8</v>
          </cell>
        </row>
        <row r="97">
          <cell r="A97">
            <v>5112757</v>
          </cell>
          <cell r="B97">
            <v>415960</v>
          </cell>
          <cell r="C97">
            <v>8</v>
          </cell>
        </row>
        <row r="98">
          <cell r="A98">
            <v>5112776</v>
          </cell>
          <cell r="B98">
            <v>12730</v>
          </cell>
          <cell r="C98">
            <v>1</v>
          </cell>
        </row>
        <row r="99">
          <cell r="A99">
            <v>5112797</v>
          </cell>
          <cell r="B99">
            <v>209680</v>
          </cell>
          <cell r="C99">
            <v>6</v>
          </cell>
        </row>
        <row r="100">
          <cell r="A100">
            <v>5112815</v>
          </cell>
          <cell r="B100">
            <v>500257</v>
          </cell>
          <cell r="C100">
            <v>23</v>
          </cell>
        </row>
        <row r="101">
          <cell r="A101">
            <v>5112833</v>
          </cell>
          <cell r="B101">
            <v>194820</v>
          </cell>
          <cell r="C101">
            <v>4</v>
          </cell>
        </row>
        <row r="102">
          <cell r="A102">
            <v>5112850</v>
          </cell>
          <cell r="B102">
            <v>1522445</v>
          </cell>
          <cell r="C102">
            <v>53</v>
          </cell>
        </row>
        <row r="103">
          <cell r="A103">
            <v>5112861</v>
          </cell>
          <cell r="B103">
            <v>1360504</v>
          </cell>
          <cell r="C103">
            <v>51</v>
          </cell>
        </row>
        <row r="104">
          <cell r="A104">
            <v>5112872</v>
          </cell>
          <cell r="B104">
            <v>1054530</v>
          </cell>
          <cell r="C104">
            <v>28</v>
          </cell>
        </row>
        <row r="105">
          <cell r="A105">
            <v>5113006</v>
          </cell>
          <cell r="B105">
            <v>1064618</v>
          </cell>
          <cell r="C105">
            <v>18</v>
          </cell>
        </row>
        <row r="106">
          <cell r="A106">
            <v>5113017</v>
          </cell>
          <cell r="B106">
            <v>32840</v>
          </cell>
          <cell r="C106">
            <v>1</v>
          </cell>
        </row>
        <row r="107">
          <cell r="A107">
            <v>5113057</v>
          </cell>
          <cell r="B107">
            <v>231760</v>
          </cell>
          <cell r="C107">
            <v>-1</v>
          </cell>
        </row>
        <row r="108">
          <cell r="A108">
            <v>5113086</v>
          </cell>
          <cell r="B108">
            <v>11050</v>
          </cell>
          <cell r="C108">
            <v>1</v>
          </cell>
        </row>
        <row r="109">
          <cell r="A109">
            <v>5113097</v>
          </cell>
          <cell r="B109">
            <v>390431</v>
          </cell>
          <cell r="C109">
            <v>13</v>
          </cell>
        </row>
        <row r="110">
          <cell r="A110">
            <v>5113113</v>
          </cell>
          <cell r="B110">
            <v>1376390</v>
          </cell>
          <cell r="C110">
            <v>8</v>
          </cell>
        </row>
        <row r="111">
          <cell r="A111">
            <v>5113256</v>
          </cell>
          <cell r="B111">
            <v>273779</v>
          </cell>
          <cell r="C111">
            <v>34</v>
          </cell>
        </row>
        <row r="112">
          <cell r="A112">
            <v>5113299</v>
          </cell>
          <cell r="B112">
            <v>324570</v>
          </cell>
          <cell r="C112">
            <v>-1</v>
          </cell>
        </row>
        <row r="113">
          <cell r="A113">
            <v>5113329</v>
          </cell>
          <cell r="B113">
            <v>27150</v>
          </cell>
          <cell r="C113">
            <v>2</v>
          </cell>
        </row>
        <row r="114">
          <cell r="A114">
            <v>5113447</v>
          </cell>
          <cell r="B114">
            <v>1082290</v>
          </cell>
          <cell r="C114">
            <v>-1</v>
          </cell>
        </row>
        <row r="115">
          <cell r="A115">
            <v>5113660</v>
          </cell>
          <cell r="B115">
            <v>24880</v>
          </cell>
          <cell r="C115">
            <v>1</v>
          </cell>
        </row>
        <row r="116">
          <cell r="A116">
            <v>5113704</v>
          </cell>
          <cell r="B116">
            <v>179580</v>
          </cell>
          <cell r="C116">
            <v>7</v>
          </cell>
        </row>
        <row r="117">
          <cell r="A117">
            <v>5113714</v>
          </cell>
          <cell r="B117">
            <v>31850</v>
          </cell>
          <cell r="C117">
            <v>1</v>
          </cell>
        </row>
        <row r="118">
          <cell r="A118">
            <v>5113722</v>
          </cell>
          <cell r="B118">
            <v>36890</v>
          </cell>
          <cell r="C118">
            <v>1</v>
          </cell>
        </row>
        <row r="119">
          <cell r="A119">
            <v>5113786</v>
          </cell>
          <cell r="B119">
            <v>40820</v>
          </cell>
          <cell r="C119">
            <v>1</v>
          </cell>
        </row>
        <row r="120">
          <cell r="A120">
            <v>5113790</v>
          </cell>
          <cell r="B120">
            <v>2205820</v>
          </cell>
          <cell r="C120">
            <v>53</v>
          </cell>
        </row>
        <row r="121">
          <cell r="A121">
            <v>5113870</v>
          </cell>
          <cell r="B121">
            <v>83770</v>
          </cell>
          <cell r="C121">
            <v>-1</v>
          </cell>
        </row>
        <row r="122">
          <cell r="A122">
            <v>5113941</v>
          </cell>
          <cell r="B122">
            <v>386250</v>
          </cell>
          <cell r="C122">
            <v>-1</v>
          </cell>
        </row>
        <row r="123">
          <cell r="A123">
            <v>5113951</v>
          </cell>
          <cell r="B123">
            <v>504640</v>
          </cell>
          <cell r="C123">
            <v>0</v>
          </cell>
        </row>
        <row r="124">
          <cell r="A124">
            <v>5113981</v>
          </cell>
          <cell r="B124">
            <v>41630</v>
          </cell>
          <cell r="C124">
            <v>1</v>
          </cell>
        </row>
        <row r="125">
          <cell r="A125">
            <v>5114063</v>
          </cell>
          <cell r="B125">
            <v>24810</v>
          </cell>
          <cell r="C125">
            <v>1</v>
          </cell>
        </row>
        <row r="126">
          <cell r="A126">
            <v>5114229</v>
          </cell>
          <cell r="B126">
            <v>86700</v>
          </cell>
          <cell r="C126">
            <v>2</v>
          </cell>
        </row>
        <row r="127">
          <cell r="A127">
            <v>5114257</v>
          </cell>
          <cell r="B127">
            <v>1555861</v>
          </cell>
          <cell r="C127">
            <v>29</v>
          </cell>
        </row>
        <row r="128">
          <cell r="A128">
            <v>5114299</v>
          </cell>
          <cell r="B128">
            <v>2320129</v>
          </cell>
          <cell r="C128">
            <v>52</v>
          </cell>
        </row>
        <row r="129">
          <cell r="A129">
            <v>5114532</v>
          </cell>
          <cell r="B129">
            <v>53130</v>
          </cell>
          <cell r="C129">
            <v>1</v>
          </cell>
        </row>
        <row r="130">
          <cell r="A130">
            <v>5114570</v>
          </cell>
          <cell r="B130">
            <v>26050</v>
          </cell>
          <cell r="C130">
            <v>1</v>
          </cell>
        </row>
        <row r="131">
          <cell r="A131">
            <v>5114624</v>
          </cell>
          <cell r="B131">
            <v>32740</v>
          </cell>
          <cell r="C131">
            <v>1</v>
          </cell>
        </row>
        <row r="132">
          <cell r="A132">
            <v>5114640</v>
          </cell>
          <cell r="B132">
            <v>675730</v>
          </cell>
          <cell r="C132">
            <v>0</v>
          </cell>
        </row>
        <row r="133">
          <cell r="A133">
            <v>5114645</v>
          </cell>
          <cell r="B133">
            <v>143830</v>
          </cell>
          <cell r="C133">
            <v>5</v>
          </cell>
        </row>
        <row r="134">
          <cell r="A134">
            <v>5114650</v>
          </cell>
          <cell r="B134">
            <v>223900</v>
          </cell>
          <cell r="C134">
            <v>4</v>
          </cell>
        </row>
        <row r="135">
          <cell r="A135">
            <v>5114657</v>
          </cell>
          <cell r="B135">
            <v>18270</v>
          </cell>
          <cell r="C135">
            <v>4</v>
          </cell>
        </row>
        <row r="136">
          <cell r="A136">
            <v>5114665</v>
          </cell>
          <cell r="B136">
            <v>14540</v>
          </cell>
          <cell r="C136">
            <v>1</v>
          </cell>
        </row>
        <row r="137">
          <cell r="A137">
            <v>5114667</v>
          </cell>
          <cell r="B137">
            <v>1027350</v>
          </cell>
          <cell r="C137">
            <v>1</v>
          </cell>
        </row>
        <row r="138">
          <cell r="A138">
            <v>5114669</v>
          </cell>
          <cell r="B138">
            <v>104380</v>
          </cell>
          <cell r="C138">
            <v>-1</v>
          </cell>
        </row>
        <row r="139">
          <cell r="A139">
            <v>5114672</v>
          </cell>
          <cell r="B139">
            <v>515990</v>
          </cell>
          <cell r="C139">
            <v>1</v>
          </cell>
        </row>
        <row r="140">
          <cell r="A140">
            <v>5114674</v>
          </cell>
          <cell r="B140">
            <v>1839827</v>
          </cell>
          <cell r="C140">
            <v>52</v>
          </cell>
        </row>
        <row r="141">
          <cell r="A141">
            <v>5114677</v>
          </cell>
          <cell r="B141">
            <v>367412</v>
          </cell>
          <cell r="C141">
            <v>16</v>
          </cell>
        </row>
        <row r="142">
          <cell r="A142">
            <v>5114678</v>
          </cell>
          <cell r="B142">
            <v>148560</v>
          </cell>
          <cell r="C142">
            <v>4</v>
          </cell>
        </row>
        <row r="143">
          <cell r="A143">
            <v>5114680</v>
          </cell>
          <cell r="B143">
            <v>273570</v>
          </cell>
          <cell r="C143">
            <v>4</v>
          </cell>
        </row>
        <row r="144">
          <cell r="A144">
            <v>5114681</v>
          </cell>
          <cell r="B144">
            <v>474273</v>
          </cell>
          <cell r="C144">
            <v>31</v>
          </cell>
        </row>
        <row r="145">
          <cell r="A145">
            <v>5114694</v>
          </cell>
          <cell r="B145">
            <v>19820</v>
          </cell>
          <cell r="C145">
            <v>2</v>
          </cell>
        </row>
        <row r="146">
          <cell r="A146">
            <v>5114696</v>
          </cell>
          <cell r="B146">
            <v>2560</v>
          </cell>
          <cell r="C146">
            <v>1</v>
          </cell>
        </row>
        <row r="147">
          <cell r="A147">
            <v>5114698</v>
          </cell>
          <cell r="B147">
            <v>137340</v>
          </cell>
          <cell r="C147">
            <v>0</v>
          </cell>
        </row>
        <row r="148">
          <cell r="A148">
            <v>5114703</v>
          </cell>
          <cell r="B148">
            <v>562690</v>
          </cell>
          <cell r="C148">
            <v>7</v>
          </cell>
        </row>
        <row r="149">
          <cell r="A149">
            <v>5114713</v>
          </cell>
          <cell r="B149">
            <v>61200</v>
          </cell>
          <cell r="C149">
            <v>1</v>
          </cell>
        </row>
        <row r="150">
          <cell r="A150">
            <v>5114714</v>
          </cell>
          <cell r="B150">
            <v>49500</v>
          </cell>
          <cell r="C150">
            <v>1</v>
          </cell>
        </row>
        <row r="151">
          <cell r="A151">
            <v>5114715</v>
          </cell>
          <cell r="B151">
            <v>1526088</v>
          </cell>
          <cell r="C151">
            <v>51</v>
          </cell>
        </row>
        <row r="152">
          <cell r="A152">
            <v>5114721</v>
          </cell>
          <cell r="B152">
            <v>95912</v>
          </cell>
          <cell r="C152">
            <v>27</v>
          </cell>
        </row>
        <row r="153">
          <cell r="A153">
            <v>5114723</v>
          </cell>
          <cell r="B153">
            <v>399520</v>
          </cell>
          <cell r="C153">
            <v>0</v>
          </cell>
        </row>
        <row r="154">
          <cell r="A154">
            <v>5114728</v>
          </cell>
          <cell r="B154">
            <v>218100</v>
          </cell>
          <cell r="C154">
            <v>0</v>
          </cell>
        </row>
        <row r="155">
          <cell r="A155">
            <v>5114731</v>
          </cell>
          <cell r="B155">
            <v>0</v>
          </cell>
          <cell r="C155">
            <v>1</v>
          </cell>
        </row>
        <row r="156">
          <cell r="A156">
            <v>5114734</v>
          </cell>
          <cell r="B156">
            <v>177383</v>
          </cell>
          <cell r="C156">
            <v>16</v>
          </cell>
        </row>
        <row r="157">
          <cell r="A157">
            <v>5114737</v>
          </cell>
          <cell r="B157">
            <v>530210</v>
          </cell>
          <cell r="C157">
            <v>0</v>
          </cell>
        </row>
        <row r="158">
          <cell r="A158">
            <v>5114740</v>
          </cell>
          <cell r="B158">
            <v>398220</v>
          </cell>
          <cell r="C158">
            <v>2</v>
          </cell>
        </row>
        <row r="159">
          <cell r="A159">
            <v>5114743</v>
          </cell>
          <cell r="B159">
            <v>1048849</v>
          </cell>
          <cell r="C159">
            <v>38</v>
          </cell>
        </row>
        <row r="160">
          <cell r="A160">
            <v>5114750</v>
          </cell>
          <cell r="B160">
            <v>857090</v>
          </cell>
          <cell r="C160">
            <v>8</v>
          </cell>
        </row>
        <row r="161">
          <cell r="A161">
            <v>5114761</v>
          </cell>
          <cell r="B161">
            <v>643240</v>
          </cell>
          <cell r="C161">
            <v>2</v>
          </cell>
        </row>
        <row r="162">
          <cell r="A162">
            <v>5114772</v>
          </cell>
          <cell r="B162">
            <v>833210</v>
          </cell>
          <cell r="C162">
            <v>0</v>
          </cell>
        </row>
        <row r="163">
          <cell r="A163">
            <v>5114799</v>
          </cell>
          <cell r="B163">
            <v>56930</v>
          </cell>
          <cell r="C163">
            <v>1</v>
          </cell>
        </row>
        <row r="164">
          <cell r="A164">
            <v>5114950</v>
          </cell>
          <cell r="B164">
            <v>157210</v>
          </cell>
          <cell r="C164">
            <v>-1</v>
          </cell>
        </row>
        <row r="165">
          <cell r="A165">
            <v>5115024</v>
          </cell>
          <cell r="B165">
            <v>620577</v>
          </cell>
          <cell r="C165">
            <v>27</v>
          </cell>
        </row>
        <row r="166">
          <cell r="A166">
            <v>5115184</v>
          </cell>
          <cell r="B166">
            <v>470360</v>
          </cell>
          <cell r="C166">
            <v>9</v>
          </cell>
        </row>
        <row r="167">
          <cell r="A167">
            <v>5115242</v>
          </cell>
          <cell r="B167">
            <v>56060</v>
          </cell>
          <cell r="C167">
            <v>1</v>
          </cell>
        </row>
        <row r="168">
          <cell r="A168">
            <v>5115252</v>
          </cell>
          <cell r="B168">
            <v>30990</v>
          </cell>
          <cell r="C168">
            <v>1</v>
          </cell>
        </row>
        <row r="169">
          <cell r="A169">
            <v>5115273</v>
          </cell>
          <cell r="B169">
            <v>114250</v>
          </cell>
          <cell r="C169">
            <v>7</v>
          </cell>
        </row>
        <row r="170">
          <cell r="A170">
            <v>5115298</v>
          </cell>
          <cell r="B170">
            <v>28110</v>
          </cell>
          <cell r="C170">
            <v>1</v>
          </cell>
        </row>
        <row r="171">
          <cell r="A171">
            <v>5115348</v>
          </cell>
          <cell r="B171">
            <v>139010</v>
          </cell>
          <cell r="C171">
            <v>3</v>
          </cell>
        </row>
        <row r="172">
          <cell r="A172">
            <v>5115380</v>
          </cell>
          <cell r="B172">
            <v>2060424</v>
          </cell>
          <cell r="C172">
            <v>53</v>
          </cell>
        </row>
        <row r="173">
          <cell r="A173">
            <v>5115401</v>
          </cell>
          <cell r="B173">
            <v>77640</v>
          </cell>
          <cell r="C173">
            <v>4</v>
          </cell>
        </row>
        <row r="174">
          <cell r="A174">
            <v>5115551</v>
          </cell>
          <cell r="B174">
            <v>19130</v>
          </cell>
          <cell r="C174">
            <v>1</v>
          </cell>
        </row>
        <row r="175">
          <cell r="A175">
            <v>5115561</v>
          </cell>
          <cell r="B175">
            <v>31940</v>
          </cell>
          <cell r="C175">
            <v>2</v>
          </cell>
        </row>
        <row r="176">
          <cell r="A176">
            <v>5115583</v>
          </cell>
          <cell r="B176">
            <v>38420</v>
          </cell>
          <cell r="C176">
            <v>1</v>
          </cell>
        </row>
        <row r="177">
          <cell r="A177">
            <v>5115624</v>
          </cell>
          <cell r="B177">
            <v>867190</v>
          </cell>
          <cell r="C177">
            <v>3</v>
          </cell>
        </row>
        <row r="178">
          <cell r="A178">
            <v>5115644</v>
          </cell>
          <cell r="B178">
            <v>83630</v>
          </cell>
          <cell r="C178">
            <v>2</v>
          </cell>
        </row>
        <row r="179">
          <cell r="A179">
            <v>5115661</v>
          </cell>
          <cell r="B179">
            <v>9750</v>
          </cell>
          <cell r="C179">
            <v>1</v>
          </cell>
        </row>
        <row r="180">
          <cell r="A180">
            <v>5115671</v>
          </cell>
          <cell r="B180">
            <v>547590</v>
          </cell>
          <cell r="C180">
            <v>7</v>
          </cell>
        </row>
        <row r="181">
          <cell r="A181">
            <v>5115681</v>
          </cell>
          <cell r="B181">
            <v>43240</v>
          </cell>
          <cell r="C181">
            <v>1</v>
          </cell>
        </row>
        <row r="182">
          <cell r="A182">
            <v>5115728</v>
          </cell>
          <cell r="B182">
            <v>24970</v>
          </cell>
          <cell r="C182">
            <v>1</v>
          </cell>
        </row>
        <row r="183">
          <cell r="A183">
            <v>5115738</v>
          </cell>
          <cell r="B183">
            <v>23970</v>
          </cell>
          <cell r="C183">
            <v>2</v>
          </cell>
        </row>
        <row r="184">
          <cell r="A184">
            <v>5115848</v>
          </cell>
          <cell r="B184">
            <v>49620</v>
          </cell>
          <cell r="C184">
            <v>1</v>
          </cell>
        </row>
        <row r="185">
          <cell r="A185">
            <v>5115869</v>
          </cell>
          <cell r="B185">
            <v>25580</v>
          </cell>
          <cell r="C185">
            <v>1</v>
          </cell>
        </row>
        <row r="186">
          <cell r="A186">
            <v>5115913</v>
          </cell>
          <cell r="B186">
            <v>1494143</v>
          </cell>
          <cell r="C186">
            <v>52</v>
          </cell>
        </row>
        <row r="187">
          <cell r="A187">
            <v>5115934</v>
          </cell>
          <cell r="B187">
            <v>215650</v>
          </cell>
          <cell r="C187">
            <v>3</v>
          </cell>
        </row>
        <row r="188">
          <cell r="A188">
            <v>5115955</v>
          </cell>
          <cell r="B188">
            <v>8100</v>
          </cell>
          <cell r="C188">
            <v>1</v>
          </cell>
        </row>
        <row r="189">
          <cell r="A189">
            <v>5115965</v>
          </cell>
          <cell r="B189">
            <v>41380</v>
          </cell>
          <cell r="C189">
            <v>1</v>
          </cell>
        </row>
        <row r="190">
          <cell r="A190">
            <v>5115984</v>
          </cell>
          <cell r="B190">
            <v>2136000</v>
          </cell>
          <cell r="C190">
            <v>3</v>
          </cell>
        </row>
        <row r="191">
          <cell r="A191">
            <v>5116007</v>
          </cell>
          <cell r="B191">
            <v>45840</v>
          </cell>
          <cell r="C191">
            <v>3</v>
          </cell>
        </row>
        <row r="192">
          <cell r="A192">
            <v>5116048</v>
          </cell>
          <cell r="B192">
            <v>283650</v>
          </cell>
          <cell r="C192">
            <v>-1</v>
          </cell>
        </row>
        <row r="193">
          <cell r="A193">
            <v>5116059</v>
          </cell>
          <cell r="B193">
            <v>133330</v>
          </cell>
          <cell r="C193">
            <v>2</v>
          </cell>
        </row>
        <row r="194">
          <cell r="A194">
            <v>5116181</v>
          </cell>
          <cell r="B194">
            <v>152010</v>
          </cell>
          <cell r="C194">
            <v>1</v>
          </cell>
        </row>
        <row r="195">
          <cell r="A195">
            <v>5116191</v>
          </cell>
          <cell r="B195">
            <v>36710</v>
          </cell>
          <cell r="C195">
            <v>1</v>
          </cell>
        </row>
        <row r="196">
          <cell r="A196">
            <v>5116212</v>
          </cell>
          <cell r="B196">
            <v>192870</v>
          </cell>
          <cell r="C196">
            <v>5</v>
          </cell>
        </row>
        <row r="197">
          <cell r="A197">
            <v>5116284</v>
          </cell>
          <cell r="B197">
            <v>12400</v>
          </cell>
          <cell r="C197">
            <v>2</v>
          </cell>
        </row>
        <row r="198">
          <cell r="A198">
            <v>5116316</v>
          </cell>
          <cell r="B198">
            <v>108870</v>
          </cell>
          <cell r="C198">
            <v>1</v>
          </cell>
        </row>
        <row r="199">
          <cell r="A199">
            <v>5116347</v>
          </cell>
          <cell r="B199">
            <v>143740</v>
          </cell>
          <cell r="C199">
            <v>3</v>
          </cell>
        </row>
        <row r="200">
          <cell r="A200">
            <v>5116358</v>
          </cell>
          <cell r="B200">
            <v>730125</v>
          </cell>
          <cell r="C200">
            <v>19</v>
          </cell>
        </row>
        <row r="201">
          <cell r="A201">
            <v>5116455</v>
          </cell>
          <cell r="B201">
            <v>4910</v>
          </cell>
          <cell r="C201">
            <v>1</v>
          </cell>
        </row>
        <row r="202">
          <cell r="A202">
            <v>5116459</v>
          </cell>
          <cell r="B202">
            <v>29480</v>
          </cell>
          <cell r="C202">
            <v>1</v>
          </cell>
        </row>
        <row r="203">
          <cell r="A203">
            <v>5116462</v>
          </cell>
          <cell r="B203">
            <v>31840</v>
          </cell>
          <cell r="C203">
            <v>1</v>
          </cell>
        </row>
        <row r="204">
          <cell r="A204">
            <v>5116469</v>
          </cell>
          <cell r="B204">
            <v>10280</v>
          </cell>
          <cell r="C204">
            <v>1</v>
          </cell>
        </row>
        <row r="205">
          <cell r="A205">
            <v>5116477</v>
          </cell>
          <cell r="B205">
            <v>45140</v>
          </cell>
          <cell r="C205">
            <v>1</v>
          </cell>
        </row>
        <row r="206">
          <cell r="A206">
            <v>5116478</v>
          </cell>
          <cell r="B206">
            <v>19370</v>
          </cell>
          <cell r="C206">
            <v>1</v>
          </cell>
        </row>
        <row r="207">
          <cell r="A207">
            <v>5116489</v>
          </cell>
          <cell r="B207">
            <v>67550</v>
          </cell>
          <cell r="C207">
            <v>1</v>
          </cell>
        </row>
        <row r="208">
          <cell r="A208">
            <v>5116498</v>
          </cell>
          <cell r="B208">
            <v>84140</v>
          </cell>
          <cell r="C208">
            <v>1</v>
          </cell>
        </row>
        <row r="209">
          <cell r="A209">
            <v>5116508</v>
          </cell>
          <cell r="B209">
            <v>135340</v>
          </cell>
          <cell r="C209">
            <v>3</v>
          </cell>
        </row>
        <row r="210">
          <cell r="A210">
            <v>5116522</v>
          </cell>
          <cell r="B210">
            <v>40050</v>
          </cell>
          <cell r="C210">
            <v>1</v>
          </cell>
        </row>
        <row r="211">
          <cell r="A211">
            <v>5116524</v>
          </cell>
          <cell r="B211">
            <v>109320</v>
          </cell>
          <cell r="C211">
            <v>7</v>
          </cell>
        </row>
        <row r="212">
          <cell r="A212">
            <v>5116525</v>
          </cell>
          <cell r="B212">
            <v>78360</v>
          </cell>
          <cell r="C212">
            <v>2</v>
          </cell>
        </row>
        <row r="213">
          <cell r="A213">
            <v>5116556</v>
          </cell>
          <cell r="B213">
            <v>2135023</v>
          </cell>
          <cell r="C213">
            <v>50</v>
          </cell>
        </row>
        <row r="214">
          <cell r="A214">
            <v>5116566</v>
          </cell>
          <cell r="B214">
            <v>23280</v>
          </cell>
          <cell r="C214">
            <v>1</v>
          </cell>
        </row>
        <row r="215">
          <cell r="A215">
            <v>5116595</v>
          </cell>
          <cell r="B215">
            <v>227568</v>
          </cell>
          <cell r="C215">
            <v>53</v>
          </cell>
        </row>
        <row r="216">
          <cell r="A216">
            <v>5116606</v>
          </cell>
          <cell r="B216">
            <v>36050</v>
          </cell>
          <cell r="C216">
            <v>1</v>
          </cell>
        </row>
        <row r="217">
          <cell r="A217">
            <v>5116626</v>
          </cell>
          <cell r="B217">
            <v>26820</v>
          </cell>
          <cell r="C217">
            <v>1</v>
          </cell>
        </row>
        <row r="218">
          <cell r="A218">
            <v>5116635</v>
          </cell>
          <cell r="B218">
            <v>20830</v>
          </cell>
          <cell r="C218">
            <v>1</v>
          </cell>
        </row>
        <row r="219">
          <cell r="A219">
            <v>5116646</v>
          </cell>
          <cell r="B219">
            <v>27570</v>
          </cell>
          <cell r="C219">
            <v>1</v>
          </cell>
        </row>
        <row r="220">
          <cell r="A220">
            <v>5116724</v>
          </cell>
          <cell r="B220">
            <v>2003930</v>
          </cell>
          <cell r="C220">
            <v>45</v>
          </cell>
        </row>
        <row r="221">
          <cell r="A221">
            <v>5116735</v>
          </cell>
          <cell r="B221">
            <v>9510</v>
          </cell>
          <cell r="C221">
            <v>1</v>
          </cell>
        </row>
        <row r="222">
          <cell r="A222">
            <v>5116757</v>
          </cell>
          <cell r="B222">
            <v>126960</v>
          </cell>
          <cell r="C222">
            <v>4</v>
          </cell>
        </row>
        <row r="223">
          <cell r="A223">
            <v>5116769</v>
          </cell>
          <cell r="B223">
            <v>19510</v>
          </cell>
          <cell r="C223">
            <v>1</v>
          </cell>
        </row>
        <row r="224">
          <cell r="A224">
            <v>5116780</v>
          </cell>
          <cell r="B224">
            <v>18030</v>
          </cell>
          <cell r="C224">
            <v>1</v>
          </cell>
        </row>
        <row r="225">
          <cell r="A225">
            <v>5116900</v>
          </cell>
          <cell r="B225">
            <v>24520</v>
          </cell>
          <cell r="C225">
            <v>2</v>
          </cell>
        </row>
        <row r="226">
          <cell r="A226">
            <v>5116920</v>
          </cell>
          <cell r="B226">
            <v>76840</v>
          </cell>
          <cell r="C226">
            <v>3</v>
          </cell>
        </row>
        <row r="227">
          <cell r="A227">
            <v>5116938</v>
          </cell>
          <cell r="B227">
            <v>1212182</v>
          </cell>
          <cell r="C227">
            <v>48</v>
          </cell>
        </row>
        <row r="228">
          <cell r="A228">
            <v>5116947</v>
          </cell>
          <cell r="B228">
            <v>63420</v>
          </cell>
          <cell r="C228">
            <v>0</v>
          </cell>
        </row>
        <row r="229">
          <cell r="A229">
            <v>5117079</v>
          </cell>
          <cell r="B229">
            <v>2267168</v>
          </cell>
          <cell r="C229">
            <v>53</v>
          </cell>
        </row>
        <row r="230">
          <cell r="A230">
            <v>5117089</v>
          </cell>
          <cell r="B230">
            <v>29180</v>
          </cell>
          <cell r="C230">
            <v>1</v>
          </cell>
        </row>
        <row r="231">
          <cell r="A231">
            <v>5117094</v>
          </cell>
          <cell r="B231">
            <v>37990</v>
          </cell>
          <cell r="C231">
            <v>1</v>
          </cell>
        </row>
        <row r="232">
          <cell r="A232">
            <v>5119155</v>
          </cell>
          <cell r="B232">
            <v>336900</v>
          </cell>
          <cell r="C232">
            <v>0</v>
          </cell>
        </row>
        <row r="233">
          <cell r="A233">
            <v>5366452</v>
          </cell>
          <cell r="B233">
            <v>2352810</v>
          </cell>
          <cell r="C233">
            <v>10</v>
          </cell>
        </row>
        <row r="234">
          <cell r="A234">
            <v>5880600</v>
          </cell>
          <cell r="B234">
            <v>29370</v>
          </cell>
          <cell r="C234">
            <v>5</v>
          </cell>
        </row>
        <row r="235">
          <cell r="A235">
            <v>5899703</v>
          </cell>
          <cell r="B235">
            <v>43200</v>
          </cell>
          <cell r="C235">
            <v>2</v>
          </cell>
        </row>
        <row r="236">
          <cell r="A236">
            <v>5901484</v>
          </cell>
          <cell r="B236">
            <v>374070</v>
          </cell>
          <cell r="C236">
            <v>2</v>
          </cell>
        </row>
        <row r="237">
          <cell r="A237">
            <v>5908054</v>
          </cell>
          <cell r="B237">
            <v>12790</v>
          </cell>
          <cell r="C237">
            <v>1</v>
          </cell>
        </row>
      </sheetData>
      <sheetData sheetId="2">
        <row r="1">
          <cell r="A1" t="str">
            <v>NIS_RAD</v>
          </cell>
          <cell r="B1" t="str">
            <v>NIC</v>
          </cell>
          <cell r="C1" t="str">
            <v>COD_UNICOM</v>
          </cell>
          <cell r="D1" t="str">
            <v>NUM_APA</v>
          </cell>
          <cell r="E1" t="str">
            <v>MAY_2002</v>
          </cell>
          <cell r="F1" t="str">
            <v>JUN_2002</v>
          </cell>
          <cell r="G1" t="str">
            <v>JUL_2002</v>
          </cell>
          <cell r="H1" t="str">
            <v>AGO_2002</v>
          </cell>
          <cell r="I1" t="str">
            <v>SEP_2002</v>
          </cell>
          <cell r="J1" t="str">
            <v>OCT_2002</v>
          </cell>
          <cell r="K1" t="str">
            <v>NOV_2002</v>
          </cell>
          <cell r="L1" t="str">
            <v>DIC_2002</v>
          </cell>
          <cell r="M1" t="str">
            <v>ENE_2003</v>
          </cell>
        </row>
        <row r="2">
          <cell r="A2">
            <v>5184156</v>
          </cell>
          <cell r="B2">
            <v>5116171</v>
          </cell>
          <cell r="C2">
            <v>4410</v>
          </cell>
          <cell r="E2">
            <v>235</v>
          </cell>
          <cell r="F2">
            <v>210</v>
          </cell>
          <cell r="G2">
            <v>202</v>
          </cell>
          <cell r="H2">
            <v>180</v>
          </cell>
          <cell r="I2">
            <v>234</v>
          </cell>
          <cell r="J2">
            <v>202</v>
          </cell>
          <cell r="K2">
            <v>215</v>
          </cell>
          <cell r="L2">
            <v>161</v>
          </cell>
          <cell r="M2">
            <v>165</v>
          </cell>
        </row>
        <row r="3">
          <cell r="A3">
            <v>5184176</v>
          </cell>
          <cell r="B3">
            <v>5116181</v>
          </cell>
          <cell r="C3">
            <v>4410</v>
          </cell>
          <cell r="D3">
            <v>31987828</v>
          </cell>
          <cell r="E3">
            <v>119</v>
          </cell>
          <cell r="F3">
            <v>212</v>
          </cell>
          <cell r="G3">
            <v>103</v>
          </cell>
          <cell r="H3">
            <v>102</v>
          </cell>
          <cell r="I3">
            <v>109</v>
          </cell>
          <cell r="J3">
            <v>648</v>
          </cell>
          <cell r="K3">
            <v>254</v>
          </cell>
          <cell r="L3">
            <v>154</v>
          </cell>
          <cell r="M3">
            <v>75</v>
          </cell>
        </row>
        <row r="4">
          <cell r="A4">
            <v>5184258</v>
          </cell>
          <cell r="B4">
            <v>5116222</v>
          </cell>
          <cell r="C4">
            <v>4410</v>
          </cell>
          <cell r="D4">
            <v>3361116</v>
          </cell>
          <cell r="E4">
            <v>238</v>
          </cell>
          <cell r="F4">
            <v>212</v>
          </cell>
          <cell r="G4">
            <v>204</v>
          </cell>
          <cell r="H4">
            <v>181</v>
          </cell>
          <cell r="I4">
            <v>236</v>
          </cell>
          <cell r="J4">
            <v>44</v>
          </cell>
          <cell r="K4">
            <v>20</v>
          </cell>
          <cell r="L4">
            <v>15</v>
          </cell>
          <cell r="M4">
            <v>74</v>
          </cell>
        </row>
        <row r="5">
          <cell r="A5">
            <v>5184238</v>
          </cell>
          <cell r="B5">
            <v>5116212</v>
          </cell>
          <cell r="C5">
            <v>4410</v>
          </cell>
          <cell r="D5">
            <v>9016247</v>
          </cell>
          <cell r="E5">
            <v>233</v>
          </cell>
          <cell r="F5">
            <v>206</v>
          </cell>
          <cell r="G5">
            <v>200</v>
          </cell>
          <cell r="H5">
            <v>189</v>
          </cell>
          <cell r="I5">
            <v>273</v>
          </cell>
          <cell r="J5">
            <v>469</v>
          </cell>
          <cell r="K5">
            <v>121</v>
          </cell>
          <cell r="L5">
            <v>111</v>
          </cell>
          <cell r="M5">
            <v>8</v>
          </cell>
        </row>
        <row r="6">
          <cell r="A6">
            <v>5184196</v>
          </cell>
          <cell r="B6">
            <v>5116191</v>
          </cell>
          <cell r="C6">
            <v>4410</v>
          </cell>
          <cell r="D6">
            <v>3507301</v>
          </cell>
          <cell r="E6">
            <v>172</v>
          </cell>
          <cell r="F6">
            <v>152</v>
          </cell>
          <cell r="G6">
            <v>90</v>
          </cell>
          <cell r="H6">
            <v>86</v>
          </cell>
          <cell r="I6">
            <v>95</v>
          </cell>
          <cell r="J6">
            <v>141</v>
          </cell>
          <cell r="K6">
            <v>113</v>
          </cell>
          <cell r="L6">
            <v>105</v>
          </cell>
          <cell r="M6">
            <v>133</v>
          </cell>
        </row>
        <row r="7">
          <cell r="A7">
            <v>5181098</v>
          </cell>
          <cell r="B7">
            <v>5114642</v>
          </cell>
          <cell r="C7">
            <v>4410</v>
          </cell>
          <cell r="D7">
            <v>9016697</v>
          </cell>
          <cell r="E7">
            <v>119</v>
          </cell>
          <cell r="F7">
            <v>139</v>
          </cell>
          <cell r="G7">
            <v>82</v>
          </cell>
          <cell r="H7">
            <v>122</v>
          </cell>
          <cell r="I7">
            <v>84</v>
          </cell>
          <cell r="J7">
            <v>59</v>
          </cell>
          <cell r="K7">
            <v>42</v>
          </cell>
          <cell r="L7">
            <v>122</v>
          </cell>
          <cell r="M7">
            <v>122</v>
          </cell>
        </row>
        <row r="8">
          <cell r="A8">
            <v>5079478</v>
          </cell>
          <cell r="B8">
            <v>5063832</v>
          </cell>
          <cell r="C8">
            <v>4410</v>
          </cell>
          <cell r="D8">
            <v>2944590</v>
          </cell>
          <cell r="E8">
            <v>157</v>
          </cell>
          <cell r="F8">
            <v>100</v>
          </cell>
          <cell r="G8">
            <v>48</v>
          </cell>
          <cell r="H8">
            <v>47</v>
          </cell>
          <cell r="I8">
            <v>47</v>
          </cell>
          <cell r="J8">
            <v>39</v>
          </cell>
          <cell r="K8">
            <v>9</v>
          </cell>
          <cell r="L8">
            <v>15</v>
          </cell>
          <cell r="M8">
            <v>45</v>
          </cell>
        </row>
        <row r="9">
          <cell r="A9">
            <v>5184218</v>
          </cell>
          <cell r="B9">
            <v>5116202</v>
          </cell>
          <cell r="C9">
            <v>4410</v>
          </cell>
          <cell r="D9">
            <v>3391016</v>
          </cell>
          <cell r="E9">
            <v>187</v>
          </cell>
          <cell r="F9">
            <v>137</v>
          </cell>
          <cell r="G9">
            <v>163</v>
          </cell>
          <cell r="H9">
            <v>111</v>
          </cell>
          <cell r="I9">
            <v>168</v>
          </cell>
          <cell r="J9">
            <v>38</v>
          </cell>
          <cell r="K9">
            <v>101</v>
          </cell>
          <cell r="L9">
            <v>92</v>
          </cell>
          <cell r="M9">
            <v>130</v>
          </cell>
        </row>
        <row r="10">
          <cell r="A10">
            <v>5184110</v>
          </cell>
          <cell r="B10">
            <v>5116148</v>
          </cell>
          <cell r="C10">
            <v>4410</v>
          </cell>
          <cell r="D10">
            <v>2198508</v>
          </cell>
          <cell r="E10">
            <v>130</v>
          </cell>
          <cell r="F10">
            <v>105</v>
          </cell>
          <cell r="G10">
            <v>128</v>
          </cell>
          <cell r="H10">
            <v>112</v>
          </cell>
          <cell r="I10">
            <v>114</v>
          </cell>
          <cell r="J10">
            <v>149</v>
          </cell>
          <cell r="K10">
            <v>189</v>
          </cell>
          <cell r="L10">
            <v>191</v>
          </cell>
          <cell r="M10">
            <v>219</v>
          </cell>
        </row>
        <row r="11">
          <cell r="A11">
            <v>5184088</v>
          </cell>
          <cell r="B11">
            <v>5116137</v>
          </cell>
          <cell r="C11">
            <v>4410</v>
          </cell>
          <cell r="D11">
            <v>6826443</v>
          </cell>
          <cell r="E11">
            <v>190</v>
          </cell>
          <cell r="F11">
            <v>116</v>
          </cell>
          <cell r="G11">
            <v>113</v>
          </cell>
          <cell r="H11">
            <v>122</v>
          </cell>
          <cell r="I11">
            <v>122</v>
          </cell>
          <cell r="J11">
            <v>109</v>
          </cell>
          <cell r="K11">
            <v>193</v>
          </cell>
          <cell r="L11">
            <v>157</v>
          </cell>
          <cell r="M11">
            <v>208</v>
          </cell>
        </row>
        <row r="12">
          <cell r="A12">
            <v>5184132</v>
          </cell>
          <cell r="B12">
            <v>5116159</v>
          </cell>
          <cell r="C12">
            <v>4410</v>
          </cell>
          <cell r="D12">
            <v>3729620</v>
          </cell>
          <cell r="E12">
            <v>168</v>
          </cell>
          <cell r="F12">
            <v>172</v>
          </cell>
          <cell r="G12">
            <v>161</v>
          </cell>
          <cell r="H12">
            <v>141</v>
          </cell>
          <cell r="I12">
            <v>165</v>
          </cell>
          <cell r="J12">
            <v>162</v>
          </cell>
          <cell r="K12">
            <v>176</v>
          </cell>
          <cell r="L12">
            <v>175</v>
          </cell>
          <cell r="M12">
            <v>164</v>
          </cell>
        </row>
        <row r="13">
          <cell r="A13">
            <v>5181094</v>
          </cell>
          <cell r="B13">
            <v>5114640</v>
          </cell>
          <cell r="C13">
            <v>4410</v>
          </cell>
          <cell r="D13">
            <v>31993420</v>
          </cell>
          <cell r="E13">
            <v>53</v>
          </cell>
          <cell r="F13">
            <v>42</v>
          </cell>
          <cell r="G13">
            <v>47</v>
          </cell>
          <cell r="H13">
            <v>43</v>
          </cell>
          <cell r="I13">
            <v>47</v>
          </cell>
          <cell r="J13">
            <v>41</v>
          </cell>
          <cell r="K13">
            <v>42</v>
          </cell>
          <cell r="L13">
            <v>38</v>
          </cell>
          <cell r="M13">
            <v>44</v>
          </cell>
        </row>
        <row r="14">
          <cell r="A14">
            <v>5181084</v>
          </cell>
          <cell r="B14">
            <v>5114635</v>
          </cell>
          <cell r="C14">
            <v>4410</v>
          </cell>
          <cell r="D14">
            <v>32998205</v>
          </cell>
          <cell r="E14">
            <v>279</v>
          </cell>
          <cell r="F14">
            <v>5</v>
          </cell>
          <cell r="G14">
            <v>474</v>
          </cell>
          <cell r="H14">
            <v>222</v>
          </cell>
          <cell r="I14">
            <v>239</v>
          </cell>
          <cell r="J14">
            <v>201</v>
          </cell>
          <cell r="K14">
            <v>230</v>
          </cell>
          <cell r="L14">
            <v>241</v>
          </cell>
          <cell r="M14">
            <v>272</v>
          </cell>
        </row>
        <row r="15">
          <cell r="A15">
            <v>5181088</v>
          </cell>
          <cell r="B15">
            <v>5114637</v>
          </cell>
          <cell r="C15">
            <v>4410</v>
          </cell>
          <cell r="D15">
            <v>33001759</v>
          </cell>
          <cell r="E15">
            <v>72</v>
          </cell>
          <cell r="F15">
            <v>65</v>
          </cell>
          <cell r="G15">
            <v>60</v>
          </cell>
          <cell r="H15">
            <v>59</v>
          </cell>
          <cell r="I15">
            <v>67</v>
          </cell>
          <cell r="J15">
            <v>99</v>
          </cell>
          <cell r="K15">
            <v>155</v>
          </cell>
          <cell r="L15">
            <v>149</v>
          </cell>
          <cell r="M15">
            <v>100</v>
          </cell>
        </row>
        <row r="16">
          <cell r="A16">
            <v>5181086</v>
          </cell>
          <cell r="B16">
            <v>5114636</v>
          </cell>
          <cell r="C16">
            <v>4410</v>
          </cell>
          <cell r="D16">
            <v>32998188</v>
          </cell>
          <cell r="E16">
            <v>172</v>
          </cell>
          <cell r="F16">
            <v>152</v>
          </cell>
          <cell r="G16">
            <v>148</v>
          </cell>
          <cell r="H16">
            <v>144</v>
          </cell>
          <cell r="I16">
            <v>213</v>
          </cell>
          <cell r="J16">
            <v>183</v>
          </cell>
          <cell r="K16">
            <v>193</v>
          </cell>
          <cell r="L16">
            <v>172</v>
          </cell>
          <cell r="M16">
            <v>184</v>
          </cell>
        </row>
        <row r="17">
          <cell r="A17">
            <v>5181090</v>
          </cell>
          <cell r="B17">
            <v>5114638</v>
          </cell>
          <cell r="C17">
            <v>4410</v>
          </cell>
          <cell r="D17">
            <v>33001685</v>
          </cell>
          <cell r="E17">
            <v>417</v>
          </cell>
          <cell r="F17">
            <v>312</v>
          </cell>
          <cell r="G17">
            <v>207</v>
          </cell>
          <cell r="H17">
            <v>229</v>
          </cell>
          <cell r="I17">
            <v>299</v>
          </cell>
          <cell r="J17">
            <v>286</v>
          </cell>
          <cell r="K17">
            <v>294</v>
          </cell>
          <cell r="L17">
            <v>209</v>
          </cell>
          <cell r="M17">
            <v>258</v>
          </cell>
        </row>
        <row r="18">
          <cell r="A18">
            <v>5181092</v>
          </cell>
          <cell r="B18">
            <v>5114639</v>
          </cell>
          <cell r="C18">
            <v>4410</v>
          </cell>
          <cell r="D18">
            <v>33001541</v>
          </cell>
          <cell r="E18">
            <v>322</v>
          </cell>
          <cell r="F18">
            <v>249</v>
          </cell>
          <cell r="G18">
            <v>233</v>
          </cell>
          <cell r="H18">
            <v>257</v>
          </cell>
          <cell r="I18">
            <v>301</v>
          </cell>
          <cell r="J18">
            <v>276</v>
          </cell>
          <cell r="K18">
            <v>301</v>
          </cell>
          <cell r="L18">
            <v>261</v>
          </cell>
          <cell r="M18">
            <v>276</v>
          </cell>
        </row>
        <row r="19">
          <cell r="A19">
            <v>5184402</v>
          </cell>
          <cell r="B19">
            <v>5116294</v>
          </cell>
          <cell r="C19">
            <v>4410</v>
          </cell>
          <cell r="D19">
            <v>31987900</v>
          </cell>
          <cell r="E19">
            <v>5</v>
          </cell>
          <cell r="F19">
            <v>100</v>
          </cell>
          <cell r="G19">
            <v>0</v>
          </cell>
          <cell r="H19">
            <v>14</v>
          </cell>
          <cell r="I19">
            <v>53</v>
          </cell>
          <cell r="J19">
            <v>0</v>
          </cell>
          <cell r="K19">
            <v>12</v>
          </cell>
          <cell r="L19">
            <v>12</v>
          </cell>
          <cell r="M19">
            <v>0</v>
          </cell>
        </row>
        <row r="20">
          <cell r="A20">
            <v>5184340</v>
          </cell>
          <cell r="B20">
            <v>5116263</v>
          </cell>
          <cell r="C20">
            <v>4410</v>
          </cell>
          <cell r="D20">
            <v>31987903</v>
          </cell>
          <cell r="E20">
            <v>122</v>
          </cell>
          <cell r="F20">
            <v>111</v>
          </cell>
          <cell r="G20">
            <v>127</v>
          </cell>
          <cell r="H20">
            <v>114</v>
          </cell>
          <cell r="I20">
            <v>116</v>
          </cell>
          <cell r="J20">
            <v>102</v>
          </cell>
          <cell r="K20">
            <v>92</v>
          </cell>
          <cell r="L20">
            <v>87</v>
          </cell>
          <cell r="M20">
            <v>101</v>
          </cell>
        </row>
        <row r="21">
          <cell r="A21">
            <v>5184424</v>
          </cell>
          <cell r="B21">
            <v>5116305</v>
          </cell>
          <cell r="C21">
            <v>4410</v>
          </cell>
          <cell r="D21">
            <v>3313722</v>
          </cell>
          <cell r="E21">
            <v>32</v>
          </cell>
          <cell r="F21">
            <v>30</v>
          </cell>
          <cell r="G21">
            <v>25</v>
          </cell>
          <cell r="H21">
            <v>27</v>
          </cell>
          <cell r="I21">
            <v>31</v>
          </cell>
          <cell r="J21">
            <v>50</v>
          </cell>
          <cell r="K21">
            <v>106</v>
          </cell>
          <cell r="L21">
            <v>94</v>
          </cell>
          <cell r="M21">
            <v>130</v>
          </cell>
        </row>
        <row r="22">
          <cell r="A22">
            <v>5181082</v>
          </cell>
          <cell r="B22">
            <v>5114634</v>
          </cell>
          <cell r="C22">
            <v>4410</v>
          </cell>
          <cell r="D22">
            <v>33995840</v>
          </cell>
          <cell r="E22">
            <v>188</v>
          </cell>
          <cell r="F22">
            <v>113</v>
          </cell>
          <cell r="G22">
            <v>208</v>
          </cell>
          <cell r="H22">
            <v>161</v>
          </cell>
          <cell r="I22">
            <v>173</v>
          </cell>
          <cell r="J22">
            <v>159</v>
          </cell>
          <cell r="K22">
            <v>166</v>
          </cell>
          <cell r="L22">
            <v>154</v>
          </cell>
          <cell r="M22">
            <v>178</v>
          </cell>
        </row>
        <row r="23">
          <cell r="A23">
            <v>5184446</v>
          </cell>
          <cell r="B23">
            <v>5116316</v>
          </cell>
          <cell r="C23">
            <v>4410</v>
          </cell>
          <cell r="D23">
            <v>1728450</v>
          </cell>
          <cell r="E23">
            <v>325</v>
          </cell>
          <cell r="F23">
            <v>282</v>
          </cell>
          <cell r="G23">
            <v>287</v>
          </cell>
          <cell r="H23">
            <v>242</v>
          </cell>
          <cell r="I23">
            <v>307</v>
          </cell>
          <cell r="J23">
            <v>283</v>
          </cell>
          <cell r="K23">
            <v>298</v>
          </cell>
          <cell r="L23">
            <v>305</v>
          </cell>
          <cell r="M23">
            <v>361</v>
          </cell>
        </row>
        <row r="24">
          <cell r="A24">
            <v>5184360</v>
          </cell>
          <cell r="B24">
            <v>5116273</v>
          </cell>
          <cell r="C24">
            <v>4410</v>
          </cell>
          <cell r="D24">
            <v>359271</v>
          </cell>
          <cell r="E24">
            <v>176</v>
          </cell>
          <cell r="F24">
            <v>136</v>
          </cell>
          <cell r="G24">
            <v>138</v>
          </cell>
          <cell r="H24">
            <v>141</v>
          </cell>
          <cell r="I24">
            <v>130</v>
          </cell>
          <cell r="J24">
            <v>157</v>
          </cell>
          <cell r="K24">
            <v>177</v>
          </cell>
          <cell r="L24">
            <v>161</v>
          </cell>
          <cell r="M24">
            <v>184</v>
          </cell>
        </row>
        <row r="25">
          <cell r="A25">
            <v>5181080</v>
          </cell>
          <cell r="B25">
            <v>5114633</v>
          </cell>
          <cell r="C25">
            <v>4410</v>
          </cell>
          <cell r="D25">
            <v>8702636</v>
          </cell>
          <cell r="E25">
            <v>217</v>
          </cell>
          <cell r="F25">
            <v>267</v>
          </cell>
          <cell r="G25">
            <v>208</v>
          </cell>
          <cell r="H25">
            <v>173</v>
          </cell>
          <cell r="I25">
            <v>248</v>
          </cell>
          <cell r="J25">
            <v>213</v>
          </cell>
          <cell r="K25">
            <v>234</v>
          </cell>
          <cell r="L25">
            <v>246</v>
          </cell>
          <cell r="M25">
            <v>287</v>
          </cell>
        </row>
        <row r="26">
          <cell r="A26">
            <v>5076500</v>
          </cell>
          <cell r="B26">
            <v>5062343</v>
          </cell>
          <cell r="C26">
            <v>4410</v>
          </cell>
          <cell r="D26">
            <v>2930693</v>
          </cell>
          <cell r="E26">
            <v>769</v>
          </cell>
          <cell r="F26">
            <v>508</v>
          </cell>
          <cell r="G26">
            <v>625</v>
          </cell>
          <cell r="H26">
            <v>1045</v>
          </cell>
          <cell r="I26">
            <v>1009</v>
          </cell>
          <cell r="J26">
            <v>567</v>
          </cell>
          <cell r="K26">
            <v>594</v>
          </cell>
          <cell r="L26">
            <v>625</v>
          </cell>
          <cell r="M26">
            <v>536</v>
          </cell>
        </row>
        <row r="27">
          <cell r="A27">
            <v>5181990</v>
          </cell>
          <cell r="B27">
            <v>5115088</v>
          </cell>
          <cell r="C27">
            <v>4410</v>
          </cell>
          <cell r="D27">
            <v>1530245</v>
          </cell>
          <cell r="E27">
            <v>184</v>
          </cell>
          <cell r="F27">
            <v>153</v>
          </cell>
          <cell r="G27">
            <v>160</v>
          </cell>
          <cell r="H27">
            <v>162</v>
          </cell>
          <cell r="I27">
            <v>177</v>
          </cell>
          <cell r="J27">
            <v>155</v>
          </cell>
          <cell r="K27">
            <v>149</v>
          </cell>
          <cell r="L27">
            <v>153</v>
          </cell>
          <cell r="M27">
            <v>176</v>
          </cell>
        </row>
        <row r="28">
          <cell r="A28">
            <v>5184298</v>
          </cell>
          <cell r="B28">
            <v>5116242</v>
          </cell>
          <cell r="C28">
            <v>4410</v>
          </cell>
          <cell r="D28">
            <v>2100940</v>
          </cell>
          <cell r="E28">
            <v>130</v>
          </cell>
          <cell r="F28">
            <v>89</v>
          </cell>
          <cell r="G28">
            <v>96</v>
          </cell>
          <cell r="H28">
            <v>87</v>
          </cell>
          <cell r="I28">
            <v>84</v>
          </cell>
          <cell r="J28">
            <v>90</v>
          </cell>
          <cell r="K28">
            <v>182</v>
          </cell>
          <cell r="L28">
            <v>166</v>
          </cell>
          <cell r="M28">
            <v>195</v>
          </cell>
        </row>
        <row r="29">
          <cell r="A29">
            <v>5184320</v>
          </cell>
          <cell r="B29">
            <v>5116253</v>
          </cell>
          <cell r="C29">
            <v>4410</v>
          </cell>
          <cell r="D29">
            <v>2199976</v>
          </cell>
          <cell r="E29">
            <v>184</v>
          </cell>
          <cell r="F29">
            <v>175</v>
          </cell>
          <cell r="G29">
            <v>183</v>
          </cell>
          <cell r="H29">
            <v>150</v>
          </cell>
          <cell r="I29">
            <v>157</v>
          </cell>
          <cell r="J29">
            <v>149</v>
          </cell>
          <cell r="K29">
            <v>137</v>
          </cell>
          <cell r="L29">
            <v>141</v>
          </cell>
          <cell r="M29">
            <v>145</v>
          </cell>
        </row>
        <row r="30">
          <cell r="A30">
            <v>5184382</v>
          </cell>
          <cell r="B30">
            <v>5116284</v>
          </cell>
          <cell r="C30">
            <v>4410</v>
          </cell>
          <cell r="D30">
            <v>2183505</v>
          </cell>
          <cell r="E30">
            <v>96</v>
          </cell>
          <cell r="F30">
            <v>87</v>
          </cell>
          <cell r="G30">
            <v>88</v>
          </cell>
          <cell r="H30">
            <v>79</v>
          </cell>
          <cell r="I30">
            <v>83</v>
          </cell>
          <cell r="J30">
            <v>84</v>
          </cell>
          <cell r="K30">
            <v>93</v>
          </cell>
          <cell r="L30">
            <v>84</v>
          </cell>
          <cell r="M30">
            <v>101</v>
          </cell>
        </row>
        <row r="31">
          <cell r="A31">
            <v>5060262</v>
          </cell>
          <cell r="B31">
            <v>5054224</v>
          </cell>
          <cell r="C31">
            <v>4410</v>
          </cell>
          <cell r="D31">
            <v>7729399</v>
          </cell>
          <cell r="E31">
            <v>165</v>
          </cell>
          <cell r="F31">
            <v>0</v>
          </cell>
          <cell r="G31">
            <v>7</v>
          </cell>
          <cell r="H31">
            <v>176</v>
          </cell>
          <cell r="I31">
            <v>190</v>
          </cell>
          <cell r="J31">
            <v>173</v>
          </cell>
          <cell r="K31">
            <v>198</v>
          </cell>
          <cell r="L31">
            <v>157</v>
          </cell>
          <cell r="M31">
            <v>141</v>
          </cell>
        </row>
        <row r="32">
          <cell r="A32">
            <v>5059182</v>
          </cell>
          <cell r="B32">
            <v>5053684</v>
          </cell>
          <cell r="C32">
            <v>4410</v>
          </cell>
          <cell r="D32">
            <v>7727700</v>
          </cell>
          <cell r="E32">
            <v>121</v>
          </cell>
          <cell r="F32">
            <v>105</v>
          </cell>
          <cell r="G32">
            <v>134</v>
          </cell>
          <cell r="H32">
            <v>113</v>
          </cell>
          <cell r="I32">
            <v>110</v>
          </cell>
          <cell r="J32">
            <v>118</v>
          </cell>
          <cell r="K32">
            <v>119</v>
          </cell>
          <cell r="L32">
            <v>122</v>
          </cell>
          <cell r="M32">
            <v>195</v>
          </cell>
        </row>
        <row r="33">
          <cell r="A33">
            <v>5183082</v>
          </cell>
          <cell r="B33">
            <v>5115634</v>
          </cell>
          <cell r="C33">
            <v>4410</v>
          </cell>
          <cell r="D33">
            <v>443402</v>
          </cell>
          <cell r="E33">
            <v>185</v>
          </cell>
          <cell r="F33">
            <v>172</v>
          </cell>
          <cell r="G33">
            <v>167</v>
          </cell>
          <cell r="H33">
            <v>173</v>
          </cell>
          <cell r="I33">
            <v>197</v>
          </cell>
          <cell r="J33">
            <v>165</v>
          </cell>
          <cell r="K33">
            <v>183</v>
          </cell>
          <cell r="L33">
            <v>147</v>
          </cell>
          <cell r="M33">
            <v>163</v>
          </cell>
        </row>
        <row r="34">
          <cell r="A34">
            <v>5175722</v>
          </cell>
          <cell r="B34">
            <v>5111954</v>
          </cell>
          <cell r="C34">
            <v>4410</v>
          </cell>
          <cell r="E34">
            <v>233</v>
          </cell>
          <cell r="F34">
            <v>206</v>
          </cell>
          <cell r="G34">
            <v>200</v>
          </cell>
          <cell r="H34">
            <v>189</v>
          </cell>
          <cell r="I34">
            <v>273</v>
          </cell>
          <cell r="J34">
            <v>237</v>
          </cell>
          <cell r="K34">
            <v>251</v>
          </cell>
          <cell r="L34">
            <v>224</v>
          </cell>
          <cell r="M34">
            <v>242</v>
          </cell>
        </row>
        <row r="35">
          <cell r="A35">
            <v>5164636</v>
          </cell>
          <cell r="B35">
            <v>5106411</v>
          </cell>
          <cell r="C35">
            <v>4410</v>
          </cell>
          <cell r="D35">
            <v>3647103</v>
          </cell>
          <cell r="E35">
            <v>115</v>
          </cell>
          <cell r="F35">
            <v>150</v>
          </cell>
          <cell r="G35">
            <v>81</v>
          </cell>
          <cell r="H35">
            <v>72</v>
          </cell>
          <cell r="I35">
            <v>82</v>
          </cell>
          <cell r="J35">
            <v>97</v>
          </cell>
          <cell r="K35">
            <v>287</v>
          </cell>
          <cell r="L35">
            <v>247</v>
          </cell>
          <cell r="M35">
            <v>260</v>
          </cell>
        </row>
        <row r="36">
          <cell r="A36">
            <v>5175514</v>
          </cell>
          <cell r="B36">
            <v>5111850</v>
          </cell>
          <cell r="C36">
            <v>4410</v>
          </cell>
          <cell r="D36">
            <v>3648547</v>
          </cell>
          <cell r="E36">
            <v>291</v>
          </cell>
          <cell r="F36">
            <v>253</v>
          </cell>
          <cell r="G36">
            <v>226</v>
          </cell>
          <cell r="H36">
            <v>215</v>
          </cell>
          <cell r="I36">
            <v>227</v>
          </cell>
          <cell r="J36">
            <v>209</v>
          </cell>
          <cell r="K36">
            <v>212</v>
          </cell>
          <cell r="L36">
            <v>228</v>
          </cell>
          <cell r="M36">
            <v>218</v>
          </cell>
        </row>
        <row r="37">
          <cell r="A37">
            <v>5175506</v>
          </cell>
          <cell r="B37">
            <v>5111846</v>
          </cell>
          <cell r="C37">
            <v>4410</v>
          </cell>
          <cell r="D37">
            <v>3649449</v>
          </cell>
          <cell r="E37">
            <v>171</v>
          </cell>
          <cell r="F37">
            <v>139</v>
          </cell>
          <cell r="G37">
            <v>145</v>
          </cell>
          <cell r="H37">
            <v>140</v>
          </cell>
          <cell r="I37">
            <v>150</v>
          </cell>
          <cell r="J37">
            <v>128</v>
          </cell>
          <cell r="K37">
            <v>133</v>
          </cell>
          <cell r="L37">
            <v>137</v>
          </cell>
          <cell r="M37">
            <v>138</v>
          </cell>
        </row>
        <row r="38">
          <cell r="A38">
            <v>5175678</v>
          </cell>
          <cell r="B38">
            <v>5111932</v>
          </cell>
          <cell r="C38">
            <v>4410</v>
          </cell>
          <cell r="D38">
            <v>3649138</v>
          </cell>
          <cell r="E38">
            <v>67</v>
          </cell>
          <cell r="F38">
            <v>58</v>
          </cell>
          <cell r="G38">
            <v>52</v>
          </cell>
          <cell r="H38">
            <v>56</v>
          </cell>
          <cell r="I38">
            <v>56</v>
          </cell>
          <cell r="J38">
            <v>51</v>
          </cell>
          <cell r="K38">
            <v>52</v>
          </cell>
          <cell r="L38">
            <v>54</v>
          </cell>
          <cell r="M38">
            <v>56</v>
          </cell>
        </row>
        <row r="39">
          <cell r="A39">
            <v>5183890</v>
          </cell>
          <cell r="B39">
            <v>5116038</v>
          </cell>
          <cell r="C39">
            <v>4410</v>
          </cell>
          <cell r="D39">
            <v>6826525</v>
          </cell>
          <cell r="E39">
            <v>233</v>
          </cell>
          <cell r="F39">
            <v>206</v>
          </cell>
          <cell r="G39">
            <v>200</v>
          </cell>
          <cell r="H39">
            <v>189</v>
          </cell>
          <cell r="I39">
            <v>273</v>
          </cell>
          <cell r="J39">
            <v>237</v>
          </cell>
          <cell r="K39">
            <v>251</v>
          </cell>
          <cell r="L39">
            <v>224</v>
          </cell>
          <cell r="M39">
            <v>242</v>
          </cell>
        </row>
        <row r="40">
          <cell r="A40">
            <v>5181184</v>
          </cell>
          <cell r="B40">
            <v>5114685</v>
          </cell>
          <cell r="C40">
            <v>4410</v>
          </cell>
          <cell r="D40">
            <v>3655742</v>
          </cell>
          <cell r="E40">
            <v>233</v>
          </cell>
          <cell r="F40">
            <v>206</v>
          </cell>
          <cell r="G40">
            <v>406</v>
          </cell>
          <cell r="H40">
            <v>189</v>
          </cell>
          <cell r="I40">
            <v>273</v>
          </cell>
          <cell r="J40">
            <v>237</v>
          </cell>
          <cell r="K40">
            <v>251</v>
          </cell>
          <cell r="L40">
            <v>224</v>
          </cell>
          <cell r="M40">
            <v>242</v>
          </cell>
        </row>
        <row r="41">
          <cell r="A41">
            <v>5175536</v>
          </cell>
          <cell r="B41">
            <v>5111861</v>
          </cell>
          <cell r="C41">
            <v>4410</v>
          </cell>
          <cell r="D41">
            <v>3653635</v>
          </cell>
          <cell r="E41">
            <v>49</v>
          </cell>
          <cell r="F41">
            <v>42</v>
          </cell>
          <cell r="G41">
            <v>40</v>
          </cell>
          <cell r="H41">
            <v>43</v>
          </cell>
          <cell r="I41">
            <v>45</v>
          </cell>
          <cell r="J41">
            <v>42</v>
          </cell>
          <cell r="K41">
            <v>44</v>
          </cell>
          <cell r="L41">
            <v>42</v>
          </cell>
          <cell r="M41">
            <v>43</v>
          </cell>
        </row>
        <row r="42">
          <cell r="A42">
            <v>5175786</v>
          </cell>
          <cell r="B42">
            <v>5111986</v>
          </cell>
          <cell r="C42">
            <v>4410</v>
          </cell>
          <cell r="D42">
            <v>3653636</v>
          </cell>
          <cell r="E42">
            <v>215</v>
          </cell>
          <cell r="F42">
            <v>122</v>
          </cell>
          <cell r="G42">
            <v>69</v>
          </cell>
          <cell r="H42">
            <v>47</v>
          </cell>
          <cell r="I42">
            <v>52</v>
          </cell>
          <cell r="J42">
            <v>55</v>
          </cell>
          <cell r="K42">
            <v>58</v>
          </cell>
          <cell r="L42">
            <v>61</v>
          </cell>
          <cell r="M42">
            <v>56</v>
          </cell>
        </row>
        <row r="43">
          <cell r="A43">
            <v>5173776</v>
          </cell>
          <cell r="B43">
            <v>5110981</v>
          </cell>
          <cell r="C43">
            <v>4410</v>
          </cell>
          <cell r="D43">
            <v>33001200</v>
          </cell>
          <cell r="E43">
            <v>146</v>
          </cell>
          <cell r="F43">
            <v>300</v>
          </cell>
          <cell r="G43">
            <v>194</v>
          </cell>
          <cell r="H43">
            <v>169</v>
          </cell>
          <cell r="I43">
            <v>90</v>
          </cell>
          <cell r="J43">
            <v>141</v>
          </cell>
          <cell r="K43">
            <v>135</v>
          </cell>
          <cell r="L43">
            <v>123</v>
          </cell>
          <cell r="M43">
            <v>144</v>
          </cell>
        </row>
        <row r="44">
          <cell r="A44">
            <v>5181142</v>
          </cell>
          <cell r="B44">
            <v>5114664</v>
          </cell>
          <cell r="C44">
            <v>4410</v>
          </cell>
          <cell r="D44">
            <v>33001549</v>
          </cell>
          <cell r="E44">
            <v>176</v>
          </cell>
          <cell r="F44">
            <v>167</v>
          </cell>
          <cell r="G44">
            <v>178</v>
          </cell>
          <cell r="H44">
            <v>180</v>
          </cell>
          <cell r="I44">
            <v>282</v>
          </cell>
          <cell r="J44">
            <v>69</v>
          </cell>
          <cell r="K44">
            <v>178</v>
          </cell>
          <cell r="L44">
            <v>208</v>
          </cell>
          <cell r="M44">
            <v>185</v>
          </cell>
        </row>
        <row r="45">
          <cell r="A45">
            <v>5181134</v>
          </cell>
          <cell r="B45">
            <v>5114660</v>
          </cell>
          <cell r="C45">
            <v>4410</v>
          </cell>
          <cell r="D45">
            <v>7686459</v>
          </cell>
          <cell r="E45">
            <v>233</v>
          </cell>
          <cell r="F45">
            <v>206</v>
          </cell>
          <cell r="G45">
            <v>200</v>
          </cell>
          <cell r="H45">
            <v>189</v>
          </cell>
          <cell r="I45">
            <v>273</v>
          </cell>
          <cell r="J45">
            <v>237</v>
          </cell>
          <cell r="K45">
            <v>251</v>
          </cell>
          <cell r="L45">
            <v>224</v>
          </cell>
          <cell r="M45">
            <v>249</v>
          </cell>
        </row>
        <row r="46">
          <cell r="A46">
            <v>5182446</v>
          </cell>
          <cell r="B46">
            <v>5115316</v>
          </cell>
          <cell r="C46">
            <v>4410</v>
          </cell>
          <cell r="D46">
            <v>31116242</v>
          </cell>
          <cell r="E46">
            <v>158</v>
          </cell>
          <cell r="F46">
            <v>122</v>
          </cell>
          <cell r="G46">
            <v>113</v>
          </cell>
          <cell r="H46">
            <v>82</v>
          </cell>
          <cell r="I46">
            <v>106</v>
          </cell>
          <cell r="J46">
            <v>212</v>
          </cell>
          <cell r="K46">
            <v>184</v>
          </cell>
          <cell r="L46">
            <v>160</v>
          </cell>
          <cell r="M46">
            <v>165</v>
          </cell>
        </row>
        <row r="47">
          <cell r="A47">
            <v>5184624</v>
          </cell>
          <cell r="B47">
            <v>5116405</v>
          </cell>
          <cell r="C47">
            <v>4410</v>
          </cell>
          <cell r="D47">
            <v>31981480</v>
          </cell>
          <cell r="E47">
            <v>233</v>
          </cell>
          <cell r="F47">
            <v>206</v>
          </cell>
          <cell r="G47">
            <v>200</v>
          </cell>
          <cell r="H47">
            <v>189</v>
          </cell>
          <cell r="I47">
            <v>273</v>
          </cell>
          <cell r="J47">
            <v>266</v>
          </cell>
          <cell r="K47">
            <v>163</v>
          </cell>
          <cell r="L47">
            <v>160</v>
          </cell>
          <cell r="M47">
            <v>175</v>
          </cell>
        </row>
        <row r="48">
          <cell r="A48">
            <v>5181178</v>
          </cell>
          <cell r="B48">
            <v>5114682</v>
          </cell>
          <cell r="C48">
            <v>4410</v>
          </cell>
          <cell r="D48">
            <v>31116328</v>
          </cell>
          <cell r="E48">
            <v>233</v>
          </cell>
          <cell r="F48">
            <v>206</v>
          </cell>
          <cell r="G48">
            <v>200</v>
          </cell>
          <cell r="H48">
            <v>189</v>
          </cell>
          <cell r="I48">
            <v>273</v>
          </cell>
          <cell r="J48">
            <v>107</v>
          </cell>
          <cell r="K48">
            <v>89</v>
          </cell>
          <cell r="L48">
            <v>85</v>
          </cell>
          <cell r="M48">
            <v>87</v>
          </cell>
        </row>
        <row r="49">
          <cell r="A49">
            <v>5184602</v>
          </cell>
          <cell r="B49">
            <v>5116394</v>
          </cell>
          <cell r="C49">
            <v>4410</v>
          </cell>
          <cell r="D49">
            <v>7314908</v>
          </cell>
          <cell r="E49">
            <v>233</v>
          </cell>
          <cell r="F49">
            <v>206</v>
          </cell>
          <cell r="G49">
            <v>200</v>
          </cell>
          <cell r="H49">
            <v>189</v>
          </cell>
          <cell r="I49">
            <v>273</v>
          </cell>
          <cell r="J49">
            <v>178</v>
          </cell>
          <cell r="K49">
            <v>189</v>
          </cell>
          <cell r="L49">
            <v>188</v>
          </cell>
          <cell r="M49">
            <v>188</v>
          </cell>
        </row>
        <row r="50">
          <cell r="A50">
            <v>5175628</v>
          </cell>
          <cell r="B50">
            <v>5111907</v>
          </cell>
          <cell r="C50">
            <v>4410</v>
          </cell>
          <cell r="D50">
            <v>3361038</v>
          </cell>
          <cell r="E50">
            <v>115</v>
          </cell>
          <cell r="F50">
            <v>96</v>
          </cell>
          <cell r="G50">
            <v>88</v>
          </cell>
          <cell r="H50">
            <v>95</v>
          </cell>
          <cell r="I50">
            <v>96</v>
          </cell>
          <cell r="J50">
            <v>207</v>
          </cell>
          <cell r="K50">
            <v>232</v>
          </cell>
          <cell r="L50">
            <v>191</v>
          </cell>
          <cell r="M50">
            <v>229</v>
          </cell>
        </row>
        <row r="51">
          <cell r="A51">
            <v>5182510</v>
          </cell>
          <cell r="B51">
            <v>5115348</v>
          </cell>
          <cell r="C51">
            <v>4410</v>
          </cell>
          <cell r="D51">
            <v>3517631</v>
          </cell>
          <cell r="E51">
            <v>317</v>
          </cell>
          <cell r="F51">
            <v>283</v>
          </cell>
          <cell r="G51">
            <v>275</v>
          </cell>
          <cell r="H51">
            <v>248</v>
          </cell>
          <cell r="I51">
            <v>490</v>
          </cell>
          <cell r="J51">
            <v>159</v>
          </cell>
          <cell r="K51">
            <v>179</v>
          </cell>
          <cell r="L51">
            <v>165</v>
          </cell>
          <cell r="M51">
            <v>160</v>
          </cell>
        </row>
        <row r="52">
          <cell r="A52">
            <v>5181222</v>
          </cell>
          <cell r="B52">
            <v>5114704</v>
          </cell>
          <cell r="C52">
            <v>4410</v>
          </cell>
          <cell r="D52">
            <v>10407268</v>
          </cell>
          <cell r="E52">
            <v>233</v>
          </cell>
          <cell r="F52">
            <v>299</v>
          </cell>
          <cell r="G52">
            <v>287</v>
          </cell>
          <cell r="H52">
            <v>290</v>
          </cell>
          <cell r="I52">
            <v>303</v>
          </cell>
          <cell r="J52">
            <v>270</v>
          </cell>
          <cell r="K52">
            <v>292</v>
          </cell>
          <cell r="L52">
            <v>291</v>
          </cell>
          <cell r="M52">
            <v>302</v>
          </cell>
        </row>
        <row r="53">
          <cell r="A53">
            <v>5184580</v>
          </cell>
          <cell r="B53">
            <v>5116383</v>
          </cell>
          <cell r="C53">
            <v>4410</v>
          </cell>
          <cell r="D53">
            <v>3214468</v>
          </cell>
          <cell r="E53">
            <v>109</v>
          </cell>
          <cell r="F53">
            <v>88</v>
          </cell>
          <cell r="G53">
            <v>93</v>
          </cell>
          <cell r="H53">
            <v>145</v>
          </cell>
          <cell r="I53">
            <v>148</v>
          </cell>
          <cell r="J53">
            <v>153</v>
          </cell>
          <cell r="K53">
            <v>171</v>
          </cell>
          <cell r="L53">
            <v>202</v>
          </cell>
          <cell r="M53">
            <v>220</v>
          </cell>
        </row>
        <row r="54">
          <cell r="A54">
            <v>5074000</v>
          </cell>
          <cell r="B54">
            <v>5061093</v>
          </cell>
          <cell r="C54">
            <v>4410</v>
          </cell>
          <cell r="D54">
            <v>3524473</v>
          </cell>
          <cell r="E54">
            <v>46</v>
          </cell>
          <cell r="F54">
            <v>37</v>
          </cell>
          <cell r="G54">
            <v>62</v>
          </cell>
          <cell r="H54">
            <v>207</v>
          </cell>
          <cell r="I54">
            <v>99</v>
          </cell>
          <cell r="J54">
            <v>158</v>
          </cell>
          <cell r="K54">
            <v>184</v>
          </cell>
          <cell r="L54">
            <v>173</v>
          </cell>
          <cell r="M54">
            <v>212</v>
          </cell>
        </row>
        <row r="55">
          <cell r="A55">
            <v>5183870</v>
          </cell>
          <cell r="B55">
            <v>5116028</v>
          </cell>
          <cell r="C55">
            <v>4410</v>
          </cell>
          <cell r="D55">
            <v>1693202</v>
          </cell>
          <cell r="E55">
            <v>175</v>
          </cell>
          <cell r="F55">
            <v>152</v>
          </cell>
          <cell r="G55">
            <v>156</v>
          </cell>
          <cell r="H55">
            <v>180</v>
          </cell>
          <cell r="I55">
            <v>76</v>
          </cell>
          <cell r="J55">
            <v>0</v>
          </cell>
          <cell r="K55">
            <v>0</v>
          </cell>
          <cell r="L55">
            <v>59</v>
          </cell>
          <cell r="M55">
            <v>108</v>
          </cell>
        </row>
        <row r="56">
          <cell r="A56">
            <v>5172448</v>
          </cell>
          <cell r="B56">
            <v>5110317</v>
          </cell>
          <cell r="C56">
            <v>4410</v>
          </cell>
          <cell r="D56">
            <v>1752366</v>
          </cell>
          <cell r="E56">
            <v>335</v>
          </cell>
          <cell r="F56">
            <v>293</v>
          </cell>
          <cell r="G56">
            <v>279</v>
          </cell>
          <cell r="H56">
            <v>269</v>
          </cell>
          <cell r="I56">
            <v>319</v>
          </cell>
          <cell r="J56">
            <v>269</v>
          </cell>
          <cell r="K56">
            <v>275</v>
          </cell>
          <cell r="L56">
            <v>184</v>
          </cell>
          <cell r="M56">
            <v>120</v>
          </cell>
        </row>
        <row r="57">
          <cell r="A57">
            <v>5181220</v>
          </cell>
          <cell r="B57">
            <v>5114703</v>
          </cell>
          <cell r="C57">
            <v>4410</v>
          </cell>
          <cell r="D57">
            <v>70000025</v>
          </cell>
          <cell r="E57">
            <v>301</v>
          </cell>
          <cell r="F57">
            <v>259</v>
          </cell>
          <cell r="G57">
            <v>307</v>
          </cell>
          <cell r="H57">
            <v>266</v>
          </cell>
          <cell r="I57">
            <v>229</v>
          </cell>
          <cell r="J57">
            <v>194</v>
          </cell>
          <cell r="K57">
            <v>0</v>
          </cell>
          <cell r="L57">
            <v>197</v>
          </cell>
          <cell r="M57">
            <v>202</v>
          </cell>
        </row>
        <row r="58">
          <cell r="A58">
            <v>5175468</v>
          </cell>
          <cell r="B58">
            <v>5111827</v>
          </cell>
          <cell r="C58">
            <v>4410</v>
          </cell>
          <cell r="D58">
            <v>15960541</v>
          </cell>
          <cell r="E58">
            <v>127</v>
          </cell>
          <cell r="F58">
            <v>60</v>
          </cell>
          <cell r="G58">
            <v>79</v>
          </cell>
          <cell r="H58">
            <v>83</v>
          </cell>
          <cell r="I58">
            <v>104</v>
          </cell>
          <cell r="J58">
            <v>112</v>
          </cell>
          <cell r="K58">
            <v>177</v>
          </cell>
          <cell r="L58">
            <v>159</v>
          </cell>
          <cell r="M58">
            <v>155</v>
          </cell>
        </row>
        <row r="59">
          <cell r="A59">
            <v>5175486</v>
          </cell>
          <cell r="B59">
            <v>5111836</v>
          </cell>
          <cell r="C59">
            <v>4410</v>
          </cell>
          <cell r="D59">
            <v>52779</v>
          </cell>
          <cell r="E59">
            <v>75</v>
          </cell>
          <cell r="F59">
            <v>147</v>
          </cell>
          <cell r="G59">
            <v>122</v>
          </cell>
          <cell r="H59">
            <v>128</v>
          </cell>
          <cell r="I59">
            <v>129</v>
          </cell>
          <cell r="J59">
            <v>89</v>
          </cell>
          <cell r="K59">
            <v>162</v>
          </cell>
          <cell r="L59">
            <v>150</v>
          </cell>
          <cell r="M59">
            <v>205</v>
          </cell>
        </row>
        <row r="60">
          <cell r="A60">
            <v>5181798</v>
          </cell>
          <cell r="B60">
            <v>5114992</v>
          </cell>
          <cell r="C60">
            <v>4410</v>
          </cell>
          <cell r="D60">
            <v>5312669</v>
          </cell>
          <cell r="E60">
            <v>42</v>
          </cell>
          <cell r="F60">
            <v>60</v>
          </cell>
          <cell r="G60">
            <v>96</v>
          </cell>
          <cell r="H60">
            <v>99</v>
          </cell>
          <cell r="I60">
            <v>99</v>
          </cell>
          <cell r="J60">
            <v>9</v>
          </cell>
          <cell r="K60">
            <v>14</v>
          </cell>
          <cell r="L60">
            <v>12</v>
          </cell>
          <cell r="M60">
            <v>11</v>
          </cell>
        </row>
        <row r="61">
          <cell r="A61">
            <v>5181042</v>
          </cell>
          <cell r="B61">
            <v>5114614</v>
          </cell>
          <cell r="C61">
            <v>4410</v>
          </cell>
          <cell r="D61">
            <v>357365</v>
          </cell>
          <cell r="E61">
            <v>269</v>
          </cell>
          <cell r="F61">
            <v>208</v>
          </cell>
          <cell r="G61">
            <v>201</v>
          </cell>
          <cell r="H61">
            <v>171</v>
          </cell>
          <cell r="I61">
            <v>100</v>
          </cell>
          <cell r="J61">
            <v>129</v>
          </cell>
          <cell r="K61">
            <v>153</v>
          </cell>
          <cell r="L61">
            <v>188</v>
          </cell>
          <cell r="M61">
            <v>187</v>
          </cell>
        </row>
        <row r="62">
          <cell r="A62">
            <v>5181068</v>
          </cell>
          <cell r="B62">
            <v>5114627</v>
          </cell>
          <cell r="C62">
            <v>4410</v>
          </cell>
          <cell r="D62">
            <v>16005357</v>
          </cell>
          <cell r="E62">
            <v>167</v>
          </cell>
          <cell r="F62">
            <v>116</v>
          </cell>
          <cell r="G62">
            <v>137</v>
          </cell>
          <cell r="H62">
            <v>130</v>
          </cell>
          <cell r="I62">
            <v>126</v>
          </cell>
          <cell r="J62">
            <v>124</v>
          </cell>
          <cell r="K62">
            <v>149</v>
          </cell>
          <cell r="L62">
            <v>84</v>
          </cell>
          <cell r="M62">
            <v>120</v>
          </cell>
        </row>
        <row r="63">
          <cell r="A63">
            <v>5181020</v>
          </cell>
          <cell r="B63">
            <v>5114603</v>
          </cell>
          <cell r="C63">
            <v>4410</v>
          </cell>
          <cell r="D63">
            <v>16005966</v>
          </cell>
          <cell r="E63">
            <v>279</v>
          </cell>
          <cell r="F63">
            <v>268</v>
          </cell>
          <cell r="G63">
            <v>285</v>
          </cell>
          <cell r="H63">
            <v>253</v>
          </cell>
          <cell r="I63">
            <v>210</v>
          </cell>
          <cell r="J63">
            <v>197</v>
          </cell>
          <cell r="K63">
            <v>208</v>
          </cell>
          <cell r="L63">
            <v>220</v>
          </cell>
          <cell r="M63">
            <v>226</v>
          </cell>
        </row>
        <row r="64">
          <cell r="A64">
            <v>5181224</v>
          </cell>
          <cell r="B64">
            <v>5114705</v>
          </cell>
          <cell r="C64">
            <v>4410</v>
          </cell>
          <cell r="D64">
            <v>31988553</v>
          </cell>
          <cell r="E64">
            <v>233</v>
          </cell>
          <cell r="F64">
            <v>206</v>
          </cell>
          <cell r="G64">
            <v>200</v>
          </cell>
          <cell r="H64">
            <v>189</v>
          </cell>
          <cell r="I64">
            <v>273</v>
          </cell>
          <cell r="J64">
            <v>223</v>
          </cell>
          <cell r="K64">
            <v>245</v>
          </cell>
          <cell r="L64">
            <v>228</v>
          </cell>
          <cell r="M64">
            <v>223</v>
          </cell>
        </row>
        <row r="65">
          <cell r="A65">
            <v>5181176</v>
          </cell>
          <cell r="B65">
            <v>5114681</v>
          </cell>
          <cell r="C65">
            <v>4410</v>
          </cell>
          <cell r="D65">
            <v>10276896</v>
          </cell>
          <cell r="E65">
            <v>92</v>
          </cell>
          <cell r="F65">
            <v>70</v>
          </cell>
          <cell r="G65">
            <v>60</v>
          </cell>
          <cell r="H65">
            <v>38</v>
          </cell>
          <cell r="I65">
            <v>35</v>
          </cell>
          <cell r="J65">
            <v>148</v>
          </cell>
          <cell r="K65">
            <v>102</v>
          </cell>
          <cell r="L65">
            <v>27</v>
          </cell>
          <cell r="M65">
            <v>196</v>
          </cell>
        </row>
        <row r="66">
          <cell r="A66">
            <v>5175916</v>
          </cell>
          <cell r="B66">
            <v>5112051</v>
          </cell>
          <cell r="C66">
            <v>4410</v>
          </cell>
          <cell r="D66">
            <v>10276144</v>
          </cell>
          <cell r="E66">
            <v>595</v>
          </cell>
          <cell r="F66">
            <v>541</v>
          </cell>
          <cell r="G66">
            <v>521</v>
          </cell>
          <cell r="H66">
            <v>492</v>
          </cell>
          <cell r="I66">
            <v>507</v>
          </cell>
          <cell r="J66">
            <v>461</v>
          </cell>
          <cell r="K66">
            <v>510</v>
          </cell>
          <cell r="L66">
            <v>506</v>
          </cell>
          <cell r="M66">
            <v>555</v>
          </cell>
        </row>
        <row r="67">
          <cell r="A67">
            <v>5181180</v>
          </cell>
          <cell r="B67">
            <v>5114683</v>
          </cell>
          <cell r="C67">
            <v>4410</v>
          </cell>
          <cell r="D67">
            <v>10276251</v>
          </cell>
          <cell r="E67">
            <v>57</v>
          </cell>
          <cell r="F67">
            <v>55</v>
          </cell>
          <cell r="G67">
            <v>65</v>
          </cell>
          <cell r="H67">
            <v>57</v>
          </cell>
          <cell r="I67">
            <v>62</v>
          </cell>
          <cell r="J67">
            <v>57</v>
          </cell>
          <cell r="K67">
            <v>111</v>
          </cell>
          <cell r="L67">
            <v>71</v>
          </cell>
          <cell r="M67">
            <v>27</v>
          </cell>
        </row>
        <row r="68">
          <cell r="A68">
            <v>5175808</v>
          </cell>
          <cell r="B68">
            <v>5111997</v>
          </cell>
          <cell r="C68">
            <v>4410</v>
          </cell>
          <cell r="D68">
            <v>1691959</v>
          </cell>
          <cell r="E68">
            <v>118</v>
          </cell>
          <cell r="F68">
            <v>90</v>
          </cell>
          <cell r="G68">
            <v>151</v>
          </cell>
          <cell r="H68">
            <v>128</v>
          </cell>
          <cell r="I68">
            <v>124</v>
          </cell>
          <cell r="J68">
            <v>118</v>
          </cell>
          <cell r="K68">
            <v>100</v>
          </cell>
          <cell r="L68">
            <v>112</v>
          </cell>
          <cell r="M68">
            <v>118</v>
          </cell>
        </row>
        <row r="69">
          <cell r="A69">
            <v>5180976</v>
          </cell>
          <cell r="B69">
            <v>5114581</v>
          </cell>
          <cell r="C69">
            <v>4410</v>
          </cell>
          <cell r="D69">
            <v>1618576</v>
          </cell>
          <cell r="E69">
            <v>182</v>
          </cell>
          <cell r="F69">
            <v>158</v>
          </cell>
          <cell r="G69">
            <v>164</v>
          </cell>
          <cell r="H69">
            <v>158</v>
          </cell>
          <cell r="I69">
            <v>161</v>
          </cell>
          <cell r="J69">
            <v>148</v>
          </cell>
          <cell r="K69">
            <v>150</v>
          </cell>
          <cell r="L69">
            <v>151</v>
          </cell>
          <cell r="M69">
            <v>161</v>
          </cell>
        </row>
        <row r="70">
          <cell r="A70">
            <v>5175762</v>
          </cell>
          <cell r="B70">
            <v>5111974</v>
          </cell>
          <cell r="C70">
            <v>4410</v>
          </cell>
          <cell r="D70">
            <v>1501726</v>
          </cell>
          <cell r="E70">
            <v>346</v>
          </cell>
          <cell r="F70">
            <v>327</v>
          </cell>
          <cell r="G70">
            <v>338</v>
          </cell>
          <cell r="H70">
            <v>327</v>
          </cell>
          <cell r="I70">
            <v>193</v>
          </cell>
          <cell r="J70">
            <v>124</v>
          </cell>
          <cell r="K70">
            <v>151</v>
          </cell>
          <cell r="L70">
            <v>162</v>
          </cell>
          <cell r="M70">
            <v>200</v>
          </cell>
        </row>
        <row r="71">
          <cell r="A71">
            <v>5182488</v>
          </cell>
          <cell r="B71">
            <v>5115337</v>
          </cell>
          <cell r="C71">
            <v>4410</v>
          </cell>
          <cell r="D71">
            <v>1692056</v>
          </cell>
          <cell r="E71">
            <v>354</v>
          </cell>
          <cell r="F71">
            <v>352</v>
          </cell>
          <cell r="G71">
            <v>396</v>
          </cell>
          <cell r="H71">
            <v>324</v>
          </cell>
          <cell r="I71">
            <v>319</v>
          </cell>
          <cell r="J71">
            <v>312</v>
          </cell>
          <cell r="K71">
            <v>325</v>
          </cell>
          <cell r="L71">
            <v>286</v>
          </cell>
          <cell r="M71">
            <v>340</v>
          </cell>
        </row>
        <row r="72">
          <cell r="A72">
            <v>5181282</v>
          </cell>
          <cell r="B72">
            <v>5114734</v>
          </cell>
          <cell r="C72">
            <v>4410</v>
          </cell>
          <cell r="D72">
            <v>1864055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</row>
        <row r="73">
          <cell r="A73">
            <v>5061972</v>
          </cell>
          <cell r="B73">
            <v>5055079</v>
          </cell>
          <cell r="C73">
            <v>4410</v>
          </cell>
          <cell r="D73">
            <v>2957251</v>
          </cell>
          <cell r="E73">
            <v>262</v>
          </cell>
          <cell r="F73">
            <v>83</v>
          </cell>
          <cell r="G73">
            <v>69</v>
          </cell>
          <cell r="H73">
            <v>74</v>
          </cell>
          <cell r="I73">
            <v>106</v>
          </cell>
          <cell r="J73">
            <v>112</v>
          </cell>
          <cell r="K73">
            <v>91</v>
          </cell>
          <cell r="L73">
            <v>90</v>
          </cell>
          <cell r="M73">
            <v>108</v>
          </cell>
        </row>
        <row r="74">
          <cell r="A74">
            <v>5175610</v>
          </cell>
          <cell r="B74">
            <v>5111898</v>
          </cell>
          <cell r="C74">
            <v>4410</v>
          </cell>
          <cell r="D74">
            <v>1472083</v>
          </cell>
          <cell r="E74">
            <v>92</v>
          </cell>
          <cell r="F74">
            <v>72</v>
          </cell>
          <cell r="G74">
            <v>71</v>
          </cell>
          <cell r="H74">
            <v>107</v>
          </cell>
          <cell r="I74">
            <v>122</v>
          </cell>
          <cell r="J74">
            <v>117</v>
          </cell>
          <cell r="K74">
            <v>122</v>
          </cell>
          <cell r="L74">
            <v>115</v>
          </cell>
          <cell r="M74">
            <v>125</v>
          </cell>
        </row>
        <row r="75">
          <cell r="A75">
            <v>5181076</v>
          </cell>
          <cell r="B75">
            <v>5114631</v>
          </cell>
          <cell r="C75">
            <v>4410</v>
          </cell>
          <cell r="D75">
            <v>1692325</v>
          </cell>
          <cell r="E75">
            <v>186</v>
          </cell>
          <cell r="F75">
            <v>164</v>
          </cell>
          <cell r="G75">
            <v>145</v>
          </cell>
          <cell r="H75">
            <v>138</v>
          </cell>
          <cell r="I75">
            <v>150</v>
          </cell>
          <cell r="J75">
            <v>148</v>
          </cell>
          <cell r="K75">
            <v>159</v>
          </cell>
          <cell r="L75">
            <v>152</v>
          </cell>
          <cell r="M75">
            <v>171</v>
          </cell>
        </row>
        <row r="76">
          <cell r="A76">
            <v>5180932</v>
          </cell>
          <cell r="B76">
            <v>5114559</v>
          </cell>
          <cell r="C76">
            <v>4410</v>
          </cell>
          <cell r="D76">
            <v>1791041</v>
          </cell>
          <cell r="E76">
            <v>162</v>
          </cell>
          <cell r="F76">
            <v>154</v>
          </cell>
          <cell r="G76">
            <v>145</v>
          </cell>
          <cell r="H76">
            <v>134</v>
          </cell>
          <cell r="I76">
            <v>165</v>
          </cell>
          <cell r="J76">
            <v>158</v>
          </cell>
          <cell r="K76">
            <v>177</v>
          </cell>
          <cell r="L76">
            <v>171</v>
          </cell>
          <cell r="M76">
            <v>176</v>
          </cell>
        </row>
        <row r="77">
          <cell r="A77">
            <v>5181714</v>
          </cell>
          <cell r="B77">
            <v>5114950</v>
          </cell>
          <cell r="C77">
            <v>4410</v>
          </cell>
          <cell r="D77">
            <v>1618053</v>
          </cell>
          <cell r="E77">
            <v>68</v>
          </cell>
          <cell r="F77">
            <v>35</v>
          </cell>
          <cell r="G77">
            <v>34</v>
          </cell>
          <cell r="H77">
            <v>28</v>
          </cell>
          <cell r="I77">
            <v>18</v>
          </cell>
          <cell r="J77">
            <v>0</v>
          </cell>
          <cell r="K77">
            <v>41</v>
          </cell>
          <cell r="L77">
            <v>90</v>
          </cell>
          <cell r="M77">
            <v>68</v>
          </cell>
        </row>
        <row r="78">
          <cell r="A78">
            <v>5181102</v>
          </cell>
          <cell r="B78">
            <v>5114644</v>
          </cell>
          <cell r="C78">
            <v>4410</v>
          </cell>
          <cell r="D78">
            <v>6803484</v>
          </cell>
          <cell r="E78">
            <v>84</v>
          </cell>
          <cell r="F78">
            <v>86</v>
          </cell>
          <cell r="G78">
            <v>54</v>
          </cell>
          <cell r="H78">
            <v>58</v>
          </cell>
          <cell r="I78">
            <v>85</v>
          </cell>
          <cell r="J78">
            <v>84</v>
          </cell>
          <cell r="K78">
            <v>76</v>
          </cell>
          <cell r="L78">
            <v>76</v>
          </cell>
          <cell r="M78">
            <v>90</v>
          </cell>
        </row>
        <row r="79">
          <cell r="A79">
            <v>5174478</v>
          </cell>
          <cell r="B79">
            <v>5111332</v>
          </cell>
          <cell r="C79">
            <v>4410</v>
          </cell>
          <cell r="D79">
            <v>6823907</v>
          </cell>
          <cell r="E79">
            <v>180</v>
          </cell>
          <cell r="F79">
            <v>143</v>
          </cell>
          <cell r="G79">
            <v>162</v>
          </cell>
          <cell r="H79">
            <v>178</v>
          </cell>
          <cell r="I79">
            <v>185</v>
          </cell>
          <cell r="J79">
            <v>175</v>
          </cell>
          <cell r="K79">
            <v>108</v>
          </cell>
          <cell r="L79">
            <v>237</v>
          </cell>
          <cell r="M79">
            <v>153</v>
          </cell>
        </row>
        <row r="80">
          <cell r="A80">
            <v>5175572</v>
          </cell>
          <cell r="B80">
            <v>5111879</v>
          </cell>
          <cell r="C80">
            <v>4410</v>
          </cell>
          <cell r="D80">
            <v>6823344</v>
          </cell>
          <cell r="E80">
            <v>206</v>
          </cell>
          <cell r="F80">
            <v>185</v>
          </cell>
          <cell r="G80">
            <v>201</v>
          </cell>
          <cell r="H80">
            <v>130</v>
          </cell>
          <cell r="I80">
            <v>161</v>
          </cell>
          <cell r="J80">
            <v>153</v>
          </cell>
          <cell r="K80">
            <v>163</v>
          </cell>
          <cell r="L80">
            <v>171</v>
          </cell>
          <cell r="M80">
            <v>202</v>
          </cell>
        </row>
        <row r="81">
          <cell r="A81">
            <v>5175592</v>
          </cell>
          <cell r="B81">
            <v>5111889</v>
          </cell>
          <cell r="C81">
            <v>4410</v>
          </cell>
          <cell r="D81">
            <v>6825572</v>
          </cell>
          <cell r="E81">
            <v>56</v>
          </cell>
          <cell r="F81">
            <v>47</v>
          </cell>
          <cell r="G81">
            <v>53</v>
          </cell>
          <cell r="H81">
            <v>57</v>
          </cell>
          <cell r="I81">
            <v>66</v>
          </cell>
          <cell r="J81">
            <v>53</v>
          </cell>
          <cell r="K81">
            <v>60</v>
          </cell>
          <cell r="L81">
            <v>58</v>
          </cell>
          <cell r="M81">
            <v>70</v>
          </cell>
        </row>
        <row r="82">
          <cell r="A82">
            <v>5175648</v>
          </cell>
          <cell r="B82">
            <v>5111917</v>
          </cell>
          <cell r="C82">
            <v>4410</v>
          </cell>
          <cell r="D82">
            <v>6826652</v>
          </cell>
          <cell r="E82">
            <v>332</v>
          </cell>
          <cell r="F82">
            <v>592</v>
          </cell>
          <cell r="G82">
            <v>243</v>
          </cell>
          <cell r="H82">
            <v>279</v>
          </cell>
          <cell r="I82">
            <v>307</v>
          </cell>
          <cell r="J82">
            <v>264</v>
          </cell>
          <cell r="K82">
            <v>285</v>
          </cell>
          <cell r="L82">
            <v>243</v>
          </cell>
          <cell r="M82">
            <v>228</v>
          </cell>
        </row>
        <row r="83">
          <cell r="A83">
            <v>5175744</v>
          </cell>
          <cell r="B83">
            <v>5111965</v>
          </cell>
          <cell r="C83">
            <v>4410</v>
          </cell>
          <cell r="D83">
            <v>6824867</v>
          </cell>
          <cell r="E83">
            <v>242</v>
          </cell>
          <cell r="F83">
            <v>226</v>
          </cell>
          <cell r="G83">
            <v>253</v>
          </cell>
          <cell r="H83">
            <v>234</v>
          </cell>
          <cell r="I83">
            <v>254</v>
          </cell>
          <cell r="J83">
            <v>238</v>
          </cell>
          <cell r="K83">
            <v>232</v>
          </cell>
          <cell r="L83">
            <v>226</v>
          </cell>
          <cell r="M83">
            <v>173</v>
          </cell>
        </row>
        <row r="84">
          <cell r="A84">
            <v>5181072</v>
          </cell>
          <cell r="B84">
            <v>5114629</v>
          </cell>
          <cell r="C84">
            <v>4410</v>
          </cell>
          <cell r="D84">
            <v>3366507</v>
          </cell>
          <cell r="E84">
            <v>80</v>
          </cell>
          <cell r="F84">
            <v>69</v>
          </cell>
          <cell r="G84">
            <v>59</v>
          </cell>
          <cell r="H84">
            <v>80</v>
          </cell>
          <cell r="I84">
            <v>75</v>
          </cell>
          <cell r="J84">
            <v>67</v>
          </cell>
          <cell r="K84">
            <v>73</v>
          </cell>
          <cell r="L84">
            <v>64</v>
          </cell>
          <cell r="M84">
            <v>69</v>
          </cell>
        </row>
        <row r="85">
          <cell r="A85">
            <v>5175830</v>
          </cell>
          <cell r="B85">
            <v>5112008</v>
          </cell>
          <cell r="C85">
            <v>4410</v>
          </cell>
          <cell r="D85">
            <v>3730145</v>
          </cell>
          <cell r="E85">
            <v>174</v>
          </cell>
          <cell r="F85">
            <v>149</v>
          </cell>
          <cell r="G85">
            <v>173</v>
          </cell>
          <cell r="H85">
            <v>153</v>
          </cell>
          <cell r="I85">
            <v>158</v>
          </cell>
          <cell r="J85">
            <v>144</v>
          </cell>
          <cell r="K85">
            <v>152</v>
          </cell>
          <cell r="L85">
            <v>146</v>
          </cell>
          <cell r="M85">
            <v>158</v>
          </cell>
        </row>
        <row r="86">
          <cell r="A86">
            <v>5175894</v>
          </cell>
          <cell r="B86">
            <v>5112040</v>
          </cell>
          <cell r="C86">
            <v>4410</v>
          </cell>
          <cell r="D86">
            <v>6824391</v>
          </cell>
          <cell r="E86">
            <v>43</v>
          </cell>
          <cell r="F86">
            <v>44</v>
          </cell>
          <cell r="G86">
            <v>51</v>
          </cell>
          <cell r="H86">
            <v>63</v>
          </cell>
          <cell r="I86">
            <v>52</v>
          </cell>
          <cell r="J86">
            <v>86</v>
          </cell>
          <cell r="K86">
            <v>74</v>
          </cell>
          <cell r="L86">
            <v>46</v>
          </cell>
          <cell r="M86">
            <v>38</v>
          </cell>
        </row>
        <row r="87">
          <cell r="A87">
            <v>5180998</v>
          </cell>
          <cell r="B87">
            <v>5114592</v>
          </cell>
          <cell r="C87">
            <v>4410</v>
          </cell>
          <cell r="D87">
            <v>3365820</v>
          </cell>
          <cell r="E87">
            <v>298</v>
          </cell>
          <cell r="F87">
            <v>264</v>
          </cell>
          <cell r="G87">
            <v>295</v>
          </cell>
          <cell r="H87">
            <v>280</v>
          </cell>
          <cell r="I87">
            <v>304</v>
          </cell>
          <cell r="J87">
            <v>273</v>
          </cell>
          <cell r="K87">
            <v>265</v>
          </cell>
          <cell r="L87">
            <v>260</v>
          </cell>
          <cell r="M87">
            <v>262</v>
          </cell>
        </row>
        <row r="88">
          <cell r="A88">
            <v>5181284</v>
          </cell>
          <cell r="B88">
            <v>5114735</v>
          </cell>
          <cell r="C88">
            <v>4410</v>
          </cell>
          <cell r="D88">
            <v>6825418</v>
          </cell>
          <cell r="E88">
            <v>210</v>
          </cell>
          <cell r="F88">
            <v>56</v>
          </cell>
          <cell r="G88">
            <v>184</v>
          </cell>
          <cell r="H88">
            <v>63</v>
          </cell>
          <cell r="I88">
            <v>223</v>
          </cell>
          <cell r="J88">
            <v>189</v>
          </cell>
          <cell r="K88">
            <v>178</v>
          </cell>
          <cell r="L88">
            <v>359</v>
          </cell>
          <cell r="M88">
            <v>185</v>
          </cell>
        </row>
        <row r="89">
          <cell r="A89">
            <v>5181140</v>
          </cell>
          <cell r="B89">
            <v>5114663</v>
          </cell>
          <cell r="C89">
            <v>4410</v>
          </cell>
          <cell r="D89">
            <v>3730918</v>
          </cell>
          <cell r="E89">
            <v>234</v>
          </cell>
          <cell r="F89">
            <v>202</v>
          </cell>
          <cell r="G89">
            <v>222</v>
          </cell>
          <cell r="H89">
            <v>207</v>
          </cell>
          <cell r="I89">
            <v>212</v>
          </cell>
          <cell r="J89">
            <v>200</v>
          </cell>
          <cell r="K89">
            <v>200</v>
          </cell>
          <cell r="L89">
            <v>182</v>
          </cell>
          <cell r="M89">
            <v>158</v>
          </cell>
        </row>
        <row r="90">
          <cell r="A90">
            <v>5181136</v>
          </cell>
          <cell r="B90">
            <v>5114661</v>
          </cell>
          <cell r="C90">
            <v>4410</v>
          </cell>
          <cell r="D90">
            <v>4744882</v>
          </cell>
          <cell r="E90">
            <v>87</v>
          </cell>
          <cell r="F90">
            <v>308</v>
          </cell>
          <cell r="G90">
            <v>178</v>
          </cell>
          <cell r="H90">
            <v>194</v>
          </cell>
          <cell r="I90">
            <v>191</v>
          </cell>
          <cell r="J90">
            <v>180</v>
          </cell>
          <cell r="K90">
            <v>205</v>
          </cell>
          <cell r="L90">
            <v>198</v>
          </cell>
          <cell r="M90">
            <v>186</v>
          </cell>
        </row>
        <row r="91">
          <cell r="A91">
            <v>5175256</v>
          </cell>
          <cell r="B91">
            <v>5111721</v>
          </cell>
          <cell r="C91">
            <v>4410</v>
          </cell>
          <cell r="D91">
            <v>6821826</v>
          </cell>
          <cell r="E91">
            <v>246</v>
          </cell>
          <cell r="F91">
            <v>221</v>
          </cell>
          <cell r="G91">
            <v>227</v>
          </cell>
          <cell r="H91">
            <v>263</v>
          </cell>
          <cell r="I91">
            <v>214</v>
          </cell>
          <cell r="J91">
            <v>232</v>
          </cell>
          <cell r="K91">
            <v>246</v>
          </cell>
          <cell r="L91">
            <v>221</v>
          </cell>
          <cell r="M91">
            <v>230</v>
          </cell>
        </row>
        <row r="92">
          <cell r="A92">
            <v>5175668</v>
          </cell>
          <cell r="B92">
            <v>5111927</v>
          </cell>
          <cell r="C92">
            <v>4410</v>
          </cell>
          <cell r="D92">
            <v>6823044</v>
          </cell>
          <cell r="E92">
            <v>185</v>
          </cell>
          <cell r="F92">
            <v>178</v>
          </cell>
          <cell r="G92">
            <v>346</v>
          </cell>
          <cell r="H92">
            <v>205</v>
          </cell>
          <cell r="I92">
            <v>209</v>
          </cell>
          <cell r="J92">
            <v>167</v>
          </cell>
          <cell r="K92">
            <v>185</v>
          </cell>
          <cell r="L92">
            <v>193</v>
          </cell>
          <cell r="M92">
            <v>214</v>
          </cell>
        </row>
        <row r="93">
          <cell r="A93">
            <v>5181078</v>
          </cell>
          <cell r="B93">
            <v>5114632</v>
          </cell>
          <cell r="C93">
            <v>4410</v>
          </cell>
          <cell r="D93">
            <v>1618000</v>
          </cell>
          <cell r="E93">
            <v>93</v>
          </cell>
          <cell r="F93">
            <v>80</v>
          </cell>
          <cell r="G93">
            <v>96</v>
          </cell>
          <cell r="H93">
            <v>86</v>
          </cell>
          <cell r="I93">
            <v>83</v>
          </cell>
          <cell r="J93">
            <v>90</v>
          </cell>
          <cell r="K93">
            <v>97</v>
          </cell>
          <cell r="L93">
            <v>114</v>
          </cell>
          <cell r="M93">
            <v>111</v>
          </cell>
        </row>
        <row r="94">
          <cell r="A94">
            <v>5181062</v>
          </cell>
          <cell r="B94">
            <v>5114624</v>
          </cell>
          <cell r="C94">
            <v>4410</v>
          </cell>
          <cell r="D94">
            <v>4747127</v>
          </cell>
          <cell r="E94">
            <v>194</v>
          </cell>
          <cell r="F94">
            <v>165</v>
          </cell>
          <cell r="G94">
            <v>180</v>
          </cell>
          <cell r="H94">
            <v>170</v>
          </cell>
          <cell r="I94">
            <v>206</v>
          </cell>
          <cell r="J94">
            <v>179</v>
          </cell>
          <cell r="K94">
            <v>177</v>
          </cell>
          <cell r="L94">
            <v>180</v>
          </cell>
          <cell r="M94">
            <v>227</v>
          </cell>
        </row>
        <row r="95">
          <cell r="A95">
            <v>5175850</v>
          </cell>
          <cell r="B95">
            <v>5112018</v>
          </cell>
          <cell r="C95">
            <v>4410</v>
          </cell>
          <cell r="D95">
            <v>3741009</v>
          </cell>
          <cell r="E95">
            <v>205</v>
          </cell>
          <cell r="F95">
            <v>149</v>
          </cell>
          <cell r="G95">
            <v>174</v>
          </cell>
          <cell r="H95">
            <v>170</v>
          </cell>
          <cell r="I95">
            <v>165</v>
          </cell>
          <cell r="J95">
            <v>155</v>
          </cell>
          <cell r="K95">
            <v>177</v>
          </cell>
          <cell r="L95">
            <v>167</v>
          </cell>
          <cell r="M95">
            <v>161</v>
          </cell>
        </row>
        <row r="96">
          <cell r="A96">
            <v>5173152</v>
          </cell>
          <cell r="B96">
            <v>5110669</v>
          </cell>
          <cell r="C96">
            <v>4410</v>
          </cell>
          <cell r="D96">
            <v>6822556</v>
          </cell>
          <cell r="E96">
            <v>164</v>
          </cell>
          <cell r="F96">
            <v>158</v>
          </cell>
          <cell r="G96">
            <v>152</v>
          </cell>
          <cell r="H96">
            <v>163</v>
          </cell>
          <cell r="I96">
            <v>160</v>
          </cell>
          <cell r="J96">
            <v>154</v>
          </cell>
          <cell r="K96">
            <v>147</v>
          </cell>
          <cell r="L96">
            <v>149</v>
          </cell>
          <cell r="M96">
            <v>163</v>
          </cell>
        </row>
        <row r="97">
          <cell r="A97">
            <v>5181280</v>
          </cell>
          <cell r="B97">
            <v>5114733</v>
          </cell>
          <cell r="C97">
            <v>4410</v>
          </cell>
          <cell r="D97">
            <v>7288841</v>
          </cell>
          <cell r="E97">
            <v>396</v>
          </cell>
          <cell r="F97">
            <v>412</v>
          </cell>
          <cell r="G97">
            <v>459</v>
          </cell>
          <cell r="H97">
            <v>369</v>
          </cell>
          <cell r="I97">
            <v>332</v>
          </cell>
          <cell r="J97">
            <v>362</v>
          </cell>
          <cell r="K97">
            <v>403</v>
          </cell>
          <cell r="L97">
            <v>375</v>
          </cell>
          <cell r="M97">
            <v>522</v>
          </cell>
        </row>
        <row r="98">
          <cell r="A98">
            <v>5175934</v>
          </cell>
          <cell r="B98">
            <v>5112060</v>
          </cell>
          <cell r="C98">
            <v>4410</v>
          </cell>
          <cell r="D98">
            <v>7213362</v>
          </cell>
          <cell r="E98">
            <v>422</v>
          </cell>
          <cell r="F98">
            <v>310</v>
          </cell>
          <cell r="G98">
            <v>282</v>
          </cell>
          <cell r="H98">
            <v>379</v>
          </cell>
          <cell r="I98">
            <v>422</v>
          </cell>
          <cell r="J98">
            <v>261</v>
          </cell>
          <cell r="K98">
            <v>208</v>
          </cell>
          <cell r="L98">
            <v>164</v>
          </cell>
          <cell r="M98">
            <v>123</v>
          </cell>
        </row>
        <row r="99">
          <cell r="A99">
            <v>5183828</v>
          </cell>
          <cell r="B99">
            <v>5116007</v>
          </cell>
          <cell r="C99">
            <v>4410</v>
          </cell>
          <cell r="D99">
            <v>7729276</v>
          </cell>
          <cell r="E99">
            <v>143</v>
          </cell>
          <cell r="F99">
            <v>203</v>
          </cell>
          <cell r="G99">
            <v>190</v>
          </cell>
          <cell r="H99">
            <v>186</v>
          </cell>
          <cell r="I99">
            <v>58</v>
          </cell>
          <cell r="J99">
            <v>0</v>
          </cell>
          <cell r="K99">
            <v>0</v>
          </cell>
          <cell r="L99">
            <v>0</v>
          </cell>
          <cell r="M99">
            <v>31</v>
          </cell>
        </row>
        <row r="100">
          <cell r="A100">
            <v>5183806</v>
          </cell>
          <cell r="B100">
            <v>5115996</v>
          </cell>
          <cell r="C100">
            <v>4410</v>
          </cell>
          <cell r="D100">
            <v>7687383</v>
          </cell>
          <cell r="E100">
            <v>554</v>
          </cell>
          <cell r="F100">
            <v>176</v>
          </cell>
          <cell r="G100">
            <v>187</v>
          </cell>
          <cell r="H100">
            <v>181</v>
          </cell>
          <cell r="I100">
            <v>195</v>
          </cell>
          <cell r="J100">
            <v>184</v>
          </cell>
          <cell r="K100">
            <v>192</v>
          </cell>
          <cell r="L100">
            <v>196</v>
          </cell>
          <cell r="M100">
            <v>207</v>
          </cell>
        </row>
        <row r="101">
          <cell r="A101">
            <v>5182468</v>
          </cell>
          <cell r="B101">
            <v>5115327</v>
          </cell>
          <cell r="C101">
            <v>4410</v>
          </cell>
          <cell r="D101">
            <v>7115513</v>
          </cell>
          <cell r="E101">
            <v>173</v>
          </cell>
          <cell r="F101">
            <v>162</v>
          </cell>
          <cell r="G101">
            <v>151</v>
          </cell>
          <cell r="H101">
            <v>159</v>
          </cell>
          <cell r="I101">
            <v>173</v>
          </cell>
          <cell r="J101">
            <v>301</v>
          </cell>
          <cell r="K101">
            <v>434</v>
          </cell>
          <cell r="L101">
            <v>392</v>
          </cell>
          <cell r="M101">
            <v>478</v>
          </cell>
        </row>
        <row r="102">
          <cell r="A102">
            <v>5181754</v>
          </cell>
          <cell r="B102">
            <v>5114970</v>
          </cell>
          <cell r="C102">
            <v>4410</v>
          </cell>
          <cell r="D102">
            <v>7286739</v>
          </cell>
          <cell r="E102">
            <v>454</v>
          </cell>
          <cell r="F102">
            <v>367</v>
          </cell>
          <cell r="G102">
            <v>352</v>
          </cell>
          <cell r="H102">
            <v>355</v>
          </cell>
          <cell r="I102">
            <v>339</v>
          </cell>
          <cell r="J102">
            <v>326</v>
          </cell>
          <cell r="K102">
            <v>319</v>
          </cell>
          <cell r="L102">
            <v>382</v>
          </cell>
          <cell r="M102">
            <v>454</v>
          </cell>
        </row>
        <row r="103">
          <cell r="A103">
            <v>5181776</v>
          </cell>
          <cell r="B103">
            <v>5114981</v>
          </cell>
          <cell r="C103">
            <v>4410</v>
          </cell>
          <cell r="D103">
            <v>7108900</v>
          </cell>
          <cell r="E103">
            <v>170</v>
          </cell>
          <cell r="F103">
            <v>134</v>
          </cell>
          <cell r="G103">
            <v>122</v>
          </cell>
          <cell r="H103">
            <v>58</v>
          </cell>
          <cell r="I103">
            <v>113</v>
          </cell>
          <cell r="J103">
            <v>261</v>
          </cell>
          <cell r="K103">
            <v>262</v>
          </cell>
          <cell r="L103">
            <v>178</v>
          </cell>
          <cell r="M103">
            <v>190</v>
          </cell>
        </row>
        <row r="104">
          <cell r="A104">
            <v>5062414</v>
          </cell>
          <cell r="B104">
            <v>5055300</v>
          </cell>
          <cell r="C104">
            <v>4410</v>
          </cell>
          <cell r="D104">
            <v>7314659</v>
          </cell>
          <cell r="E104">
            <v>535</v>
          </cell>
          <cell r="F104">
            <v>469</v>
          </cell>
          <cell r="G104">
            <v>478</v>
          </cell>
          <cell r="H104">
            <v>459</v>
          </cell>
          <cell r="I104">
            <v>495</v>
          </cell>
          <cell r="J104">
            <v>446</v>
          </cell>
          <cell r="K104">
            <v>487</v>
          </cell>
          <cell r="L104">
            <v>415</v>
          </cell>
          <cell r="M104">
            <v>374</v>
          </cell>
        </row>
        <row r="105">
          <cell r="A105">
            <v>5181230</v>
          </cell>
          <cell r="B105">
            <v>5114708</v>
          </cell>
          <cell r="C105">
            <v>4410</v>
          </cell>
          <cell r="D105">
            <v>7129176</v>
          </cell>
          <cell r="E105">
            <v>359</v>
          </cell>
          <cell r="F105">
            <v>304</v>
          </cell>
          <cell r="G105">
            <v>271</v>
          </cell>
          <cell r="H105">
            <v>284</v>
          </cell>
          <cell r="I105">
            <v>300</v>
          </cell>
          <cell r="J105">
            <v>279</v>
          </cell>
          <cell r="K105">
            <v>297</v>
          </cell>
          <cell r="L105">
            <v>258</v>
          </cell>
          <cell r="M105">
            <v>273</v>
          </cell>
        </row>
        <row r="106">
          <cell r="A106">
            <v>5180954</v>
          </cell>
          <cell r="B106">
            <v>5114570</v>
          </cell>
          <cell r="C106">
            <v>4410</v>
          </cell>
          <cell r="D106">
            <v>7115387</v>
          </cell>
          <cell r="E106">
            <v>228</v>
          </cell>
          <cell r="F106">
            <v>189</v>
          </cell>
          <cell r="G106">
            <v>197</v>
          </cell>
          <cell r="H106">
            <v>193</v>
          </cell>
          <cell r="I106">
            <v>183</v>
          </cell>
          <cell r="J106">
            <v>174</v>
          </cell>
          <cell r="K106">
            <v>172</v>
          </cell>
          <cell r="L106">
            <v>189</v>
          </cell>
          <cell r="M106">
            <v>193</v>
          </cell>
        </row>
        <row r="107">
          <cell r="A107">
            <v>5181100</v>
          </cell>
          <cell r="B107">
            <v>5114643</v>
          </cell>
          <cell r="C107">
            <v>4410</v>
          </cell>
          <cell r="D107">
            <v>3741130</v>
          </cell>
          <cell r="E107">
            <v>105</v>
          </cell>
          <cell r="F107">
            <v>111</v>
          </cell>
          <cell r="G107">
            <v>68</v>
          </cell>
          <cell r="H107">
            <v>64</v>
          </cell>
          <cell r="I107">
            <v>205</v>
          </cell>
          <cell r="J107">
            <v>173</v>
          </cell>
          <cell r="K107">
            <v>52</v>
          </cell>
          <cell r="L107">
            <v>61</v>
          </cell>
          <cell r="M107">
            <v>0</v>
          </cell>
        </row>
        <row r="108">
          <cell r="A108">
            <v>5181070</v>
          </cell>
          <cell r="B108">
            <v>5114628</v>
          </cell>
          <cell r="C108">
            <v>4410</v>
          </cell>
          <cell r="D108">
            <v>443787</v>
          </cell>
          <cell r="E108">
            <v>230</v>
          </cell>
          <cell r="F108">
            <v>138</v>
          </cell>
          <cell r="G108">
            <v>0</v>
          </cell>
          <cell r="H108">
            <v>1</v>
          </cell>
          <cell r="I108">
            <v>246</v>
          </cell>
          <cell r="J108">
            <v>140</v>
          </cell>
          <cell r="K108">
            <v>0</v>
          </cell>
          <cell r="L108">
            <v>19</v>
          </cell>
          <cell r="M108">
            <v>65</v>
          </cell>
        </row>
        <row r="109">
          <cell r="A109">
            <v>5175700</v>
          </cell>
          <cell r="B109">
            <v>5111943</v>
          </cell>
          <cell r="C109">
            <v>4410</v>
          </cell>
          <cell r="D109">
            <v>32997920</v>
          </cell>
          <cell r="E109">
            <v>381</v>
          </cell>
          <cell r="F109">
            <v>318</v>
          </cell>
          <cell r="G109">
            <v>336</v>
          </cell>
          <cell r="H109">
            <v>259</v>
          </cell>
          <cell r="I109">
            <v>266</v>
          </cell>
          <cell r="J109">
            <v>174</v>
          </cell>
          <cell r="K109">
            <v>633</v>
          </cell>
          <cell r="L109">
            <v>686</v>
          </cell>
          <cell r="M109">
            <v>742</v>
          </cell>
        </row>
        <row r="110">
          <cell r="A110">
            <v>5184552</v>
          </cell>
          <cell r="B110">
            <v>5116369</v>
          </cell>
          <cell r="C110">
            <v>4410</v>
          </cell>
          <cell r="D110">
            <v>3364050</v>
          </cell>
          <cell r="E110">
            <v>261</v>
          </cell>
          <cell r="F110">
            <v>221</v>
          </cell>
          <cell r="G110">
            <v>201</v>
          </cell>
          <cell r="H110">
            <v>206</v>
          </cell>
          <cell r="I110">
            <v>230</v>
          </cell>
          <cell r="J110">
            <v>195</v>
          </cell>
          <cell r="K110">
            <v>218</v>
          </cell>
          <cell r="L110">
            <v>194</v>
          </cell>
          <cell r="M110">
            <v>233</v>
          </cell>
        </row>
        <row r="111">
          <cell r="A111">
            <v>5175552</v>
          </cell>
          <cell r="B111">
            <v>5111869</v>
          </cell>
          <cell r="C111">
            <v>4410</v>
          </cell>
          <cell r="D111">
            <v>3650217</v>
          </cell>
          <cell r="E111">
            <v>104</v>
          </cell>
          <cell r="F111">
            <v>50</v>
          </cell>
          <cell r="G111">
            <v>40</v>
          </cell>
          <cell r="H111">
            <v>72</v>
          </cell>
          <cell r="I111">
            <v>53</v>
          </cell>
          <cell r="J111">
            <v>48</v>
          </cell>
          <cell r="K111">
            <v>47</v>
          </cell>
          <cell r="L111">
            <v>48</v>
          </cell>
          <cell r="M111">
            <v>53</v>
          </cell>
        </row>
        <row r="112">
          <cell r="A112">
            <v>5173054</v>
          </cell>
          <cell r="B112">
            <v>5110620</v>
          </cell>
          <cell r="C112">
            <v>4410</v>
          </cell>
          <cell r="D112">
            <v>10275831</v>
          </cell>
          <cell r="E112">
            <v>788</v>
          </cell>
          <cell r="F112">
            <v>683</v>
          </cell>
          <cell r="G112">
            <v>637</v>
          </cell>
          <cell r="H112">
            <v>599</v>
          </cell>
          <cell r="I112">
            <v>609</v>
          </cell>
          <cell r="J112">
            <v>539</v>
          </cell>
          <cell r="K112">
            <v>0</v>
          </cell>
          <cell r="L112">
            <v>0</v>
          </cell>
          <cell r="M112">
            <v>366</v>
          </cell>
        </row>
        <row r="113">
          <cell r="A113">
            <v>5173038</v>
          </cell>
          <cell r="B113">
            <v>5110612</v>
          </cell>
          <cell r="C113">
            <v>4410</v>
          </cell>
          <cell r="D113">
            <v>156235</v>
          </cell>
          <cell r="E113">
            <v>159</v>
          </cell>
          <cell r="F113">
            <v>139</v>
          </cell>
          <cell r="G113">
            <v>142</v>
          </cell>
          <cell r="H113">
            <v>140</v>
          </cell>
          <cell r="I113">
            <v>153</v>
          </cell>
          <cell r="J113">
            <v>132</v>
          </cell>
          <cell r="K113">
            <v>136</v>
          </cell>
          <cell r="L113">
            <v>142</v>
          </cell>
          <cell r="M113">
            <v>157</v>
          </cell>
        </row>
        <row r="114">
          <cell r="A114">
            <v>5175872</v>
          </cell>
          <cell r="B114">
            <v>5112029</v>
          </cell>
          <cell r="C114">
            <v>4410</v>
          </cell>
          <cell r="D114">
            <v>6823917</v>
          </cell>
          <cell r="E114">
            <v>224</v>
          </cell>
          <cell r="F114">
            <v>199</v>
          </cell>
          <cell r="G114">
            <v>218</v>
          </cell>
          <cell r="H114">
            <v>202</v>
          </cell>
          <cell r="I114">
            <v>213</v>
          </cell>
          <cell r="J114">
            <v>195</v>
          </cell>
          <cell r="K114">
            <v>220</v>
          </cell>
          <cell r="L114">
            <v>191</v>
          </cell>
          <cell r="M114">
            <v>252</v>
          </cell>
        </row>
        <row r="115">
          <cell r="A115">
            <v>5164490</v>
          </cell>
          <cell r="B115">
            <v>5106338</v>
          </cell>
          <cell r="C115">
            <v>4410</v>
          </cell>
          <cell r="D115">
            <v>15962073</v>
          </cell>
          <cell r="E115">
            <v>180</v>
          </cell>
          <cell r="F115">
            <v>152</v>
          </cell>
          <cell r="G115">
            <v>165</v>
          </cell>
          <cell r="H115">
            <v>150</v>
          </cell>
          <cell r="I115">
            <v>154</v>
          </cell>
          <cell r="J115">
            <v>174</v>
          </cell>
          <cell r="K115">
            <v>151</v>
          </cell>
          <cell r="L115">
            <v>172</v>
          </cell>
          <cell r="M115">
            <v>174</v>
          </cell>
        </row>
        <row r="116">
          <cell r="A116">
            <v>5081366</v>
          </cell>
          <cell r="B116">
            <v>5064776</v>
          </cell>
          <cell r="C116">
            <v>4410</v>
          </cell>
          <cell r="E116">
            <v>172</v>
          </cell>
          <cell r="F116">
            <v>152</v>
          </cell>
          <cell r="G116">
            <v>148</v>
          </cell>
          <cell r="H116">
            <v>144</v>
          </cell>
          <cell r="I116">
            <v>213</v>
          </cell>
          <cell r="J116">
            <v>183</v>
          </cell>
          <cell r="K116">
            <v>193</v>
          </cell>
          <cell r="L116">
            <v>172</v>
          </cell>
          <cell r="M116">
            <v>184</v>
          </cell>
        </row>
        <row r="117">
          <cell r="A117">
            <v>5069900</v>
          </cell>
          <cell r="B117">
            <v>5059043</v>
          </cell>
          <cell r="C117">
            <v>4410</v>
          </cell>
          <cell r="E117">
            <v>233</v>
          </cell>
          <cell r="F117">
            <v>206</v>
          </cell>
          <cell r="G117">
            <v>200</v>
          </cell>
          <cell r="H117">
            <v>189</v>
          </cell>
          <cell r="I117">
            <v>273</v>
          </cell>
          <cell r="J117">
            <v>237</v>
          </cell>
          <cell r="K117">
            <v>251</v>
          </cell>
          <cell r="L117">
            <v>224</v>
          </cell>
          <cell r="M117">
            <v>242</v>
          </cell>
        </row>
        <row r="118">
          <cell r="A118">
            <v>5176188</v>
          </cell>
          <cell r="B118">
            <v>5112187</v>
          </cell>
          <cell r="C118">
            <v>4410</v>
          </cell>
          <cell r="D118">
            <v>6824680</v>
          </cell>
          <cell r="E118">
            <v>221</v>
          </cell>
          <cell r="F118">
            <v>196</v>
          </cell>
          <cell r="G118">
            <v>189</v>
          </cell>
          <cell r="H118">
            <v>168</v>
          </cell>
          <cell r="I118">
            <v>219</v>
          </cell>
          <cell r="J118">
            <v>189</v>
          </cell>
          <cell r="K118">
            <v>201</v>
          </cell>
          <cell r="L118">
            <v>181</v>
          </cell>
          <cell r="M118">
            <v>194</v>
          </cell>
        </row>
        <row r="119">
          <cell r="A119">
            <v>5180716</v>
          </cell>
          <cell r="B119">
            <v>5114451</v>
          </cell>
          <cell r="C119">
            <v>4410</v>
          </cell>
          <cell r="D119">
            <v>3649759</v>
          </cell>
          <cell r="E119">
            <v>244</v>
          </cell>
          <cell r="F119">
            <v>263</v>
          </cell>
          <cell r="G119">
            <v>201</v>
          </cell>
          <cell r="H119">
            <v>278</v>
          </cell>
          <cell r="I119">
            <v>291</v>
          </cell>
          <cell r="J119">
            <v>292</v>
          </cell>
          <cell r="K119">
            <v>316</v>
          </cell>
          <cell r="L119">
            <v>312</v>
          </cell>
          <cell r="M119">
            <v>343</v>
          </cell>
        </row>
        <row r="120">
          <cell r="A120">
            <v>5180800</v>
          </cell>
          <cell r="B120">
            <v>5114493</v>
          </cell>
          <cell r="C120">
            <v>4410</v>
          </cell>
          <cell r="D120">
            <v>3655805</v>
          </cell>
          <cell r="E120">
            <v>278</v>
          </cell>
          <cell r="F120">
            <v>226</v>
          </cell>
          <cell r="G120">
            <v>201</v>
          </cell>
          <cell r="H120">
            <v>211</v>
          </cell>
          <cell r="I120">
            <v>188</v>
          </cell>
          <cell r="J120">
            <v>181</v>
          </cell>
          <cell r="K120">
            <v>188</v>
          </cell>
          <cell r="L120">
            <v>166</v>
          </cell>
          <cell r="M120">
            <v>174</v>
          </cell>
        </row>
        <row r="121">
          <cell r="A121">
            <v>5174166</v>
          </cell>
          <cell r="B121">
            <v>5111176</v>
          </cell>
          <cell r="C121">
            <v>4410</v>
          </cell>
          <cell r="D121">
            <v>33001179</v>
          </cell>
          <cell r="E121">
            <v>231</v>
          </cell>
          <cell r="F121">
            <v>205</v>
          </cell>
          <cell r="G121">
            <v>196</v>
          </cell>
          <cell r="H121">
            <v>172</v>
          </cell>
          <cell r="I121">
            <v>227</v>
          </cell>
          <cell r="J121">
            <v>196</v>
          </cell>
          <cell r="K121">
            <v>209</v>
          </cell>
          <cell r="L121">
            <v>188</v>
          </cell>
          <cell r="M121">
            <v>201</v>
          </cell>
        </row>
        <row r="122">
          <cell r="A122">
            <v>5180250</v>
          </cell>
          <cell r="B122">
            <v>5114218</v>
          </cell>
          <cell r="C122">
            <v>4410</v>
          </cell>
          <cell r="D122">
            <v>3639938</v>
          </cell>
          <cell r="E122">
            <v>136</v>
          </cell>
          <cell r="F122">
            <v>115</v>
          </cell>
          <cell r="G122">
            <v>59</v>
          </cell>
          <cell r="H122">
            <v>95</v>
          </cell>
          <cell r="I122">
            <v>91</v>
          </cell>
          <cell r="J122">
            <v>61</v>
          </cell>
          <cell r="K122">
            <v>95</v>
          </cell>
          <cell r="L122">
            <v>81</v>
          </cell>
          <cell r="M122">
            <v>171</v>
          </cell>
        </row>
        <row r="123">
          <cell r="A123">
            <v>5177660</v>
          </cell>
          <cell r="B123">
            <v>5112923</v>
          </cell>
          <cell r="C123">
            <v>4410</v>
          </cell>
          <cell r="D123">
            <v>3362953</v>
          </cell>
          <cell r="E123">
            <v>172</v>
          </cell>
          <cell r="F123">
            <v>152</v>
          </cell>
          <cell r="G123">
            <v>148</v>
          </cell>
          <cell r="H123">
            <v>144</v>
          </cell>
          <cell r="I123">
            <v>213</v>
          </cell>
          <cell r="J123">
            <v>183</v>
          </cell>
          <cell r="K123">
            <v>193</v>
          </cell>
          <cell r="L123">
            <v>172</v>
          </cell>
          <cell r="M123">
            <v>174</v>
          </cell>
        </row>
        <row r="124">
          <cell r="A124">
            <v>5180740</v>
          </cell>
          <cell r="B124">
            <v>5114463</v>
          </cell>
          <cell r="C124">
            <v>4410</v>
          </cell>
          <cell r="D124">
            <v>7724833</v>
          </cell>
          <cell r="E124">
            <v>172</v>
          </cell>
          <cell r="F124">
            <v>152</v>
          </cell>
          <cell r="G124">
            <v>148</v>
          </cell>
          <cell r="H124">
            <v>144</v>
          </cell>
          <cell r="I124">
            <v>213</v>
          </cell>
          <cell r="J124">
            <v>183</v>
          </cell>
          <cell r="K124">
            <v>193</v>
          </cell>
          <cell r="L124">
            <v>172</v>
          </cell>
          <cell r="M124">
            <v>245</v>
          </cell>
        </row>
        <row r="125">
          <cell r="A125">
            <v>5180082</v>
          </cell>
          <cell r="B125">
            <v>5114134</v>
          </cell>
          <cell r="C125">
            <v>4410</v>
          </cell>
          <cell r="D125">
            <v>706259</v>
          </cell>
          <cell r="E125">
            <v>233</v>
          </cell>
          <cell r="F125">
            <v>206</v>
          </cell>
          <cell r="G125">
            <v>200</v>
          </cell>
          <cell r="H125">
            <v>189</v>
          </cell>
          <cell r="I125">
            <v>273</v>
          </cell>
          <cell r="J125">
            <v>237</v>
          </cell>
          <cell r="K125">
            <v>193</v>
          </cell>
          <cell r="L125">
            <v>172</v>
          </cell>
          <cell r="M125">
            <v>313</v>
          </cell>
        </row>
        <row r="126">
          <cell r="A126">
            <v>5180760</v>
          </cell>
          <cell r="B126">
            <v>5114473</v>
          </cell>
          <cell r="C126">
            <v>4410</v>
          </cell>
          <cell r="D126">
            <v>3519548</v>
          </cell>
          <cell r="E126">
            <v>185</v>
          </cell>
          <cell r="F126">
            <v>175</v>
          </cell>
          <cell r="G126">
            <v>0</v>
          </cell>
          <cell r="H126">
            <v>143</v>
          </cell>
          <cell r="I126">
            <v>149</v>
          </cell>
          <cell r="J126">
            <v>166</v>
          </cell>
          <cell r="K126">
            <v>167</v>
          </cell>
          <cell r="L126">
            <v>186</v>
          </cell>
          <cell r="M126">
            <v>201</v>
          </cell>
        </row>
        <row r="127">
          <cell r="A127">
            <v>5176208</v>
          </cell>
          <cell r="B127">
            <v>5112197</v>
          </cell>
          <cell r="C127">
            <v>4410</v>
          </cell>
          <cell r="D127">
            <v>3518742</v>
          </cell>
          <cell r="E127">
            <v>172</v>
          </cell>
          <cell r="F127">
            <v>152</v>
          </cell>
          <cell r="G127">
            <v>148</v>
          </cell>
          <cell r="H127">
            <v>90</v>
          </cell>
          <cell r="I127">
            <v>30</v>
          </cell>
          <cell r="J127">
            <v>29</v>
          </cell>
          <cell r="K127">
            <v>21</v>
          </cell>
          <cell r="L127">
            <v>14</v>
          </cell>
          <cell r="M127">
            <v>30</v>
          </cell>
        </row>
        <row r="128">
          <cell r="A128">
            <v>5176292</v>
          </cell>
          <cell r="B128">
            <v>5112239</v>
          </cell>
          <cell r="C128">
            <v>4410</v>
          </cell>
          <cell r="D128">
            <v>10406837</v>
          </cell>
          <cell r="E128">
            <v>123</v>
          </cell>
          <cell r="F128">
            <v>240</v>
          </cell>
          <cell r="G128">
            <v>221</v>
          </cell>
          <cell r="H128">
            <v>203</v>
          </cell>
          <cell r="I128">
            <v>172</v>
          </cell>
          <cell r="J128">
            <v>160</v>
          </cell>
          <cell r="K128">
            <v>177</v>
          </cell>
          <cell r="L128">
            <v>115</v>
          </cell>
          <cell r="M128">
            <v>153</v>
          </cell>
        </row>
        <row r="129">
          <cell r="A129">
            <v>5180204</v>
          </cell>
          <cell r="B129">
            <v>5114195</v>
          </cell>
          <cell r="C129">
            <v>4410</v>
          </cell>
          <cell r="D129">
            <v>10505316</v>
          </cell>
          <cell r="E129">
            <v>177</v>
          </cell>
          <cell r="F129">
            <v>87</v>
          </cell>
          <cell r="G129">
            <v>153</v>
          </cell>
          <cell r="H129">
            <v>165</v>
          </cell>
          <cell r="I129">
            <v>179</v>
          </cell>
          <cell r="J129">
            <v>161</v>
          </cell>
          <cell r="K129">
            <v>167</v>
          </cell>
          <cell r="L129">
            <v>175</v>
          </cell>
          <cell r="M129">
            <v>157</v>
          </cell>
        </row>
        <row r="130">
          <cell r="A130">
            <v>5176704</v>
          </cell>
          <cell r="B130">
            <v>5112445</v>
          </cell>
          <cell r="C130">
            <v>4410</v>
          </cell>
          <cell r="D130">
            <v>6825517</v>
          </cell>
          <cell r="E130">
            <v>327</v>
          </cell>
          <cell r="F130">
            <v>282</v>
          </cell>
          <cell r="G130">
            <v>273</v>
          </cell>
          <cell r="H130">
            <v>268</v>
          </cell>
          <cell r="I130">
            <v>289</v>
          </cell>
          <cell r="J130">
            <v>115</v>
          </cell>
          <cell r="K130">
            <v>152</v>
          </cell>
          <cell r="L130">
            <v>293</v>
          </cell>
          <cell r="M130">
            <v>328</v>
          </cell>
        </row>
        <row r="131">
          <cell r="A131">
            <v>5180206</v>
          </cell>
          <cell r="B131">
            <v>5114196</v>
          </cell>
          <cell r="C131">
            <v>4410</v>
          </cell>
          <cell r="D131">
            <v>156293</v>
          </cell>
          <cell r="E131">
            <v>136</v>
          </cell>
          <cell r="F131">
            <v>142</v>
          </cell>
          <cell r="G131">
            <v>192</v>
          </cell>
          <cell r="H131">
            <v>190</v>
          </cell>
          <cell r="I131">
            <v>206</v>
          </cell>
          <cell r="J131">
            <v>180</v>
          </cell>
          <cell r="K131">
            <v>213</v>
          </cell>
          <cell r="L131">
            <v>219</v>
          </cell>
          <cell r="M131">
            <v>146</v>
          </cell>
        </row>
        <row r="132">
          <cell r="A132">
            <v>5176586</v>
          </cell>
          <cell r="B132">
            <v>5112386</v>
          </cell>
          <cell r="C132">
            <v>4410</v>
          </cell>
          <cell r="D132">
            <v>10274688</v>
          </cell>
          <cell r="E132">
            <v>424</v>
          </cell>
          <cell r="F132">
            <v>384</v>
          </cell>
          <cell r="G132">
            <v>371</v>
          </cell>
          <cell r="H132">
            <v>368</v>
          </cell>
          <cell r="I132">
            <v>383</v>
          </cell>
          <cell r="J132">
            <v>364</v>
          </cell>
          <cell r="K132">
            <v>399</v>
          </cell>
          <cell r="L132">
            <v>995</v>
          </cell>
          <cell r="M132">
            <v>375</v>
          </cell>
        </row>
        <row r="133">
          <cell r="A133">
            <v>5176740</v>
          </cell>
          <cell r="B133">
            <v>5112463</v>
          </cell>
          <cell r="C133">
            <v>4410</v>
          </cell>
          <cell r="D133">
            <v>10280703</v>
          </cell>
          <cell r="E133">
            <v>789</v>
          </cell>
          <cell r="F133">
            <v>691</v>
          </cell>
          <cell r="G133">
            <v>642</v>
          </cell>
          <cell r="H133">
            <v>815</v>
          </cell>
          <cell r="I133">
            <v>751</v>
          </cell>
          <cell r="J133">
            <v>680</v>
          </cell>
          <cell r="K133">
            <v>718</v>
          </cell>
          <cell r="L133">
            <v>683</v>
          </cell>
          <cell r="M133">
            <v>713</v>
          </cell>
        </row>
        <row r="134">
          <cell r="A134">
            <v>5176270</v>
          </cell>
          <cell r="B134">
            <v>5112228</v>
          </cell>
          <cell r="C134">
            <v>4410</v>
          </cell>
          <cell r="D134">
            <v>1534913</v>
          </cell>
          <cell r="E134">
            <v>132</v>
          </cell>
          <cell r="F134">
            <v>116</v>
          </cell>
          <cell r="G134">
            <v>125</v>
          </cell>
          <cell r="H134">
            <v>130</v>
          </cell>
          <cell r="I134">
            <v>137</v>
          </cell>
          <cell r="J134">
            <v>120</v>
          </cell>
          <cell r="K134">
            <v>130</v>
          </cell>
          <cell r="L134">
            <v>121</v>
          </cell>
          <cell r="M134">
            <v>132</v>
          </cell>
        </row>
        <row r="135">
          <cell r="A135">
            <v>5176646</v>
          </cell>
          <cell r="B135">
            <v>5112416</v>
          </cell>
          <cell r="C135">
            <v>4410</v>
          </cell>
          <cell r="D135">
            <v>1789739</v>
          </cell>
          <cell r="E135">
            <v>179</v>
          </cell>
          <cell r="F135">
            <v>150</v>
          </cell>
          <cell r="G135">
            <v>0</v>
          </cell>
          <cell r="H135">
            <v>208</v>
          </cell>
          <cell r="I135">
            <v>227</v>
          </cell>
          <cell r="J135">
            <v>153</v>
          </cell>
          <cell r="K135">
            <v>156</v>
          </cell>
          <cell r="L135">
            <v>141</v>
          </cell>
          <cell r="M135">
            <v>150</v>
          </cell>
        </row>
        <row r="136">
          <cell r="A136">
            <v>5176690</v>
          </cell>
          <cell r="B136">
            <v>5112438</v>
          </cell>
          <cell r="C136">
            <v>4410</v>
          </cell>
          <cell r="D136">
            <v>1676012</v>
          </cell>
          <cell r="E136">
            <v>329</v>
          </cell>
          <cell r="F136">
            <v>290</v>
          </cell>
          <cell r="G136">
            <v>294</v>
          </cell>
          <cell r="H136">
            <v>311</v>
          </cell>
          <cell r="I136">
            <v>300</v>
          </cell>
          <cell r="J136">
            <v>274</v>
          </cell>
          <cell r="K136">
            <v>318</v>
          </cell>
          <cell r="L136">
            <v>277</v>
          </cell>
          <cell r="M136">
            <v>298</v>
          </cell>
        </row>
        <row r="137">
          <cell r="A137">
            <v>5176000</v>
          </cell>
          <cell r="B137">
            <v>5112093</v>
          </cell>
          <cell r="C137">
            <v>4410</v>
          </cell>
          <cell r="D137">
            <v>1676013</v>
          </cell>
          <cell r="E137">
            <v>198</v>
          </cell>
          <cell r="F137">
            <v>174</v>
          </cell>
          <cell r="G137">
            <v>204</v>
          </cell>
          <cell r="H137">
            <v>177</v>
          </cell>
          <cell r="I137">
            <v>192</v>
          </cell>
          <cell r="J137">
            <v>174</v>
          </cell>
          <cell r="K137">
            <v>182</v>
          </cell>
          <cell r="L137">
            <v>178</v>
          </cell>
          <cell r="M137">
            <v>199</v>
          </cell>
        </row>
        <row r="138">
          <cell r="A138">
            <v>5180838</v>
          </cell>
          <cell r="B138">
            <v>5114512</v>
          </cell>
          <cell r="C138">
            <v>4410</v>
          </cell>
          <cell r="D138">
            <v>1618054</v>
          </cell>
          <cell r="E138">
            <v>398</v>
          </cell>
          <cell r="F138">
            <v>355</v>
          </cell>
          <cell r="G138">
            <v>369</v>
          </cell>
          <cell r="H138">
            <v>357</v>
          </cell>
          <cell r="I138">
            <v>293</v>
          </cell>
          <cell r="J138">
            <v>432</v>
          </cell>
          <cell r="K138">
            <v>352</v>
          </cell>
          <cell r="L138">
            <v>333</v>
          </cell>
          <cell r="M138">
            <v>356</v>
          </cell>
        </row>
        <row r="139">
          <cell r="A139">
            <v>5177594</v>
          </cell>
          <cell r="B139">
            <v>5112890</v>
          </cell>
          <cell r="C139">
            <v>4410</v>
          </cell>
          <cell r="D139">
            <v>1449652</v>
          </cell>
          <cell r="E139">
            <v>148</v>
          </cell>
          <cell r="F139">
            <v>117</v>
          </cell>
          <cell r="G139">
            <v>130</v>
          </cell>
          <cell r="H139">
            <v>125</v>
          </cell>
          <cell r="I139">
            <v>142</v>
          </cell>
          <cell r="J139">
            <v>145</v>
          </cell>
          <cell r="K139">
            <v>138</v>
          </cell>
          <cell r="L139">
            <v>139</v>
          </cell>
          <cell r="M139">
            <v>163</v>
          </cell>
        </row>
        <row r="140">
          <cell r="A140">
            <v>5180820</v>
          </cell>
          <cell r="B140">
            <v>5114503</v>
          </cell>
          <cell r="C140">
            <v>4410</v>
          </cell>
          <cell r="D140">
            <v>1530241</v>
          </cell>
          <cell r="E140">
            <v>339</v>
          </cell>
          <cell r="F140">
            <v>202</v>
          </cell>
          <cell r="G140">
            <v>257</v>
          </cell>
          <cell r="H140">
            <v>216</v>
          </cell>
          <cell r="I140">
            <v>239</v>
          </cell>
          <cell r="J140">
            <v>226</v>
          </cell>
          <cell r="K140">
            <v>247</v>
          </cell>
          <cell r="L140">
            <v>243</v>
          </cell>
          <cell r="M140">
            <v>271</v>
          </cell>
        </row>
        <row r="141">
          <cell r="A141">
            <v>5180684</v>
          </cell>
          <cell r="B141">
            <v>5114435</v>
          </cell>
          <cell r="C141">
            <v>4410</v>
          </cell>
          <cell r="D141">
            <v>1618049</v>
          </cell>
          <cell r="E141">
            <v>0</v>
          </cell>
          <cell r="F141">
            <v>0</v>
          </cell>
          <cell r="G141">
            <v>0</v>
          </cell>
          <cell r="H141">
            <v>121</v>
          </cell>
          <cell r="I141">
            <v>130</v>
          </cell>
          <cell r="J141">
            <v>134</v>
          </cell>
          <cell r="K141">
            <v>163</v>
          </cell>
          <cell r="L141">
            <v>167</v>
          </cell>
          <cell r="M141">
            <v>181</v>
          </cell>
        </row>
        <row r="142">
          <cell r="A142">
            <v>5180272</v>
          </cell>
          <cell r="B142">
            <v>5114229</v>
          </cell>
          <cell r="C142">
            <v>4410</v>
          </cell>
          <cell r="D142">
            <v>3728582</v>
          </cell>
          <cell r="E142">
            <v>322</v>
          </cell>
          <cell r="F142">
            <v>290</v>
          </cell>
          <cell r="G142">
            <v>307</v>
          </cell>
          <cell r="H142">
            <v>313</v>
          </cell>
          <cell r="I142">
            <v>307</v>
          </cell>
          <cell r="J142">
            <v>280</v>
          </cell>
          <cell r="K142">
            <v>289</v>
          </cell>
          <cell r="L142">
            <v>358</v>
          </cell>
          <cell r="M142">
            <v>296</v>
          </cell>
        </row>
        <row r="143">
          <cell r="A143">
            <v>5180180</v>
          </cell>
          <cell r="B143">
            <v>5114183</v>
          </cell>
          <cell r="C143">
            <v>4410</v>
          </cell>
          <cell r="D143">
            <v>6825282</v>
          </cell>
          <cell r="E143">
            <v>169</v>
          </cell>
          <cell r="F143">
            <v>182</v>
          </cell>
          <cell r="G143">
            <v>193</v>
          </cell>
          <cell r="H143">
            <v>184</v>
          </cell>
          <cell r="I143">
            <v>192</v>
          </cell>
          <cell r="J143">
            <v>172</v>
          </cell>
          <cell r="K143">
            <v>178</v>
          </cell>
          <cell r="L143">
            <v>188</v>
          </cell>
          <cell r="M143">
            <v>210</v>
          </cell>
        </row>
        <row r="144">
          <cell r="A144">
            <v>5180102</v>
          </cell>
          <cell r="B144">
            <v>5114144</v>
          </cell>
          <cell r="C144">
            <v>4410</v>
          </cell>
          <cell r="D144">
            <v>3726330</v>
          </cell>
          <cell r="E144">
            <v>51</v>
          </cell>
          <cell r="F144">
            <v>32</v>
          </cell>
          <cell r="G144">
            <v>50</v>
          </cell>
          <cell r="H144">
            <v>104</v>
          </cell>
          <cell r="I144">
            <v>250</v>
          </cell>
          <cell r="J144">
            <v>123</v>
          </cell>
          <cell r="K144">
            <v>109</v>
          </cell>
          <cell r="L144">
            <v>146</v>
          </cell>
          <cell r="M144">
            <v>130</v>
          </cell>
        </row>
        <row r="145">
          <cell r="A145">
            <v>5177618</v>
          </cell>
          <cell r="B145">
            <v>5112902</v>
          </cell>
          <cell r="C145">
            <v>4410</v>
          </cell>
          <cell r="D145">
            <v>1751544</v>
          </cell>
          <cell r="E145">
            <v>134</v>
          </cell>
          <cell r="F145">
            <v>115</v>
          </cell>
          <cell r="G145">
            <v>113</v>
          </cell>
          <cell r="H145">
            <v>104</v>
          </cell>
          <cell r="I145">
            <v>112</v>
          </cell>
          <cell r="J145">
            <v>99</v>
          </cell>
          <cell r="K145">
            <v>107</v>
          </cell>
          <cell r="L145">
            <v>105</v>
          </cell>
          <cell r="M145">
            <v>115</v>
          </cell>
        </row>
        <row r="146">
          <cell r="A146">
            <v>5177682</v>
          </cell>
          <cell r="B146">
            <v>5112934</v>
          </cell>
          <cell r="C146">
            <v>4410</v>
          </cell>
          <cell r="D146">
            <v>3741528</v>
          </cell>
          <cell r="E146">
            <v>39</v>
          </cell>
          <cell r="F146">
            <v>62</v>
          </cell>
          <cell r="G146">
            <v>41</v>
          </cell>
          <cell r="H146">
            <v>60</v>
          </cell>
          <cell r="I146">
            <v>77</v>
          </cell>
          <cell r="J146">
            <v>84</v>
          </cell>
          <cell r="K146">
            <v>83</v>
          </cell>
          <cell r="L146">
            <v>82</v>
          </cell>
          <cell r="M146">
            <v>87</v>
          </cell>
        </row>
        <row r="147">
          <cell r="A147">
            <v>5179492</v>
          </cell>
          <cell r="B147">
            <v>5113839</v>
          </cell>
          <cell r="C147">
            <v>4410</v>
          </cell>
          <cell r="D147">
            <v>4748384</v>
          </cell>
          <cell r="E147">
            <v>198</v>
          </cell>
          <cell r="F147">
            <v>178</v>
          </cell>
          <cell r="G147">
            <v>171</v>
          </cell>
          <cell r="H147">
            <v>176</v>
          </cell>
          <cell r="I147">
            <v>187</v>
          </cell>
          <cell r="J147">
            <v>164</v>
          </cell>
          <cell r="K147">
            <v>204</v>
          </cell>
          <cell r="L147">
            <v>184</v>
          </cell>
          <cell r="M147">
            <v>191</v>
          </cell>
        </row>
        <row r="148">
          <cell r="A148">
            <v>5179376</v>
          </cell>
          <cell r="B148">
            <v>5113781</v>
          </cell>
          <cell r="C148">
            <v>4410</v>
          </cell>
          <cell r="D148">
            <v>4747818</v>
          </cell>
          <cell r="E148">
            <v>641</v>
          </cell>
          <cell r="F148">
            <v>321</v>
          </cell>
          <cell r="G148">
            <v>319</v>
          </cell>
          <cell r="H148">
            <v>319</v>
          </cell>
          <cell r="I148">
            <v>337</v>
          </cell>
          <cell r="J148">
            <v>10</v>
          </cell>
          <cell r="K148">
            <v>0</v>
          </cell>
          <cell r="L148">
            <v>232</v>
          </cell>
          <cell r="M148">
            <v>1514</v>
          </cell>
        </row>
        <row r="149">
          <cell r="A149">
            <v>5176314</v>
          </cell>
          <cell r="B149">
            <v>5112250</v>
          </cell>
          <cell r="C149">
            <v>4410</v>
          </cell>
          <cell r="D149">
            <v>6823138</v>
          </cell>
          <cell r="E149">
            <v>61</v>
          </cell>
          <cell r="F149">
            <v>74</v>
          </cell>
          <cell r="G149">
            <v>57</v>
          </cell>
          <cell r="H149">
            <v>31</v>
          </cell>
          <cell r="I149">
            <v>35</v>
          </cell>
          <cell r="J149">
            <v>47</v>
          </cell>
          <cell r="K149">
            <v>59</v>
          </cell>
          <cell r="L149">
            <v>69</v>
          </cell>
          <cell r="M149">
            <v>55</v>
          </cell>
        </row>
        <row r="150">
          <cell r="A150">
            <v>5176250</v>
          </cell>
          <cell r="B150">
            <v>5112218</v>
          </cell>
          <cell r="C150">
            <v>4410</v>
          </cell>
          <cell r="D150">
            <v>6824774</v>
          </cell>
          <cell r="E150">
            <v>236</v>
          </cell>
          <cell r="F150">
            <v>382</v>
          </cell>
          <cell r="G150">
            <v>169</v>
          </cell>
          <cell r="H150">
            <v>163</v>
          </cell>
          <cell r="I150">
            <v>175</v>
          </cell>
          <cell r="J150">
            <v>189</v>
          </cell>
          <cell r="K150">
            <v>192</v>
          </cell>
          <cell r="L150">
            <v>198</v>
          </cell>
          <cell r="M150">
            <v>198</v>
          </cell>
        </row>
        <row r="151">
          <cell r="A151">
            <v>5176148</v>
          </cell>
          <cell r="B151">
            <v>5112167</v>
          </cell>
          <cell r="C151">
            <v>4410</v>
          </cell>
          <cell r="D151">
            <v>3725262</v>
          </cell>
          <cell r="E151">
            <v>293</v>
          </cell>
          <cell r="F151">
            <v>492</v>
          </cell>
          <cell r="G151">
            <v>260</v>
          </cell>
          <cell r="H151">
            <v>254</v>
          </cell>
          <cell r="I151">
            <v>278</v>
          </cell>
          <cell r="J151">
            <v>252</v>
          </cell>
          <cell r="K151">
            <v>262</v>
          </cell>
          <cell r="L151">
            <v>268</v>
          </cell>
          <cell r="M151">
            <v>221</v>
          </cell>
        </row>
        <row r="152">
          <cell r="A152">
            <v>5176628</v>
          </cell>
          <cell r="B152">
            <v>5112407</v>
          </cell>
          <cell r="C152">
            <v>4410</v>
          </cell>
          <cell r="D152">
            <v>6822581</v>
          </cell>
          <cell r="E152">
            <v>172</v>
          </cell>
          <cell r="F152">
            <v>151</v>
          </cell>
          <cell r="G152">
            <v>144</v>
          </cell>
          <cell r="H152">
            <v>156</v>
          </cell>
          <cell r="I152">
            <v>171</v>
          </cell>
          <cell r="J152">
            <v>135</v>
          </cell>
          <cell r="K152">
            <v>168</v>
          </cell>
          <cell r="L152">
            <v>166</v>
          </cell>
          <cell r="M152">
            <v>177</v>
          </cell>
        </row>
        <row r="153">
          <cell r="A153">
            <v>5176086</v>
          </cell>
          <cell r="B153">
            <v>5112136</v>
          </cell>
          <cell r="C153">
            <v>4410</v>
          </cell>
          <cell r="D153">
            <v>3730937</v>
          </cell>
          <cell r="E153">
            <v>44</v>
          </cell>
          <cell r="F153">
            <v>36</v>
          </cell>
          <cell r="G153">
            <v>36</v>
          </cell>
          <cell r="H153">
            <v>38</v>
          </cell>
          <cell r="I153">
            <v>40</v>
          </cell>
          <cell r="J153">
            <v>39</v>
          </cell>
          <cell r="K153">
            <v>40</v>
          </cell>
          <cell r="L153">
            <v>31</v>
          </cell>
          <cell r="M153">
            <v>37</v>
          </cell>
        </row>
        <row r="154">
          <cell r="A154">
            <v>5176022</v>
          </cell>
          <cell r="B154">
            <v>5112104</v>
          </cell>
          <cell r="C154">
            <v>4410</v>
          </cell>
          <cell r="D154">
            <v>6825074</v>
          </cell>
          <cell r="E154">
            <v>181</v>
          </cell>
          <cell r="F154">
            <v>138</v>
          </cell>
          <cell r="G154">
            <v>147</v>
          </cell>
          <cell r="H154">
            <v>150</v>
          </cell>
          <cell r="I154">
            <v>165</v>
          </cell>
          <cell r="J154">
            <v>167</v>
          </cell>
          <cell r="K154">
            <v>154</v>
          </cell>
          <cell r="L154">
            <v>139</v>
          </cell>
          <cell r="M154">
            <v>157</v>
          </cell>
        </row>
        <row r="155">
          <cell r="A155">
            <v>5175978</v>
          </cell>
          <cell r="B155">
            <v>5112082</v>
          </cell>
          <cell r="C155">
            <v>4410</v>
          </cell>
          <cell r="D155">
            <v>1753062</v>
          </cell>
          <cell r="E155">
            <v>184</v>
          </cell>
          <cell r="F155">
            <v>160</v>
          </cell>
          <cell r="G155">
            <v>199</v>
          </cell>
          <cell r="H155">
            <v>160</v>
          </cell>
          <cell r="I155">
            <v>158</v>
          </cell>
          <cell r="J155">
            <v>170</v>
          </cell>
          <cell r="K155">
            <v>189</v>
          </cell>
          <cell r="L155">
            <v>214</v>
          </cell>
          <cell r="M155">
            <v>211</v>
          </cell>
        </row>
        <row r="156">
          <cell r="A156">
            <v>5180228</v>
          </cell>
          <cell r="B156">
            <v>5114207</v>
          </cell>
          <cell r="C156">
            <v>4410</v>
          </cell>
          <cell r="D156">
            <v>6824208</v>
          </cell>
          <cell r="E156">
            <v>290</v>
          </cell>
          <cell r="F156">
            <v>103</v>
          </cell>
          <cell r="G156">
            <v>252</v>
          </cell>
          <cell r="H156">
            <v>47</v>
          </cell>
          <cell r="I156">
            <v>134</v>
          </cell>
          <cell r="J156">
            <v>150</v>
          </cell>
          <cell r="K156">
            <v>20</v>
          </cell>
          <cell r="L156">
            <v>155</v>
          </cell>
          <cell r="M156">
            <v>297</v>
          </cell>
        </row>
        <row r="157">
          <cell r="A157">
            <v>5180142</v>
          </cell>
          <cell r="B157">
            <v>5114164</v>
          </cell>
          <cell r="C157">
            <v>4410</v>
          </cell>
          <cell r="D157">
            <v>3725862</v>
          </cell>
          <cell r="E157">
            <v>138</v>
          </cell>
          <cell r="F157">
            <v>84</v>
          </cell>
          <cell r="G157">
            <v>124</v>
          </cell>
          <cell r="H157">
            <v>112</v>
          </cell>
          <cell r="I157">
            <v>147</v>
          </cell>
          <cell r="J157">
            <v>63</v>
          </cell>
          <cell r="K157">
            <v>117</v>
          </cell>
          <cell r="L157">
            <v>122</v>
          </cell>
          <cell r="M157">
            <v>130</v>
          </cell>
        </row>
        <row r="158">
          <cell r="A158">
            <v>5177576</v>
          </cell>
          <cell r="B158">
            <v>5112881</v>
          </cell>
          <cell r="C158">
            <v>4410</v>
          </cell>
          <cell r="D158">
            <v>3730999</v>
          </cell>
          <cell r="E158">
            <v>41</v>
          </cell>
          <cell r="F158">
            <v>38</v>
          </cell>
          <cell r="G158">
            <v>38</v>
          </cell>
          <cell r="H158">
            <v>38</v>
          </cell>
          <cell r="I158">
            <v>35</v>
          </cell>
          <cell r="J158">
            <v>40</v>
          </cell>
          <cell r="K158">
            <v>40</v>
          </cell>
          <cell r="L158">
            <v>40</v>
          </cell>
          <cell r="M158">
            <v>64</v>
          </cell>
        </row>
        <row r="159">
          <cell r="A159">
            <v>5176376</v>
          </cell>
          <cell r="B159">
            <v>5112281</v>
          </cell>
          <cell r="C159">
            <v>4410</v>
          </cell>
          <cell r="D159">
            <v>3729618</v>
          </cell>
          <cell r="E159">
            <v>200</v>
          </cell>
          <cell r="F159">
            <v>47</v>
          </cell>
          <cell r="G159">
            <v>18</v>
          </cell>
          <cell r="H159">
            <v>143</v>
          </cell>
          <cell r="I159">
            <v>168</v>
          </cell>
          <cell r="J159">
            <v>174</v>
          </cell>
          <cell r="K159">
            <v>195</v>
          </cell>
          <cell r="L159">
            <v>200</v>
          </cell>
          <cell r="M159">
            <v>221</v>
          </cell>
        </row>
        <row r="160">
          <cell r="A160">
            <v>5176332</v>
          </cell>
          <cell r="B160">
            <v>5112259</v>
          </cell>
          <cell r="C160">
            <v>4410</v>
          </cell>
          <cell r="D160">
            <v>6824288</v>
          </cell>
          <cell r="E160">
            <v>76</v>
          </cell>
          <cell r="F160">
            <v>57</v>
          </cell>
          <cell r="G160">
            <v>52</v>
          </cell>
          <cell r="H160">
            <v>53</v>
          </cell>
          <cell r="I160">
            <v>47</v>
          </cell>
          <cell r="J160">
            <v>42</v>
          </cell>
          <cell r="K160">
            <v>42</v>
          </cell>
          <cell r="L160">
            <v>37</v>
          </cell>
          <cell r="M160">
            <v>80</v>
          </cell>
        </row>
        <row r="161">
          <cell r="A161">
            <v>5176044</v>
          </cell>
          <cell r="B161">
            <v>5112115</v>
          </cell>
          <cell r="C161">
            <v>4410</v>
          </cell>
          <cell r="D161">
            <v>3725899</v>
          </cell>
          <cell r="E161">
            <v>139</v>
          </cell>
          <cell r="F161">
            <v>92</v>
          </cell>
          <cell r="G161">
            <v>71</v>
          </cell>
          <cell r="H161">
            <v>104</v>
          </cell>
          <cell r="I161">
            <v>88</v>
          </cell>
          <cell r="J161">
            <v>89</v>
          </cell>
          <cell r="K161">
            <v>90</v>
          </cell>
          <cell r="L161">
            <v>109</v>
          </cell>
          <cell r="M161">
            <v>184</v>
          </cell>
        </row>
        <row r="162">
          <cell r="A162">
            <v>5176230</v>
          </cell>
          <cell r="B162">
            <v>5112208</v>
          </cell>
          <cell r="C162">
            <v>4410</v>
          </cell>
          <cell r="D162">
            <v>3730484</v>
          </cell>
          <cell r="E162">
            <v>125</v>
          </cell>
          <cell r="F162">
            <v>114</v>
          </cell>
          <cell r="G162">
            <v>124</v>
          </cell>
          <cell r="H162">
            <v>57</v>
          </cell>
          <cell r="I162">
            <v>136</v>
          </cell>
          <cell r="J162">
            <v>221</v>
          </cell>
          <cell r="K162">
            <v>320</v>
          </cell>
          <cell r="L162">
            <v>270</v>
          </cell>
          <cell r="M162">
            <v>174</v>
          </cell>
        </row>
        <row r="163">
          <cell r="A163">
            <v>5176606</v>
          </cell>
          <cell r="B163">
            <v>5112396</v>
          </cell>
          <cell r="C163">
            <v>4410</v>
          </cell>
          <cell r="D163">
            <v>3725280</v>
          </cell>
          <cell r="E163">
            <v>78</v>
          </cell>
          <cell r="F163">
            <v>64</v>
          </cell>
          <cell r="G163">
            <v>66</v>
          </cell>
          <cell r="H163">
            <v>64</v>
          </cell>
          <cell r="I163">
            <v>67</v>
          </cell>
          <cell r="J163">
            <v>65</v>
          </cell>
          <cell r="K163">
            <v>69</v>
          </cell>
          <cell r="L163">
            <v>66</v>
          </cell>
          <cell r="M163">
            <v>79</v>
          </cell>
        </row>
        <row r="164">
          <cell r="A164">
            <v>5176668</v>
          </cell>
          <cell r="B164">
            <v>5112427</v>
          </cell>
          <cell r="C164">
            <v>4410</v>
          </cell>
          <cell r="D164">
            <v>3729033</v>
          </cell>
          <cell r="E164">
            <v>64</v>
          </cell>
          <cell r="F164">
            <v>54</v>
          </cell>
          <cell r="G164">
            <v>61</v>
          </cell>
          <cell r="H164">
            <v>64</v>
          </cell>
          <cell r="I164">
            <v>65</v>
          </cell>
          <cell r="J164">
            <v>54</v>
          </cell>
          <cell r="K164">
            <v>46</v>
          </cell>
          <cell r="L164">
            <v>47</v>
          </cell>
          <cell r="M164">
            <v>63</v>
          </cell>
        </row>
        <row r="165">
          <cell r="A165">
            <v>5180060</v>
          </cell>
          <cell r="B165">
            <v>5114123</v>
          </cell>
          <cell r="C165">
            <v>4410</v>
          </cell>
          <cell r="D165">
            <v>7286533</v>
          </cell>
          <cell r="E165">
            <v>212</v>
          </cell>
          <cell r="F165">
            <v>159</v>
          </cell>
          <cell r="G165">
            <v>151</v>
          </cell>
          <cell r="H165">
            <v>157</v>
          </cell>
          <cell r="I165">
            <v>173</v>
          </cell>
          <cell r="J165">
            <v>160</v>
          </cell>
          <cell r="K165">
            <v>178</v>
          </cell>
          <cell r="L165">
            <v>169</v>
          </cell>
          <cell r="M165">
            <v>156</v>
          </cell>
        </row>
        <row r="166">
          <cell r="A166">
            <v>5176398</v>
          </cell>
          <cell r="B166">
            <v>5112292</v>
          </cell>
          <cell r="C166">
            <v>4410</v>
          </cell>
          <cell r="D166">
            <v>7118122</v>
          </cell>
          <cell r="E166">
            <v>151</v>
          </cell>
          <cell r="F166">
            <v>55</v>
          </cell>
          <cell r="G166">
            <v>60</v>
          </cell>
          <cell r="H166">
            <v>85</v>
          </cell>
          <cell r="I166">
            <v>94</v>
          </cell>
          <cell r="J166">
            <v>109</v>
          </cell>
          <cell r="K166">
            <v>103</v>
          </cell>
          <cell r="L166">
            <v>86</v>
          </cell>
          <cell r="M166">
            <v>113</v>
          </cell>
        </row>
        <row r="167">
          <cell r="A167">
            <v>5176354</v>
          </cell>
          <cell r="B167">
            <v>5112270</v>
          </cell>
          <cell r="C167">
            <v>4410</v>
          </cell>
          <cell r="D167">
            <v>7105367</v>
          </cell>
          <cell r="E167">
            <v>181</v>
          </cell>
          <cell r="F167">
            <v>164</v>
          </cell>
          <cell r="G167">
            <v>0</v>
          </cell>
          <cell r="H167">
            <v>0</v>
          </cell>
          <cell r="I167">
            <v>72</v>
          </cell>
          <cell r="J167">
            <v>109</v>
          </cell>
          <cell r="K167">
            <v>109</v>
          </cell>
          <cell r="L167">
            <v>108</v>
          </cell>
          <cell r="M167">
            <v>139</v>
          </cell>
        </row>
        <row r="168">
          <cell r="A168">
            <v>5176108</v>
          </cell>
          <cell r="B168">
            <v>5112147</v>
          </cell>
          <cell r="C168">
            <v>4410</v>
          </cell>
          <cell r="D168">
            <v>7096028</v>
          </cell>
          <cell r="E168">
            <v>55</v>
          </cell>
          <cell r="F168">
            <v>63</v>
          </cell>
          <cell r="G168">
            <v>55</v>
          </cell>
          <cell r="H168">
            <v>49</v>
          </cell>
          <cell r="I168">
            <v>60</v>
          </cell>
          <cell r="J168">
            <v>80</v>
          </cell>
          <cell r="K168">
            <v>68</v>
          </cell>
          <cell r="L168">
            <v>58</v>
          </cell>
          <cell r="M168">
            <v>77</v>
          </cell>
        </row>
        <row r="169">
          <cell r="A169">
            <v>5176720</v>
          </cell>
          <cell r="B169">
            <v>5112453</v>
          </cell>
          <cell r="C169">
            <v>4410</v>
          </cell>
          <cell r="D169">
            <v>7724672</v>
          </cell>
          <cell r="E169">
            <v>253</v>
          </cell>
          <cell r="F169">
            <v>224</v>
          </cell>
          <cell r="G169">
            <v>230</v>
          </cell>
          <cell r="H169">
            <v>218</v>
          </cell>
          <cell r="I169">
            <v>210</v>
          </cell>
          <cell r="J169">
            <v>195</v>
          </cell>
          <cell r="K169">
            <v>250</v>
          </cell>
          <cell r="L169">
            <v>226</v>
          </cell>
          <cell r="M169">
            <v>210</v>
          </cell>
        </row>
        <row r="170">
          <cell r="A170">
            <v>5175956</v>
          </cell>
          <cell r="B170">
            <v>5112071</v>
          </cell>
          <cell r="C170">
            <v>4410</v>
          </cell>
          <cell r="D170">
            <v>7083034</v>
          </cell>
          <cell r="E170">
            <v>282</v>
          </cell>
          <cell r="F170">
            <v>251</v>
          </cell>
          <cell r="G170">
            <v>263</v>
          </cell>
          <cell r="H170">
            <v>307</v>
          </cell>
          <cell r="I170">
            <v>306</v>
          </cell>
          <cell r="J170">
            <v>264</v>
          </cell>
          <cell r="K170">
            <v>289</v>
          </cell>
          <cell r="L170">
            <v>823</v>
          </cell>
          <cell r="M170">
            <v>336</v>
          </cell>
        </row>
        <row r="171">
          <cell r="A171">
            <v>5179898</v>
          </cell>
          <cell r="B171">
            <v>5114042</v>
          </cell>
          <cell r="C171">
            <v>4410</v>
          </cell>
          <cell r="D171">
            <v>7095986</v>
          </cell>
          <cell r="E171">
            <v>207</v>
          </cell>
          <cell r="F171">
            <v>185</v>
          </cell>
          <cell r="G171">
            <v>198</v>
          </cell>
          <cell r="H171">
            <v>198</v>
          </cell>
          <cell r="I171">
            <v>159</v>
          </cell>
          <cell r="J171">
            <v>166</v>
          </cell>
          <cell r="K171">
            <v>174</v>
          </cell>
          <cell r="L171">
            <v>169</v>
          </cell>
          <cell r="M171">
            <v>197</v>
          </cell>
        </row>
        <row r="172">
          <cell r="A172">
            <v>5176066</v>
          </cell>
          <cell r="B172">
            <v>5112126</v>
          </cell>
          <cell r="C172">
            <v>4410</v>
          </cell>
          <cell r="D172">
            <v>7117603</v>
          </cell>
          <cell r="E172">
            <v>98</v>
          </cell>
          <cell r="F172">
            <v>73</v>
          </cell>
          <cell r="G172">
            <v>97</v>
          </cell>
          <cell r="H172">
            <v>86</v>
          </cell>
          <cell r="I172">
            <v>90</v>
          </cell>
          <cell r="J172">
            <v>75</v>
          </cell>
          <cell r="K172">
            <v>76</v>
          </cell>
          <cell r="L172">
            <v>77</v>
          </cell>
          <cell r="M172">
            <v>122</v>
          </cell>
        </row>
        <row r="173">
          <cell r="A173">
            <v>5180778</v>
          </cell>
          <cell r="B173">
            <v>5114482</v>
          </cell>
          <cell r="C173">
            <v>4410</v>
          </cell>
          <cell r="D173">
            <v>7686180</v>
          </cell>
          <cell r="E173">
            <v>250</v>
          </cell>
          <cell r="F173">
            <v>171</v>
          </cell>
          <cell r="G173">
            <v>120</v>
          </cell>
          <cell r="H173">
            <v>133</v>
          </cell>
          <cell r="I173">
            <v>184</v>
          </cell>
          <cell r="J173">
            <v>201</v>
          </cell>
          <cell r="K173">
            <v>194</v>
          </cell>
          <cell r="L173">
            <v>171</v>
          </cell>
          <cell r="M173">
            <v>217</v>
          </cell>
        </row>
        <row r="174">
          <cell r="A174">
            <v>5176170</v>
          </cell>
          <cell r="B174">
            <v>5112178</v>
          </cell>
          <cell r="C174">
            <v>4410</v>
          </cell>
          <cell r="D174">
            <v>6829880</v>
          </cell>
          <cell r="E174">
            <v>165</v>
          </cell>
          <cell r="F174">
            <v>28</v>
          </cell>
          <cell r="G174">
            <v>133</v>
          </cell>
          <cell r="H174">
            <v>148</v>
          </cell>
          <cell r="I174">
            <v>149</v>
          </cell>
          <cell r="J174">
            <v>172</v>
          </cell>
          <cell r="K174">
            <v>172</v>
          </cell>
          <cell r="L174">
            <v>146</v>
          </cell>
          <cell r="M174">
            <v>156</v>
          </cell>
        </row>
        <row r="175">
          <cell r="A175">
            <v>5180124</v>
          </cell>
          <cell r="B175">
            <v>5114155</v>
          </cell>
          <cell r="C175">
            <v>4410</v>
          </cell>
          <cell r="D175">
            <v>15960505</v>
          </cell>
          <cell r="E175">
            <v>124</v>
          </cell>
          <cell r="F175">
            <v>38</v>
          </cell>
          <cell r="G175">
            <v>92</v>
          </cell>
          <cell r="H175">
            <v>0</v>
          </cell>
          <cell r="I175">
            <v>28</v>
          </cell>
          <cell r="J175">
            <v>109</v>
          </cell>
          <cell r="K175">
            <v>127</v>
          </cell>
          <cell r="L175">
            <v>118</v>
          </cell>
          <cell r="M175">
            <v>124</v>
          </cell>
        </row>
        <row r="176">
          <cell r="A176">
            <v>5176126</v>
          </cell>
          <cell r="B176">
            <v>5112156</v>
          </cell>
          <cell r="C176">
            <v>4410</v>
          </cell>
          <cell r="D176">
            <v>15961010</v>
          </cell>
          <cell r="E176">
            <v>220</v>
          </cell>
          <cell r="F176">
            <v>225</v>
          </cell>
          <cell r="G176">
            <v>211</v>
          </cell>
          <cell r="H176">
            <v>232</v>
          </cell>
          <cell r="I176">
            <v>69</v>
          </cell>
          <cell r="J176">
            <v>115</v>
          </cell>
          <cell r="K176">
            <v>114</v>
          </cell>
          <cell r="L176">
            <v>119</v>
          </cell>
          <cell r="M176">
            <v>116</v>
          </cell>
        </row>
        <row r="177">
          <cell r="A177">
            <v>5176702</v>
          </cell>
          <cell r="B177">
            <v>5112444</v>
          </cell>
          <cell r="C177">
            <v>4410</v>
          </cell>
          <cell r="D177">
            <v>15960585</v>
          </cell>
          <cell r="E177">
            <v>175</v>
          </cell>
          <cell r="F177">
            <v>144</v>
          </cell>
          <cell r="G177">
            <v>162</v>
          </cell>
          <cell r="H177">
            <v>188</v>
          </cell>
          <cell r="I177">
            <v>196</v>
          </cell>
          <cell r="J177">
            <v>168</v>
          </cell>
          <cell r="K177">
            <v>171</v>
          </cell>
          <cell r="L177">
            <v>172</v>
          </cell>
          <cell r="M177">
            <v>178</v>
          </cell>
        </row>
        <row r="178">
          <cell r="A178">
            <v>5176484</v>
          </cell>
          <cell r="B178">
            <v>5112335</v>
          </cell>
          <cell r="C178">
            <v>4410</v>
          </cell>
          <cell r="D178">
            <v>15961070</v>
          </cell>
          <cell r="E178">
            <v>173</v>
          </cell>
          <cell r="F178">
            <v>136</v>
          </cell>
          <cell r="G178">
            <v>149</v>
          </cell>
          <cell r="H178">
            <v>150</v>
          </cell>
          <cell r="I178">
            <v>160</v>
          </cell>
          <cell r="J178">
            <v>150</v>
          </cell>
          <cell r="K178">
            <v>156</v>
          </cell>
          <cell r="L178">
            <v>167</v>
          </cell>
          <cell r="M178">
            <v>179</v>
          </cell>
        </row>
        <row r="179">
          <cell r="A179">
            <v>5177640</v>
          </cell>
          <cell r="B179">
            <v>5112913</v>
          </cell>
          <cell r="C179">
            <v>4410</v>
          </cell>
          <cell r="D179">
            <v>706227</v>
          </cell>
          <cell r="E179">
            <v>177</v>
          </cell>
          <cell r="F179">
            <v>153</v>
          </cell>
          <cell r="G179">
            <v>159</v>
          </cell>
          <cell r="H179">
            <v>131</v>
          </cell>
          <cell r="I179">
            <v>148</v>
          </cell>
          <cell r="J179">
            <v>143</v>
          </cell>
          <cell r="K179">
            <v>164</v>
          </cell>
          <cell r="L179">
            <v>153</v>
          </cell>
          <cell r="M179">
            <v>159</v>
          </cell>
        </row>
        <row r="180">
          <cell r="A180">
            <v>5176566</v>
          </cell>
          <cell r="B180">
            <v>5112376</v>
          </cell>
          <cell r="C180">
            <v>4410</v>
          </cell>
          <cell r="D180">
            <v>442299</v>
          </cell>
          <cell r="E180">
            <v>248</v>
          </cell>
          <cell r="F180">
            <v>201</v>
          </cell>
          <cell r="G180">
            <v>191</v>
          </cell>
          <cell r="H180">
            <v>186</v>
          </cell>
          <cell r="I180">
            <v>197</v>
          </cell>
          <cell r="J180">
            <v>179</v>
          </cell>
          <cell r="K180">
            <v>187</v>
          </cell>
          <cell r="L180">
            <v>200</v>
          </cell>
          <cell r="M180">
            <v>201</v>
          </cell>
        </row>
        <row r="181">
          <cell r="A181">
            <v>5177080</v>
          </cell>
          <cell r="B181">
            <v>5112633</v>
          </cell>
          <cell r="C181">
            <v>4410</v>
          </cell>
          <cell r="E181">
            <v>172</v>
          </cell>
          <cell r="F181">
            <v>152</v>
          </cell>
          <cell r="G181">
            <v>148</v>
          </cell>
          <cell r="H181">
            <v>144</v>
          </cell>
          <cell r="I181">
            <v>213</v>
          </cell>
          <cell r="J181">
            <v>183</v>
          </cell>
          <cell r="K181">
            <v>193</v>
          </cell>
          <cell r="L181">
            <v>172</v>
          </cell>
          <cell r="M181">
            <v>184</v>
          </cell>
        </row>
        <row r="182">
          <cell r="A182">
            <v>5176784</v>
          </cell>
          <cell r="B182">
            <v>5112485</v>
          </cell>
          <cell r="C182">
            <v>4410</v>
          </cell>
          <cell r="E182">
            <v>217</v>
          </cell>
          <cell r="F182">
            <v>193</v>
          </cell>
          <cell r="G182">
            <v>186</v>
          </cell>
          <cell r="H182">
            <v>165</v>
          </cell>
          <cell r="I182">
            <v>215</v>
          </cell>
          <cell r="J182">
            <v>185</v>
          </cell>
          <cell r="K182">
            <v>197</v>
          </cell>
          <cell r="L182">
            <v>178</v>
          </cell>
          <cell r="M182">
            <v>191</v>
          </cell>
        </row>
        <row r="183">
          <cell r="A183">
            <v>5180544</v>
          </cell>
          <cell r="B183">
            <v>5114365</v>
          </cell>
          <cell r="C183">
            <v>4410</v>
          </cell>
          <cell r="D183">
            <v>3653175</v>
          </cell>
          <cell r="E183">
            <v>254</v>
          </cell>
          <cell r="F183">
            <v>236</v>
          </cell>
          <cell r="G183">
            <v>201</v>
          </cell>
          <cell r="H183">
            <v>141</v>
          </cell>
          <cell r="I183">
            <v>196</v>
          </cell>
          <cell r="J183">
            <v>192</v>
          </cell>
          <cell r="K183">
            <v>197</v>
          </cell>
          <cell r="L183">
            <v>167</v>
          </cell>
          <cell r="M183">
            <v>152</v>
          </cell>
        </row>
        <row r="184">
          <cell r="A184">
            <v>5180524</v>
          </cell>
          <cell r="B184">
            <v>5114355</v>
          </cell>
          <cell r="C184">
            <v>4410</v>
          </cell>
          <cell r="D184">
            <v>3655718</v>
          </cell>
          <cell r="E184">
            <v>341</v>
          </cell>
          <cell r="F184">
            <v>262</v>
          </cell>
          <cell r="G184">
            <v>545</v>
          </cell>
          <cell r="H184">
            <v>495</v>
          </cell>
          <cell r="I184">
            <v>117</v>
          </cell>
          <cell r="J184">
            <v>148</v>
          </cell>
          <cell r="K184">
            <v>199</v>
          </cell>
          <cell r="L184">
            <v>246</v>
          </cell>
          <cell r="M184">
            <v>252</v>
          </cell>
        </row>
        <row r="185">
          <cell r="A185">
            <v>5177118</v>
          </cell>
          <cell r="B185">
            <v>5112652</v>
          </cell>
          <cell r="C185">
            <v>4410</v>
          </cell>
          <cell r="D185">
            <v>3648843</v>
          </cell>
          <cell r="E185">
            <v>233</v>
          </cell>
          <cell r="F185">
            <v>206</v>
          </cell>
          <cell r="G185">
            <v>200</v>
          </cell>
          <cell r="H185">
            <v>189</v>
          </cell>
          <cell r="I185">
            <v>273</v>
          </cell>
          <cell r="J185">
            <v>237</v>
          </cell>
          <cell r="K185">
            <v>251</v>
          </cell>
          <cell r="L185">
            <v>224</v>
          </cell>
          <cell r="M185">
            <v>242</v>
          </cell>
        </row>
        <row r="186">
          <cell r="A186">
            <v>5176896</v>
          </cell>
          <cell r="B186">
            <v>5112541</v>
          </cell>
          <cell r="C186">
            <v>4410</v>
          </cell>
          <cell r="D186">
            <v>32998173</v>
          </cell>
          <cell r="E186">
            <v>180</v>
          </cell>
          <cell r="F186">
            <v>149</v>
          </cell>
          <cell r="G186">
            <v>161</v>
          </cell>
          <cell r="H186">
            <v>141</v>
          </cell>
          <cell r="I186">
            <v>163</v>
          </cell>
          <cell r="J186">
            <v>151</v>
          </cell>
          <cell r="K186">
            <v>163</v>
          </cell>
          <cell r="L186">
            <v>155</v>
          </cell>
          <cell r="M186">
            <v>152</v>
          </cell>
        </row>
        <row r="187">
          <cell r="A187">
            <v>5180588</v>
          </cell>
          <cell r="B187">
            <v>5114387</v>
          </cell>
          <cell r="C187">
            <v>4410</v>
          </cell>
          <cell r="D187">
            <v>32997423</v>
          </cell>
          <cell r="E187">
            <v>172</v>
          </cell>
          <cell r="F187">
            <v>152</v>
          </cell>
          <cell r="G187">
            <v>148</v>
          </cell>
          <cell r="H187">
            <v>144</v>
          </cell>
          <cell r="I187">
            <v>213</v>
          </cell>
          <cell r="J187">
            <v>183</v>
          </cell>
          <cell r="K187">
            <v>193</v>
          </cell>
          <cell r="L187">
            <v>0</v>
          </cell>
          <cell r="M187">
            <v>0</v>
          </cell>
        </row>
        <row r="188">
          <cell r="A188">
            <v>5176830</v>
          </cell>
          <cell r="B188">
            <v>5112508</v>
          </cell>
          <cell r="C188">
            <v>4410</v>
          </cell>
          <cell r="D188">
            <v>70006349</v>
          </cell>
          <cell r="E188">
            <v>172</v>
          </cell>
          <cell r="F188">
            <v>152</v>
          </cell>
          <cell r="G188">
            <v>148</v>
          </cell>
          <cell r="H188">
            <v>144</v>
          </cell>
          <cell r="I188">
            <v>213</v>
          </cell>
          <cell r="J188">
            <v>183</v>
          </cell>
          <cell r="K188">
            <v>193</v>
          </cell>
          <cell r="L188">
            <v>47</v>
          </cell>
          <cell r="M188">
            <v>156</v>
          </cell>
        </row>
        <row r="189">
          <cell r="A189">
            <v>5176982</v>
          </cell>
          <cell r="B189">
            <v>5112584</v>
          </cell>
          <cell r="C189">
            <v>4410</v>
          </cell>
          <cell r="D189">
            <v>31116330</v>
          </cell>
          <cell r="E189">
            <v>218</v>
          </cell>
          <cell r="F189">
            <v>388</v>
          </cell>
          <cell r="G189">
            <v>187</v>
          </cell>
          <cell r="H189">
            <v>166</v>
          </cell>
          <cell r="I189">
            <v>217</v>
          </cell>
          <cell r="J189">
            <v>57</v>
          </cell>
          <cell r="K189">
            <v>66</v>
          </cell>
          <cell r="L189">
            <v>62</v>
          </cell>
          <cell r="M189">
            <v>50</v>
          </cell>
        </row>
        <row r="190">
          <cell r="A190">
            <v>5176526</v>
          </cell>
          <cell r="B190">
            <v>5112356</v>
          </cell>
          <cell r="C190">
            <v>4410</v>
          </cell>
          <cell r="D190">
            <v>3530489</v>
          </cell>
          <cell r="E190">
            <v>200</v>
          </cell>
          <cell r="F190">
            <v>176</v>
          </cell>
          <cell r="G190">
            <v>173</v>
          </cell>
          <cell r="H190">
            <v>193</v>
          </cell>
          <cell r="I190">
            <v>193</v>
          </cell>
          <cell r="J190">
            <v>173</v>
          </cell>
          <cell r="K190">
            <v>189</v>
          </cell>
          <cell r="L190">
            <v>172</v>
          </cell>
          <cell r="M190">
            <v>185</v>
          </cell>
        </row>
        <row r="191">
          <cell r="A191">
            <v>5176874</v>
          </cell>
          <cell r="B191">
            <v>5112530</v>
          </cell>
          <cell r="C191">
            <v>4410</v>
          </cell>
          <cell r="D191">
            <v>3509236</v>
          </cell>
          <cell r="E191">
            <v>233</v>
          </cell>
          <cell r="F191">
            <v>206</v>
          </cell>
          <cell r="G191">
            <v>560</v>
          </cell>
          <cell r="H191">
            <v>190</v>
          </cell>
          <cell r="I191">
            <v>198</v>
          </cell>
          <cell r="J191">
            <v>188</v>
          </cell>
          <cell r="K191">
            <v>218</v>
          </cell>
          <cell r="L191">
            <v>223</v>
          </cell>
          <cell r="M191">
            <v>302</v>
          </cell>
        </row>
        <row r="192">
          <cell r="A192">
            <v>5176440</v>
          </cell>
          <cell r="B192">
            <v>5112313</v>
          </cell>
          <cell r="C192">
            <v>4410</v>
          </cell>
          <cell r="D192">
            <v>10243936</v>
          </cell>
          <cell r="E192">
            <v>269</v>
          </cell>
          <cell r="F192">
            <v>789</v>
          </cell>
          <cell r="G192">
            <v>407</v>
          </cell>
          <cell r="H192">
            <v>487</v>
          </cell>
          <cell r="I192">
            <v>285</v>
          </cell>
          <cell r="J192">
            <v>119</v>
          </cell>
          <cell r="K192">
            <v>126</v>
          </cell>
          <cell r="L192">
            <v>141</v>
          </cell>
          <cell r="M192">
            <v>215</v>
          </cell>
        </row>
        <row r="193">
          <cell r="A193">
            <v>5177184</v>
          </cell>
          <cell r="B193">
            <v>5112685</v>
          </cell>
          <cell r="C193">
            <v>4410</v>
          </cell>
          <cell r="D193">
            <v>70006430</v>
          </cell>
          <cell r="E193">
            <v>243</v>
          </cell>
          <cell r="F193">
            <v>8</v>
          </cell>
          <cell r="G193">
            <v>409</v>
          </cell>
          <cell r="H193">
            <v>594</v>
          </cell>
          <cell r="I193">
            <v>82</v>
          </cell>
          <cell r="J193">
            <v>105</v>
          </cell>
          <cell r="K193">
            <v>188</v>
          </cell>
          <cell r="L193">
            <v>184</v>
          </cell>
          <cell r="M193">
            <v>224</v>
          </cell>
        </row>
        <row r="194">
          <cell r="A194">
            <v>5177022</v>
          </cell>
          <cell r="B194">
            <v>5112604</v>
          </cell>
          <cell r="C194">
            <v>4410</v>
          </cell>
          <cell r="D194">
            <v>70002696</v>
          </cell>
          <cell r="E194">
            <v>232</v>
          </cell>
          <cell r="F194">
            <v>198</v>
          </cell>
          <cell r="G194">
            <v>190</v>
          </cell>
          <cell r="H194">
            <v>188</v>
          </cell>
          <cell r="I194">
            <v>188</v>
          </cell>
          <cell r="J194">
            <v>172</v>
          </cell>
          <cell r="K194">
            <v>177</v>
          </cell>
          <cell r="L194">
            <v>164</v>
          </cell>
          <cell r="M194">
            <v>159</v>
          </cell>
        </row>
        <row r="195">
          <cell r="A195">
            <v>5180566</v>
          </cell>
          <cell r="B195">
            <v>5114376</v>
          </cell>
          <cell r="C195">
            <v>4410</v>
          </cell>
          <cell r="D195">
            <v>5315834</v>
          </cell>
          <cell r="E195">
            <v>405</v>
          </cell>
          <cell r="F195">
            <v>327</v>
          </cell>
          <cell r="G195">
            <v>239</v>
          </cell>
          <cell r="H195">
            <v>179</v>
          </cell>
          <cell r="I195">
            <v>341</v>
          </cell>
          <cell r="J195">
            <v>239</v>
          </cell>
          <cell r="K195">
            <v>340</v>
          </cell>
          <cell r="L195">
            <v>375</v>
          </cell>
          <cell r="M195">
            <v>357</v>
          </cell>
        </row>
        <row r="196">
          <cell r="A196">
            <v>5176548</v>
          </cell>
          <cell r="B196">
            <v>5112367</v>
          </cell>
          <cell r="C196">
            <v>4410</v>
          </cell>
          <cell r="D196">
            <v>156220</v>
          </cell>
          <cell r="E196">
            <v>210</v>
          </cell>
          <cell r="F196">
            <v>158</v>
          </cell>
          <cell r="G196">
            <v>147</v>
          </cell>
          <cell r="H196">
            <v>131</v>
          </cell>
          <cell r="I196">
            <v>147</v>
          </cell>
          <cell r="J196">
            <v>142</v>
          </cell>
          <cell r="K196">
            <v>130</v>
          </cell>
          <cell r="L196">
            <v>118</v>
          </cell>
          <cell r="M196">
            <v>165</v>
          </cell>
        </row>
        <row r="197">
          <cell r="A197">
            <v>5176852</v>
          </cell>
          <cell r="B197">
            <v>5112519</v>
          </cell>
          <cell r="C197">
            <v>4410</v>
          </cell>
          <cell r="D197">
            <v>1617998</v>
          </cell>
          <cell r="E197">
            <v>68</v>
          </cell>
          <cell r="F197">
            <v>74</v>
          </cell>
          <cell r="G197">
            <v>123</v>
          </cell>
          <cell r="H197">
            <v>150</v>
          </cell>
          <cell r="I197">
            <v>149</v>
          </cell>
          <cell r="J197">
            <v>154</v>
          </cell>
          <cell r="K197">
            <v>115</v>
          </cell>
          <cell r="L197">
            <v>113</v>
          </cell>
          <cell r="M197">
            <v>99</v>
          </cell>
        </row>
        <row r="198">
          <cell r="A198">
            <v>5177040</v>
          </cell>
          <cell r="B198">
            <v>5112613</v>
          </cell>
          <cell r="C198">
            <v>4410</v>
          </cell>
          <cell r="D198">
            <v>1502244</v>
          </cell>
          <cell r="E198">
            <v>118</v>
          </cell>
          <cell r="F198">
            <v>77</v>
          </cell>
          <cell r="G198">
            <v>83</v>
          </cell>
          <cell r="H198">
            <v>83</v>
          </cell>
          <cell r="I198">
            <v>81</v>
          </cell>
          <cell r="J198">
            <v>72</v>
          </cell>
          <cell r="K198">
            <v>68</v>
          </cell>
          <cell r="L198">
            <v>61</v>
          </cell>
          <cell r="M198">
            <v>102</v>
          </cell>
        </row>
        <row r="199">
          <cell r="A199">
            <v>5180508</v>
          </cell>
          <cell r="B199">
            <v>5114347</v>
          </cell>
          <cell r="C199">
            <v>4410</v>
          </cell>
          <cell r="D199">
            <v>1609087</v>
          </cell>
          <cell r="E199">
            <v>206</v>
          </cell>
          <cell r="F199">
            <v>162</v>
          </cell>
          <cell r="G199">
            <v>183</v>
          </cell>
          <cell r="H199">
            <v>177</v>
          </cell>
          <cell r="I199">
            <v>157</v>
          </cell>
          <cell r="J199">
            <v>146</v>
          </cell>
          <cell r="K199">
            <v>144</v>
          </cell>
          <cell r="L199">
            <v>126</v>
          </cell>
          <cell r="M199">
            <v>120</v>
          </cell>
        </row>
        <row r="200">
          <cell r="A200">
            <v>5180486</v>
          </cell>
          <cell r="B200">
            <v>5114336</v>
          </cell>
          <cell r="C200">
            <v>4410</v>
          </cell>
          <cell r="D200">
            <v>3305024</v>
          </cell>
          <cell r="E200">
            <v>106</v>
          </cell>
          <cell r="F200">
            <v>97</v>
          </cell>
          <cell r="G200">
            <v>115</v>
          </cell>
          <cell r="H200">
            <v>86</v>
          </cell>
          <cell r="I200">
            <v>99</v>
          </cell>
          <cell r="J200">
            <v>91</v>
          </cell>
          <cell r="K200">
            <v>95</v>
          </cell>
          <cell r="L200">
            <v>96</v>
          </cell>
          <cell r="M200">
            <v>108</v>
          </cell>
        </row>
        <row r="201">
          <cell r="A201">
            <v>5176462</v>
          </cell>
          <cell r="B201">
            <v>5112324</v>
          </cell>
          <cell r="C201">
            <v>4410</v>
          </cell>
          <cell r="D201">
            <v>3725788</v>
          </cell>
          <cell r="E201">
            <v>116</v>
          </cell>
          <cell r="F201">
            <v>113</v>
          </cell>
          <cell r="G201">
            <v>98</v>
          </cell>
          <cell r="H201">
            <v>94</v>
          </cell>
          <cell r="I201">
            <v>104</v>
          </cell>
          <cell r="J201">
            <v>105</v>
          </cell>
          <cell r="K201">
            <v>116</v>
          </cell>
          <cell r="L201">
            <v>121</v>
          </cell>
          <cell r="M201">
            <v>164</v>
          </cell>
        </row>
        <row r="202">
          <cell r="A202">
            <v>5176918</v>
          </cell>
          <cell r="B202">
            <v>5112552</v>
          </cell>
          <cell r="C202">
            <v>4410</v>
          </cell>
          <cell r="D202">
            <v>3725470</v>
          </cell>
          <cell r="E202">
            <v>95</v>
          </cell>
          <cell r="F202">
            <v>8</v>
          </cell>
          <cell r="G202">
            <v>172</v>
          </cell>
          <cell r="H202">
            <v>133</v>
          </cell>
          <cell r="I202">
            <v>134</v>
          </cell>
          <cell r="J202">
            <v>104</v>
          </cell>
          <cell r="K202">
            <v>106</v>
          </cell>
          <cell r="L202">
            <v>85</v>
          </cell>
          <cell r="M202">
            <v>100</v>
          </cell>
        </row>
        <row r="203">
          <cell r="A203">
            <v>5176962</v>
          </cell>
          <cell r="B203">
            <v>5112574</v>
          </cell>
          <cell r="C203">
            <v>4410</v>
          </cell>
          <cell r="D203">
            <v>3741444</v>
          </cell>
          <cell r="F203">
            <v>992</v>
          </cell>
          <cell r="H203">
            <v>489</v>
          </cell>
          <cell r="I203">
            <v>437</v>
          </cell>
          <cell r="J203">
            <v>434</v>
          </cell>
          <cell r="K203">
            <v>506</v>
          </cell>
          <cell r="L203">
            <v>391</v>
          </cell>
          <cell r="M203">
            <v>261</v>
          </cell>
        </row>
        <row r="204">
          <cell r="A204">
            <v>5176940</v>
          </cell>
          <cell r="B204">
            <v>5112563</v>
          </cell>
          <cell r="C204">
            <v>4410</v>
          </cell>
          <cell r="D204">
            <v>6825221</v>
          </cell>
          <cell r="E204">
            <v>325</v>
          </cell>
          <cell r="F204">
            <v>266</v>
          </cell>
          <cell r="G204">
            <v>157</v>
          </cell>
          <cell r="H204">
            <v>248</v>
          </cell>
          <cell r="I204">
            <v>0</v>
          </cell>
          <cell r="J204">
            <v>0</v>
          </cell>
          <cell r="K204">
            <v>170</v>
          </cell>
          <cell r="L204">
            <v>30</v>
          </cell>
          <cell r="M204">
            <v>224</v>
          </cell>
        </row>
        <row r="205">
          <cell r="A205">
            <v>5176808</v>
          </cell>
          <cell r="B205">
            <v>5112497</v>
          </cell>
          <cell r="C205">
            <v>4410</v>
          </cell>
          <cell r="D205">
            <v>3726095</v>
          </cell>
          <cell r="E205">
            <v>98</v>
          </cell>
          <cell r="F205">
            <v>63</v>
          </cell>
          <cell r="G205">
            <v>65</v>
          </cell>
          <cell r="H205">
            <v>75</v>
          </cell>
          <cell r="I205">
            <v>87</v>
          </cell>
          <cell r="J205">
            <v>0</v>
          </cell>
          <cell r="K205">
            <v>250</v>
          </cell>
          <cell r="L205">
            <v>217</v>
          </cell>
          <cell r="M205">
            <v>164</v>
          </cell>
        </row>
        <row r="206">
          <cell r="A206">
            <v>5177162</v>
          </cell>
          <cell r="B206">
            <v>5112674</v>
          </cell>
          <cell r="C206">
            <v>4410</v>
          </cell>
          <cell r="D206">
            <v>6824541</v>
          </cell>
          <cell r="E206">
            <v>210</v>
          </cell>
          <cell r="F206">
            <v>154</v>
          </cell>
          <cell r="G206">
            <v>155</v>
          </cell>
          <cell r="H206">
            <v>150</v>
          </cell>
          <cell r="I206">
            <v>183</v>
          </cell>
          <cell r="J206">
            <v>169</v>
          </cell>
          <cell r="K206">
            <v>208</v>
          </cell>
          <cell r="L206">
            <v>176</v>
          </cell>
          <cell r="M206">
            <v>184</v>
          </cell>
        </row>
        <row r="207">
          <cell r="A207">
            <v>5177000</v>
          </cell>
          <cell r="B207">
            <v>5112593</v>
          </cell>
          <cell r="C207">
            <v>4410</v>
          </cell>
          <cell r="D207">
            <v>7081993</v>
          </cell>
          <cell r="E207">
            <v>219</v>
          </cell>
          <cell r="F207">
            <v>358</v>
          </cell>
          <cell r="G207">
            <v>207</v>
          </cell>
          <cell r="H207">
            <v>212</v>
          </cell>
          <cell r="I207">
            <v>178</v>
          </cell>
          <cell r="J207">
            <v>157</v>
          </cell>
          <cell r="K207">
            <v>167</v>
          </cell>
          <cell r="L207">
            <v>170</v>
          </cell>
          <cell r="M207">
            <v>149</v>
          </cell>
        </row>
        <row r="208">
          <cell r="A208">
            <v>5177060</v>
          </cell>
          <cell r="B208">
            <v>5112623</v>
          </cell>
          <cell r="C208">
            <v>4410</v>
          </cell>
          <cell r="D208">
            <v>3307757</v>
          </cell>
          <cell r="E208">
            <v>153</v>
          </cell>
          <cell r="F208">
            <v>123</v>
          </cell>
          <cell r="G208">
            <v>125</v>
          </cell>
          <cell r="H208">
            <v>120</v>
          </cell>
          <cell r="I208">
            <v>135</v>
          </cell>
          <cell r="J208">
            <v>124</v>
          </cell>
          <cell r="K208">
            <v>123</v>
          </cell>
          <cell r="L208">
            <v>123</v>
          </cell>
          <cell r="M208">
            <v>134</v>
          </cell>
        </row>
        <row r="209">
          <cell r="A209">
            <v>5177140</v>
          </cell>
          <cell r="B209">
            <v>5112663</v>
          </cell>
          <cell r="C209">
            <v>4410</v>
          </cell>
          <cell r="D209">
            <v>7728052</v>
          </cell>
          <cell r="E209">
            <v>348</v>
          </cell>
          <cell r="F209">
            <v>311</v>
          </cell>
          <cell r="G209">
            <v>240</v>
          </cell>
          <cell r="H209">
            <v>188</v>
          </cell>
          <cell r="I209">
            <v>195</v>
          </cell>
          <cell r="J209">
            <v>181</v>
          </cell>
          <cell r="K209">
            <v>194</v>
          </cell>
          <cell r="L209">
            <v>191</v>
          </cell>
          <cell r="M209">
            <v>203</v>
          </cell>
        </row>
        <row r="210">
          <cell r="A210">
            <v>5176506</v>
          </cell>
          <cell r="B210">
            <v>5112346</v>
          </cell>
          <cell r="C210">
            <v>4410</v>
          </cell>
          <cell r="D210">
            <v>7104515</v>
          </cell>
          <cell r="E210">
            <v>112</v>
          </cell>
          <cell r="F210">
            <v>118</v>
          </cell>
          <cell r="G210">
            <v>115</v>
          </cell>
          <cell r="H210">
            <v>116</v>
          </cell>
          <cell r="I210">
            <v>123</v>
          </cell>
          <cell r="J210">
            <v>92</v>
          </cell>
          <cell r="K210">
            <v>100</v>
          </cell>
          <cell r="L210">
            <v>79</v>
          </cell>
          <cell r="M210">
            <v>110</v>
          </cell>
        </row>
        <row r="211">
          <cell r="A211">
            <v>5177102</v>
          </cell>
          <cell r="B211">
            <v>5112644</v>
          </cell>
          <cell r="C211">
            <v>4410</v>
          </cell>
          <cell r="D211">
            <v>7103621</v>
          </cell>
          <cell r="E211">
            <v>379</v>
          </cell>
          <cell r="F211">
            <v>345</v>
          </cell>
          <cell r="G211">
            <v>356</v>
          </cell>
          <cell r="H211">
            <v>338</v>
          </cell>
          <cell r="I211">
            <v>350</v>
          </cell>
          <cell r="J211">
            <v>331</v>
          </cell>
          <cell r="K211">
            <v>350</v>
          </cell>
          <cell r="L211">
            <v>429</v>
          </cell>
          <cell r="M211">
            <v>443</v>
          </cell>
        </row>
        <row r="212">
          <cell r="A212">
            <v>5180412</v>
          </cell>
          <cell r="B212">
            <v>5114299</v>
          </cell>
          <cell r="C212">
            <v>4410</v>
          </cell>
          <cell r="E212">
            <v>1138</v>
          </cell>
          <cell r="F212">
            <v>152</v>
          </cell>
          <cell r="G212">
            <v>148</v>
          </cell>
          <cell r="H212">
            <v>144</v>
          </cell>
          <cell r="I212">
            <v>213</v>
          </cell>
          <cell r="J212">
            <v>183</v>
          </cell>
          <cell r="K212">
            <v>193</v>
          </cell>
          <cell r="L212">
            <v>172</v>
          </cell>
          <cell r="M212">
            <v>368</v>
          </cell>
        </row>
        <row r="213">
          <cell r="A213">
            <v>5177558</v>
          </cell>
          <cell r="B213">
            <v>5112872</v>
          </cell>
          <cell r="C213">
            <v>4410</v>
          </cell>
          <cell r="E213">
            <v>172</v>
          </cell>
          <cell r="F213">
            <v>152</v>
          </cell>
          <cell r="G213">
            <v>148</v>
          </cell>
          <cell r="H213">
            <v>144</v>
          </cell>
          <cell r="I213">
            <v>213</v>
          </cell>
          <cell r="J213">
            <v>183</v>
          </cell>
          <cell r="K213">
            <v>193</v>
          </cell>
          <cell r="L213">
            <v>172</v>
          </cell>
          <cell r="M213">
            <v>184</v>
          </cell>
        </row>
        <row r="214">
          <cell r="A214">
            <v>5177310</v>
          </cell>
          <cell r="B214">
            <v>5112748</v>
          </cell>
          <cell r="C214">
            <v>4410</v>
          </cell>
          <cell r="D214">
            <v>3648694</v>
          </cell>
          <cell r="E214">
            <v>261</v>
          </cell>
          <cell r="F214">
            <v>493</v>
          </cell>
          <cell r="G214">
            <v>224</v>
          </cell>
          <cell r="H214">
            <v>198</v>
          </cell>
          <cell r="I214">
            <v>260</v>
          </cell>
          <cell r="J214">
            <v>223</v>
          </cell>
          <cell r="K214">
            <v>237</v>
          </cell>
          <cell r="L214">
            <v>215</v>
          </cell>
          <cell r="M214">
            <v>229</v>
          </cell>
        </row>
        <row r="215">
          <cell r="A215">
            <v>5177252</v>
          </cell>
          <cell r="B215">
            <v>5112719</v>
          </cell>
          <cell r="C215">
            <v>4410</v>
          </cell>
          <cell r="D215">
            <v>3655807</v>
          </cell>
          <cell r="E215">
            <v>268</v>
          </cell>
          <cell r="F215">
            <v>238</v>
          </cell>
          <cell r="G215">
            <v>230</v>
          </cell>
          <cell r="H215">
            <v>204</v>
          </cell>
          <cell r="I215">
            <v>267</v>
          </cell>
          <cell r="J215">
            <v>229</v>
          </cell>
          <cell r="K215">
            <v>244</v>
          </cell>
          <cell r="L215">
            <v>221</v>
          </cell>
          <cell r="M215">
            <v>236</v>
          </cell>
        </row>
        <row r="216">
          <cell r="A216">
            <v>5177480</v>
          </cell>
          <cell r="B216">
            <v>5112833</v>
          </cell>
          <cell r="C216">
            <v>4410</v>
          </cell>
          <cell r="D216">
            <v>1897293</v>
          </cell>
          <cell r="E216">
            <v>230</v>
          </cell>
          <cell r="F216">
            <v>142</v>
          </cell>
          <cell r="G216">
            <v>0</v>
          </cell>
          <cell r="H216">
            <v>0</v>
          </cell>
          <cell r="I216">
            <v>24</v>
          </cell>
          <cell r="J216">
            <v>121</v>
          </cell>
          <cell r="K216">
            <v>125</v>
          </cell>
          <cell r="L216">
            <v>151</v>
          </cell>
          <cell r="M216">
            <v>71</v>
          </cell>
        </row>
        <row r="217">
          <cell r="A217">
            <v>5180418</v>
          </cell>
          <cell r="B217">
            <v>5114302</v>
          </cell>
          <cell r="C217">
            <v>4410</v>
          </cell>
          <cell r="D217">
            <v>3530612</v>
          </cell>
          <cell r="E217">
            <v>107</v>
          </cell>
          <cell r="F217">
            <v>0</v>
          </cell>
          <cell r="G217">
            <v>385</v>
          </cell>
          <cell r="H217">
            <v>412</v>
          </cell>
          <cell r="I217">
            <v>404</v>
          </cell>
          <cell r="J217">
            <v>374</v>
          </cell>
          <cell r="K217">
            <v>373</v>
          </cell>
          <cell r="L217">
            <v>372</v>
          </cell>
          <cell r="M217">
            <v>420</v>
          </cell>
        </row>
        <row r="218">
          <cell r="A218">
            <v>5177514</v>
          </cell>
          <cell r="B218">
            <v>5112850</v>
          </cell>
          <cell r="C218">
            <v>4410</v>
          </cell>
          <cell r="D218">
            <v>10503146</v>
          </cell>
          <cell r="E218">
            <v>172</v>
          </cell>
          <cell r="F218">
            <v>229</v>
          </cell>
          <cell r="G218">
            <v>169</v>
          </cell>
          <cell r="H218">
            <v>163</v>
          </cell>
          <cell r="I218">
            <v>24</v>
          </cell>
          <cell r="J218">
            <v>144</v>
          </cell>
          <cell r="K218">
            <v>153</v>
          </cell>
          <cell r="L218">
            <v>138</v>
          </cell>
          <cell r="M218">
            <v>134</v>
          </cell>
        </row>
        <row r="219">
          <cell r="A219">
            <v>5177328</v>
          </cell>
          <cell r="B219">
            <v>5112757</v>
          </cell>
          <cell r="C219">
            <v>4410</v>
          </cell>
          <cell r="D219">
            <v>1676018</v>
          </cell>
          <cell r="E219">
            <v>172</v>
          </cell>
          <cell r="F219">
            <v>358</v>
          </cell>
          <cell r="G219">
            <v>217</v>
          </cell>
          <cell r="H219">
            <v>71</v>
          </cell>
          <cell r="I219">
            <v>193</v>
          </cell>
          <cell r="J219">
            <v>185</v>
          </cell>
          <cell r="K219">
            <v>204</v>
          </cell>
          <cell r="L219">
            <v>192</v>
          </cell>
          <cell r="M219">
            <v>180</v>
          </cell>
        </row>
        <row r="220">
          <cell r="A220">
            <v>5177536</v>
          </cell>
          <cell r="B220">
            <v>5112861</v>
          </cell>
          <cell r="C220">
            <v>4410</v>
          </cell>
          <cell r="D220">
            <v>10505256</v>
          </cell>
          <cell r="E220">
            <v>233</v>
          </cell>
          <cell r="F220">
            <v>214</v>
          </cell>
          <cell r="G220">
            <v>203</v>
          </cell>
          <cell r="H220">
            <v>0</v>
          </cell>
          <cell r="I220">
            <v>180</v>
          </cell>
          <cell r="J220">
            <v>164</v>
          </cell>
          <cell r="K220">
            <v>169</v>
          </cell>
          <cell r="L220">
            <v>153</v>
          </cell>
          <cell r="M220">
            <v>0</v>
          </cell>
        </row>
        <row r="221">
          <cell r="A221">
            <v>5177408</v>
          </cell>
          <cell r="B221">
            <v>5112797</v>
          </cell>
          <cell r="C221">
            <v>4410</v>
          </cell>
          <cell r="D221">
            <v>10407447</v>
          </cell>
          <cell r="E221">
            <v>172</v>
          </cell>
          <cell r="F221">
            <v>230</v>
          </cell>
          <cell r="G221">
            <v>94</v>
          </cell>
          <cell r="H221">
            <v>27</v>
          </cell>
          <cell r="I221">
            <v>130</v>
          </cell>
          <cell r="J221">
            <v>49</v>
          </cell>
          <cell r="K221">
            <v>79</v>
          </cell>
          <cell r="L221">
            <v>59</v>
          </cell>
          <cell r="M221">
            <v>54</v>
          </cell>
        </row>
        <row r="222">
          <cell r="A222">
            <v>5177366</v>
          </cell>
          <cell r="B222">
            <v>5112776</v>
          </cell>
          <cell r="C222">
            <v>4410</v>
          </cell>
          <cell r="D222">
            <v>963645</v>
          </cell>
          <cell r="E222">
            <v>70</v>
          </cell>
          <cell r="F222">
            <v>49</v>
          </cell>
          <cell r="G222">
            <v>86</v>
          </cell>
          <cell r="H222">
            <v>76</v>
          </cell>
          <cell r="I222">
            <v>65</v>
          </cell>
          <cell r="J222">
            <v>52</v>
          </cell>
          <cell r="K222">
            <v>48</v>
          </cell>
          <cell r="L222">
            <v>44</v>
          </cell>
          <cell r="M222">
            <v>44</v>
          </cell>
        </row>
        <row r="223">
          <cell r="A223">
            <v>5177444</v>
          </cell>
          <cell r="B223">
            <v>5112815</v>
          </cell>
          <cell r="C223">
            <v>4410</v>
          </cell>
          <cell r="D223">
            <v>1691956</v>
          </cell>
          <cell r="E223">
            <v>230</v>
          </cell>
          <cell r="F223">
            <v>0</v>
          </cell>
          <cell r="G223">
            <v>83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A224">
            <v>5177290</v>
          </cell>
          <cell r="B224">
            <v>5112738</v>
          </cell>
          <cell r="C224">
            <v>4410</v>
          </cell>
          <cell r="D224">
            <v>1617991</v>
          </cell>
          <cell r="E224">
            <v>231</v>
          </cell>
          <cell r="F224">
            <v>200</v>
          </cell>
          <cell r="G224">
            <v>209</v>
          </cell>
          <cell r="H224">
            <v>220</v>
          </cell>
          <cell r="I224">
            <v>233</v>
          </cell>
          <cell r="J224">
            <v>221</v>
          </cell>
          <cell r="K224">
            <v>249</v>
          </cell>
          <cell r="L224">
            <v>212</v>
          </cell>
          <cell r="M224">
            <v>244</v>
          </cell>
        </row>
        <row r="225">
          <cell r="A225">
            <v>5177268</v>
          </cell>
          <cell r="B225">
            <v>5112727</v>
          </cell>
          <cell r="C225">
            <v>4410</v>
          </cell>
          <cell r="D225">
            <v>1676016</v>
          </cell>
          <cell r="E225">
            <v>7</v>
          </cell>
          <cell r="F225">
            <v>37</v>
          </cell>
          <cell r="G225">
            <v>45</v>
          </cell>
          <cell r="H225">
            <v>48</v>
          </cell>
          <cell r="I225">
            <v>46</v>
          </cell>
          <cell r="J225">
            <v>90</v>
          </cell>
          <cell r="K225">
            <v>43</v>
          </cell>
          <cell r="L225">
            <v>35</v>
          </cell>
          <cell r="M225">
            <v>39</v>
          </cell>
        </row>
        <row r="226">
          <cell r="A226">
            <v>5177458</v>
          </cell>
          <cell r="B226">
            <v>5112822</v>
          </cell>
          <cell r="C226">
            <v>4410</v>
          </cell>
          <cell r="D226">
            <v>3730133</v>
          </cell>
          <cell r="E226">
            <v>131</v>
          </cell>
          <cell r="F226">
            <v>127</v>
          </cell>
          <cell r="G226">
            <v>147</v>
          </cell>
          <cell r="H226">
            <v>133</v>
          </cell>
          <cell r="I226">
            <v>117</v>
          </cell>
          <cell r="J226">
            <v>115</v>
          </cell>
          <cell r="K226">
            <v>134</v>
          </cell>
          <cell r="L226">
            <v>104</v>
          </cell>
          <cell r="M226">
            <v>125</v>
          </cell>
        </row>
        <row r="227">
          <cell r="A227">
            <v>5177388</v>
          </cell>
          <cell r="B227">
            <v>5112787</v>
          </cell>
          <cell r="C227">
            <v>4410</v>
          </cell>
          <cell r="D227">
            <v>3730590</v>
          </cell>
          <cell r="E227">
            <v>166</v>
          </cell>
          <cell r="F227">
            <v>122</v>
          </cell>
          <cell r="G227">
            <v>84</v>
          </cell>
          <cell r="H227">
            <v>94</v>
          </cell>
          <cell r="I227">
            <v>157</v>
          </cell>
          <cell r="J227">
            <v>104</v>
          </cell>
          <cell r="K227">
            <v>134</v>
          </cell>
          <cell r="L227">
            <v>117</v>
          </cell>
          <cell r="M227">
            <v>134</v>
          </cell>
        </row>
        <row r="228">
          <cell r="A228">
            <v>5177346</v>
          </cell>
          <cell r="B228">
            <v>5112766</v>
          </cell>
          <cell r="C228">
            <v>4410</v>
          </cell>
          <cell r="D228">
            <v>6824699</v>
          </cell>
          <cell r="E228">
            <v>186</v>
          </cell>
          <cell r="F228">
            <v>159</v>
          </cell>
          <cell r="G228">
            <v>172</v>
          </cell>
          <cell r="H228">
            <v>160</v>
          </cell>
          <cell r="I228">
            <v>168</v>
          </cell>
          <cell r="J228">
            <v>161</v>
          </cell>
          <cell r="K228">
            <v>163</v>
          </cell>
          <cell r="L228">
            <v>158</v>
          </cell>
          <cell r="M228">
            <v>170</v>
          </cell>
        </row>
        <row r="229">
          <cell r="A229">
            <v>5180420</v>
          </cell>
          <cell r="B229">
            <v>5114303</v>
          </cell>
          <cell r="C229">
            <v>4410</v>
          </cell>
          <cell r="D229">
            <v>3313746</v>
          </cell>
          <cell r="E229">
            <v>209</v>
          </cell>
          <cell r="F229">
            <v>149</v>
          </cell>
          <cell r="G229">
            <v>147</v>
          </cell>
          <cell r="H229">
            <v>147</v>
          </cell>
          <cell r="I229">
            <v>164</v>
          </cell>
          <cell r="J229">
            <v>145</v>
          </cell>
          <cell r="K229">
            <v>150</v>
          </cell>
          <cell r="L229">
            <v>139</v>
          </cell>
          <cell r="M229">
            <v>159</v>
          </cell>
        </row>
        <row r="230">
          <cell r="A230">
            <v>5177498</v>
          </cell>
          <cell r="B230">
            <v>5112842</v>
          </cell>
          <cell r="C230">
            <v>4410</v>
          </cell>
          <cell r="D230">
            <v>3725186</v>
          </cell>
          <cell r="E230">
            <v>173</v>
          </cell>
          <cell r="F230">
            <v>140</v>
          </cell>
          <cell r="G230">
            <v>169</v>
          </cell>
          <cell r="H230">
            <v>179</v>
          </cell>
          <cell r="I230">
            <v>173</v>
          </cell>
          <cell r="J230">
            <v>162</v>
          </cell>
          <cell r="K230">
            <v>182</v>
          </cell>
          <cell r="L230">
            <v>159</v>
          </cell>
          <cell r="M230">
            <v>111</v>
          </cell>
        </row>
        <row r="231">
          <cell r="A231">
            <v>5180404</v>
          </cell>
          <cell r="B231">
            <v>5114295</v>
          </cell>
          <cell r="C231">
            <v>4410</v>
          </cell>
          <cell r="D231">
            <v>3307308</v>
          </cell>
          <cell r="E231">
            <v>234</v>
          </cell>
          <cell r="F231">
            <v>219</v>
          </cell>
          <cell r="G231">
            <v>173</v>
          </cell>
          <cell r="H231">
            <v>184</v>
          </cell>
          <cell r="I231">
            <v>227</v>
          </cell>
          <cell r="J231">
            <v>217</v>
          </cell>
          <cell r="K231">
            <v>249</v>
          </cell>
          <cell r="L231">
            <v>214</v>
          </cell>
          <cell r="M231">
            <v>233</v>
          </cell>
        </row>
        <row r="232">
          <cell r="A232">
            <v>5180414</v>
          </cell>
          <cell r="B232">
            <v>5114300</v>
          </cell>
          <cell r="C232">
            <v>4410</v>
          </cell>
          <cell r="D232">
            <v>7116301</v>
          </cell>
          <cell r="E232">
            <v>279</v>
          </cell>
          <cell r="F232">
            <v>238</v>
          </cell>
          <cell r="G232">
            <v>227</v>
          </cell>
          <cell r="H232">
            <v>208</v>
          </cell>
          <cell r="I232">
            <v>231</v>
          </cell>
          <cell r="J232">
            <v>233</v>
          </cell>
          <cell r="K232">
            <v>243</v>
          </cell>
          <cell r="L232">
            <v>237</v>
          </cell>
          <cell r="M232">
            <v>268</v>
          </cell>
        </row>
        <row r="233">
          <cell r="A233">
            <v>5180328</v>
          </cell>
          <cell r="B233">
            <v>5114257</v>
          </cell>
          <cell r="C233">
            <v>4410</v>
          </cell>
          <cell r="D233">
            <v>2106164</v>
          </cell>
          <cell r="E233">
            <v>492</v>
          </cell>
          <cell r="F233">
            <v>174</v>
          </cell>
          <cell r="G233">
            <v>198</v>
          </cell>
          <cell r="H233">
            <v>187</v>
          </cell>
          <cell r="I233">
            <v>220</v>
          </cell>
          <cell r="J233">
            <v>141</v>
          </cell>
          <cell r="K233">
            <v>197</v>
          </cell>
          <cell r="L233">
            <v>201</v>
          </cell>
          <cell r="M233">
            <v>221</v>
          </cell>
        </row>
        <row r="234">
          <cell r="A234">
            <v>5180350</v>
          </cell>
          <cell r="B234">
            <v>5114268</v>
          </cell>
          <cell r="C234">
            <v>4410</v>
          </cell>
          <cell r="D234">
            <v>4866909</v>
          </cell>
          <cell r="E234">
            <v>502</v>
          </cell>
          <cell r="F234">
            <v>456</v>
          </cell>
          <cell r="G234">
            <v>456</v>
          </cell>
          <cell r="H234">
            <v>394</v>
          </cell>
          <cell r="I234">
            <v>396</v>
          </cell>
          <cell r="J234">
            <v>361</v>
          </cell>
          <cell r="K234">
            <v>383</v>
          </cell>
          <cell r="L234">
            <v>310</v>
          </cell>
          <cell r="M234">
            <v>361</v>
          </cell>
        </row>
        <row r="235">
          <cell r="A235">
            <v>5180312</v>
          </cell>
          <cell r="B235">
            <v>5114249</v>
          </cell>
          <cell r="C235">
            <v>4410</v>
          </cell>
          <cell r="D235">
            <v>7287965</v>
          </cell>
          <cell r="E235">
            <v>563</v>
          </cell>
          <cell r="F235">
            <v>423</v>
          </cell>
          <cell r="G235">
            <v>505</v>
          </cell>
          <cell r="H235">
            <v>442</v>
          </cell>
          <cell r="I235">
            <v>553</v>
          </cell>
          <cell r="J235">
            <v>538</v>
          </cell>
          <cell r="K235">
            <v>486</v>
          </cell>
          <cell r="L235">
            <v>396</v>
          </cell>
          <cell r="M235">
            <v>458</v>
          </cell>
        </row>
        <row r="236">
          <cell r="A236">
            <v>5069890</v>
          </cell>
          <cell r="B236">
            <v>5059038</v>
          </cell>
          <cell r="C236">
            <v>4410</v>
          </cell>
          <cell r="E236">
            <v>144</v>
          </cell>
          <cell r="F236">
            <v>128</v>
          </cell>
          <cell r="G236">
            <v>124</v>
          </cell>
          <cell r="H236">
            <v>119</v>
          </cell>
          <cell r="I236">
            <v>175</v>
          </cell>
          <cell r="J236">
            <v>149</v>
          </cell>
          <cell r="K236">
            <v>157</v>
          </cell>
          <cell r="L236">
            <v>141</v>
          </cell>
          <cell r="M236">
            <v>151</v>
          </cell>
        </row>
        <row r="237">
          <cell r="A237">
            <v>5053990</v>
          </cell>
          <cell r="B237">
            <v>5051088</v>
          </cell>
          <cell r="C237">
            <v>4410</v>
          </cell>
          <cell r="E237">
            <v>172</v>
          </cell>
          <cell r="F237">
            <v>143</v>
          </cell>
          <cell r="G237">
            <v>157</v>
          </cell>
          <cell r="H237">
            <v>149</v>
          </cell>
          <cell r="I237">
            <v>207</v>
          </cell>
          <cell r="J237">
            <v>189</v>
          </cell>
          <cell r="K237">
            <v>181</v>
          </cell>
          <cell r="L237">
            <v>183</v>
          </cell>
          <cell r="M237">
            <v>179</v>
          </cell>
        </row>
        <row r="238">
          <cell r="A238">
            <v>5171614</v>
          </cell>
          <cell r="B238">
            <v>5109900</v>
          </cell>
          <cell r="C238">
            <v>4410</v>
          </cell>
          <cell r="D238">
            <v>1535523</v>
          </cell>
          <cell r="E238">
            <v>132</v>
          </cell>
          <cell r="F238">
            <v>349</v>
          </cell>
          <cell r="G238">
            <v>381</v>
          </cell>
          <cell r="H238">
            <v>324</v>
          </cell>
          <cell r="I238">
            <v>310</v>
          </cell>
          <cell r="J238">
            <v>310</v>
          </cell>
          <cell r="K238">
            <v>287</v>
          </cell>
          <cell r="L238">
            <v>271</v>
          </cell>
          <cell r="M238">
            <v>275</v>
          </cell>
        </row>
        <row r="239">
          <cell r="A239">
            <v>5053992</v>
          </cell>
          <cell r="B239">
            <v>5051089</v>
          </cell>
          <cell r="C239">
            <v>4410</v>
          </cell>
          <cell r="D239">
            <v>3362812</v>
          </cell>
          <cell r="E239">
            <v>172</v>
          </cell>
          <cell r="F239">
            <v>143</v>
          </cell>
          <cell r="G239">
            <v>157</v>
          </cell>
          <cell r="H239">
            <v>149</v>
          </cell>
          <cell r="I239">
            <v>207</v>
          </cell>
          <cell r="J239">
            <v>189</v>
          </cell>
          <cell r="K239">
            <v>181</v>
          </cell>
          <cell r="L239">
            <v>183</v>
          </cell>
          <cell r="M239">
            <v>212</v>
          </cell>
        </row>
        <row r="240">
          <cell r="A240">
            <v>5171680</v>
          </cell>
          <cell r="B240">
            <v>5109933</v>
          </cell>
          <cell r="C240">
            <v>4410</v>
          </cell>
          <cell r="D240">
            <v>3642263</v>
          </cell>
          <cell r="E240">
            <v>325</v>
          </cell>
          <cell r="F240">
            <v>284</v>
          </cell>
          <cell r="G240">
            <v>291</v>
          </cell>
          <cell r="H240">
            <v>294</v>
          </cell>
          <cell r="I240">
            <v>311</v>
          </cell>
          <cell r="J240">
            <v>265</v>
          </cell>
          <cell r="K240">
            <v>394</v>
          </cell>
          <cell r="L240">
            <v>278</v>
          </cell>
          <cell r="M240">
            <v>287</v>
          </cell>
        </row>
        <row r="241">
          <cell r="A241">
            <v>5095452</v>
          </cell>
          <cell r="B241">
            <v>5071819</v>
          </cell>
          <cell r="C241">
            <v>4410</v>
          </cell>
          <cell r="D241">
            <v>31988423</v>
          </cell>
          <cell r="E241">
            <v>172</v>
          </cell>
          <cell r="F241">
            <v>143</v>
          </cell>
          <cell r="G241">
            <v>157</v>
          </cell>
          <cell r="H241">
            <v>149</v>
          </cell>
          <cell r="I241">
            <v>207</v>
          </cell>
          <cell r="J241">
            <v>179</v>
          </cell>
          <cell r="K241">
            <v>131</v>
          </cell>
          <cell r="L241">
            <v>146</v>
          </cell>
          <cell r="M241">
            <v>130</v>
          </cell>
        </row>
        <row r="242">
          <cell r="A242">
            <v>5095512</v>
          </cell>
          <cell r="B242">
            <v>5071849</v>
          </cell>
          <cell r="C242">
            <v>4410</v>
          </cell>
          <cell r="D242">
            <v>31981292</v>
          </cell>
          <cell r="E242">
            <v>235</v>
          </cell>
          <cell r="F242">
            <v>195</v>
          </cell>
          <cell r="G242">
            <v>217</v>
          </cell>
          <cell r="H242">
            <v>189</v>
          </cell>
          <cell r="I242">
            <v>228</v>
          </cell>
          <cell r="J242">
            <v>295</v>
          </cell>
          <cell r="K242">
            <v>205</v>
          </cell>
          <cell r="L242">
            <v>210</v>
          </cell>
          <cell r="M242">
            <v>232</v>
          </cell>
        </row>
        <row r="243">
          <cell r="A243">
            <v>5171786</v>
          </cell>
          <cell r="B243">
            <v>5109986</v>
          </cell>
          <cell r="C243">
            <v>4410</v>
          </cell>
          <cell r="D243">
            <v>3360956</v>
          </cell>
          <cell r="E243">
            <v>274</v>
          </cell>
          <cell r="F243">
            <v>244</v>
          </cell>
          <cell r="G243">
            <v>238</v>
          </cell>
          <cell r="H243">
            <v>210</v>
          </cell>
          <cell r="I243">
            <v>274</v>
          </cell>
          <cell r="J243">
            <v>310</v>
          </cell>
          <cell r="K243">
            <v>276</v>
          </cell>
          <cell r="L243">
            <v>457</v>
          </cell>
          <cell r="M243">
            <v>836</v>
          </cell>
        </row>
        <row r="244">
          <cell r="A244">
            <v>5171832</v>
          </cell>
          <cell r="B244">
            <v>5110009</v>
          </cell>
          <cell r="C244">
            <v>4410</v>
          </cell>
          <cell r="D244">
            <v>3506085</v>
          </cell>
          <cell r="E244">
            <v>251</v>
          </cell>
          <cell r="F244">
            <v>643</v>
          </cell>
          <cell r="G244">
            <v>126</v>
          </cell>
          <cell r="H244">
            <v>170</v>
          </cell>
          <cell r="I244">
            <v>193</v>
          </cell>
          <cell r="J244">
            <v>204</v>
          </cell>
          <cell r="K244">
            <v>204</v>
          </cell>
          <cell r="L244">
            <v>168</v>
          </cell>
          <cell r="M244">
            <v>203</v>
          </cell>
        </row>
        <row r="245">
          <cell r="A245">
            <v>5095448</v>
          </cell>
          <cell r="B245">
            <v>5071817</v>
          </cell>
          <cell r="C245">
            <v>4410</v>
          </cell>
          <cell r="D245" t="str">
            <v>70006220A</v>
          </cell>
          <cell r="E245">
            <v>33</v>
          </cell>
          <cell r="F245">
            <v>34</v>
          </cell>
          <cell r="G245">
            <v>44</v>
          </cell>
          <cell r="H245">
            <v>31</v>
          </cell>
          <cell r="I245">
            <v>40</v>
          </cell>
          <cell r="J245">
            <v>31</v>
          </cell>
          <cell r="K245">
            <v>38</v>
          </cell>
          <cell r="L245">
            <v>46</v>
          </cell>
          <cell r="M245">
            <v>24</v>
          </cell>
        </row>
        <row r="246">
          <cell r="A246">
            <v>5095462</v>
          </cell>
          <cell r="B246">
            <v>5071824</v>
          </cell>
          <cell r="C246">
            <v>4410</v>
          </cell>
          <cell r="D246">
            <v>5309091</v>
          </cell>
          <cell r="E246">
            <v>96</v>
          </cell>
          <cell r="F246">
            <v>69</v>
          </cell>
          <cell r="G246">
            <v>60</v>
          </cell>
          <cell r="H246">
            <v>66</v>
          </cell>
          <cell r="I246">
            <v>0</v>
          </cell>
          <cell r="J246">
            <v>59</v>
          </cell>
          <cell r="K246">
            <v>56</v>
          </cell>
          <cell r="L246">
            <v>52</v>
          </cell>
          <cell r="M246">
            <v>47</v>
          </cell>
        </row>
        <row r="247">
          <cell r="A247">
            <v>5180040</v>
          </cell>
          <cell r="B247">
            <v>5114113</v>
          </cell>
          <cell r="C247">
            <v>4410</v>
          </cell>
          <cell r="D247">
            <v>5316454</v>
          </cell>
          <cell r="E247">
            <v>340</v>
          </cell>
          <cell r="F247">
            <v>328</v>
          </cell>
          <cell r="G247">
            <v>341</v>
          </cell>
          <cell r="H247">
            <v>323</v>
          </cell>
          <cell r="I247">
            <v>366</v>
          </cell>
          <cell r="J247">
            <v>328</v>
          </cell>
          <cell r="K247">
            <v>317</v>
          </cell>
          <cell r="L247">
            <v>312</v>
          </cell>
          <cell r="M247">
            <v>332</v>
          </cell>
        </row>
        <row r="248">
          <cell r="A248">
            <v>5095598</v>
          </cell>
          <cell r="B248">
            <v>5071892</v>
          </cell>
          <cell r="C248">
            <v>4410</v>
          </cell>
          <cell r="D248">
            <v>16007652</v>
          </cell>
          <cell r="E248">
            <v>238</v>
          </cell>
          <cell r="F248">
            <v>208</v>
          </cell>
          <cell r="G248">
            <v>245</v>
          </cell>
          <cell r="H248">
            <v>207</v>
          </cell>
          <cell r="I248">
            <v>240</v>
          </cell>
          <cell r="J248">
            <v>247</v>
          </cell>
          <cell r="K248">
            <v>248</v>
          </cell>
          <cell r="L248">
            <v>283</v>
          </cell>
          <cell r="M248">
            <v>263</v>
          </cell>
        </row>
        <row r="249">
          <cell r="A249">
            <v>5095466</v>
          </cell>
          <cell r="B249">
            <v>5071826</v>
          </cell>
          <cell r="C249">
            <v>4410</v>
          </cell>
          <cell r="D249">
            <v>16007173</v>
          </cell>
          <cell r="E249">
            <v>379</v>
          </cell>
          <cell r="F249">
            <v>522</v>
          </cell>
          <cell r="G249">
            <v>381</v>
          </cell>
          <cell r="H249">
            <v>95</v>
          </cell>
          <cell r="I249">
            <v>274</v>
          </cell>
          <cell r="J249">
            <v>243</v>
          </cell>
          <cell r="K249">
            <v>227</v>
          </cell>
          <cell r="L249">
            <v>254</v>
          </cell>
          <cell r="M249">
            <v>251</v>
          </cell>
        </row>
        <row r="250">
          <cell r="A250">
            <v>5095540</v>
          </cell>
          <cell r="B250">
            <v>5071863</v>
          </cell>
          <cell r="C250">
            <v>4410</v>
          </cell>
          <cell r="D250">
            <v>10505241</v>
          </cell>
          <cell r="E250">
            <v>221</v>
          </cell>
          <cell r="F250">
            <v>243</v>
          </cell>
          <cell r="G250">
            <v>230</v>
          </cell>
          <cell r="H250">
            <v>205</v>
          </cell>
          <cell r="I250">
            <v>242</v>
          </cell>
          <cell r="J250">
            <v>260</v>
          </cell>
          <cell r="K250">
            <v>260</v>
          </cell>
          <cell r="L250">
            <v>259</v>
          </cell>
          <cell r="M250">
            <v>243</v>
          </cell>
        </row>
        <row r="251">
          <cell r="A251">
            <v>5095498</v>
          </cell>
          <cell r="B251">
            <v>5071842</v>
          </cell>
          <cell r="C251">
            <v>4410</v>
          </cell>
          <cell r="D251">
            <v>1881027</v>
          </cell>
          <cell r="E251">
            <v>300</v>
          </cell>
          <cell r="F251">
            <v>586</v>
          </cell>
          <cell r="G251">
            <v>156</v>
          </cell>
          <cell r="H251">
            <v>120</v>
          </cell>
          <cell r="I251">
            <v>390</v>
          </cell>
          <cell r="J251">
            <v>189</v>
          </cell>
          <cell r="K251">
            <v>197</v>
          </cell>
          <cell r="L251">
            <v>188</v>
          </cell>
          <cell r="M251">
            <v>200</v>
          </cell>
        </row>
        <row r="252">
          <cell r="A252">
            <v>5095602</v>
          </cell>
          <cell r="B252">
            <v>5071894</v>
          </cell>
          <cell r="C252">
            <v>4410</v>
          </cell>
          <cell r="D252">
            <v>734401</v>
          </cell>
          <cell r="E252">
            <v>175</v>
          </cell>
          <cell r="F252">
            <v>138</v>
          </cell>
          <cell r="G252">
            <v>163</v>
          </cell>
          <cell r="H252">
            <v>167</v>
          </cell>
          <cell r="I252">
            <v>193</v>
          </cell>
          <cell r="J252">
            <v>196</v>
          </cell>
          <cell r="K252">
            <v>211</v>
          </cell>
          <cell r="L252">
            <v>257</v>
          </cell>
          <cell r="M252">
            <v>203</v>
          </cell>
        </row>
        <row r="253">
          <cell r="A253">
            <v>5178306</v>
          </cell>
          <cell r="B253">
            <v>5113246</v>
          </cell>
          <cell r="C253">
            <v>4410</v>
          </cell>
          <cell r="D253">
            <v>1471915</v>
          </cell>
          <cell r="E253">
            <v>170</v>
          </cell>
          <cell r="F253">
            <v>118</v>
          </cell>
          <cell r="G253">
            <v>145</v>
          </cell>
          <cell r="H253">
            <v>128</v>
          </cell>
          <cell r="I253">
            <v>137</v>
          </cell>
          <cell r="J253">
            <v>138</v>
          </cell>
          <cell r="K253">
            <v>146</v>
          </cell>
          <cell r="L253">
            <v>143</v>
          </cell>
          <cell r="M253">
            <v>161</v>
          </cell>
        </row>
        <row r="254">
          <cell r="A254">
            <v>5067976</v>
          </cell>
          <cell r="B254">
            <v>5058081</v>
          </cell>
          <cell r="C254">
            <v>4410</v>
          </cell>
          <cell r="D254">
            <v>1876068</v>
          </cell>
          <cell r="E254">
            <v>217</v>
          </cell>
          <cell r="F254">
            <v>138</v>
          </cell>
          <cell r="G254">
            <v>111</v>
          </cell>
          <cell r="H254">
            <v>112</v>
          </cell>
          <cell r="I254">
            <v>116</v>
          </cell>
          <cell r="J254">
            <v>102</v>
          </cell>
          <cell r="K254">
            <v>119</v>
          </cell>
          <cell r="L254">
            <v>186</v>
          </cell>
          <cell r="M254">
            <v>178</v>
          </cell>
        </row>
        <row r="255">
          <cell r="A255">
            <v>5171722</v>
          </cell>
          <cell r="B255">
            <v>5109954</v>
          </cell>
          <cell r="C255">
            <v>4410</v>
          </cell>
          <cell r="D255">
            <v>1618666</v>
          </cell>
          <cell r="E255">
            <v>134</v>
          </cell>
          <cell r="F255">
            <v>113</v>
          </cell>
          <cell r="G255">
            <v>133</v>
          </cell>
          <cell r="H255">
            <v>215</v>
          </cell>
          <cell r="I255">
            <v>202</v>
          </cell>
          <cell r="J255">
            <v>190</v>
          </cell>
          <cell r="K255">
            <v>218</v>
          </cell>
          <cell r="L255">
            <v>227</v>
          </cell>
          <cell r="M255">
            <v>240</v>
          </cell>
        </row>
        <row r="256">
          <cell r="A256">
            <v>5171874</v>
          </cell>
          <cell r="B256">
            <v>5110030</v>
          </cell>
          <cell r="C256">
            <v>4410</v>
          </cell>
          <cell r="D256">
            <v>3741532</v>
          </cell>
          <cell r="E256">
            <v>310</v>
          </cell>
          <cell r="F256">
            <v>243</v>
          </cell>
          <cell r="G256">
            <v>258</v>
          </cell>
          <cell r="H256">
            <v>252</v>
          </cell>
          <cell r="I256">
            <v>264</v>
          </cell>
          <cell r="J256">
            <v>228</v>
          </cell>
          <cell r="K256">
            <v>258</v>
          </cell>
          <cell r="L256">
            <v>234</v>
          </cell>
          <cell r="M256">
            <v>248</v>
          </cell>
        </row>
        <row r="257">
          <cell r="A257">
            <v>5171854</v>
          </cell>
          <cell r="B257">
            <v>5110020</v>
          </cell>
          <cell r="C257">
            <v>4410</v>
          </cell>
          <cell r="D257">
            <v>6820464</v>
          </cell>
          <cell r="E257">
            <v>118</v>
          </cell>
          <cell r="F257">
            <v>103</v>
          </cell>
          <cell r="G257">
            <v>95</v>
          </cell>
          <cell r="H257">
            <v>95</v>
          </cell>
          <cell r="I257">
            <v>68</v>
          </cell>
          <cell r="J257">
            <v>74</v>
          </cell>
          <cell r="K257">
            <v>95</v>
          </cell>
          <cell r="L257">
            <v>102</v>
          </cell>
          <cell r="M257">
            <v>109</v>
          </cell>
        </row>
        <row r="258">
          <cell r="A258">
            <v>5171808</v>
          </cell>
          <cell r="B258">
            <v>5109997</v>
          </cell>
          <cell r="C258">
            <v>4410</v>
          </cell>
          <cell r="D258">
            <v>1751563</v>
          </cell>
          <cell r="E258">
            <v>88</v>
          </cell>
          <cell r="F258">
            <v>102</v>
          </cell>
          <cell r="G258">
            <v>129</v>
          </cell>
          <cell r="H258">
            <v>92</v>
          </cell>
          <cell r="I258">
            <v>8</v>
          </cell>
          <cell r="J258">
            <v>44</v>
          </cell>
          <cell r="K258">
            <v>152</v>
          </cell>
          <cell r="L258">
            <v>146</v>
          </cell>
          <cell r="M258">
            <v>155</v>
          </cell>
        </row>
        <row r="259">
          <cell r="A259">
            <v>5171702</v>
          </cell>
          <cell r="B259">
            <v>5109944</v>
          </cell>
          <cell r="C259">
            <v>4410</v>
          </cell>
          <cell r="D259">
            <v>1751603</v>
          </cell>
          <cell r="E259">
            <v>225</v>
          </cell>
          <cell r="F259">
            <v>192</v>
          </cell>
          <cell r="G259">
            <v>195</v>
          </cell>
          <cell r="H259">
            <v>174</v>
          </cell>
          <cell r="I259">
            <v>180</v>
          </cell>
          <cell r="J259">
            <v>136</v>
          </cell>
          <cell r="K259">
            <v>234</v>
          </cell>
          <cell r="L259">
            <v>240</v>
          </cell>
          <cell r="M259">
            <v>257</v>
          </cell>
        </row>
        <row r="260">
          <cell r="A260">
            <v>5180022</v>
          </cell>
          <cell r="B260">
            <v>5114104</v>
          </cell>
          <cell r="C260">
            <v>4410</v>
          </cell>
          <cell r="D260">
            <v>3730546</v>
          </cell>
          <cell r="E260">
            <v>152</v>
          </cell>
          <cell r="F260">
            <v>126</v>
          </cell>
          <cell r="G260">
            <v>119</v>
          </cell>
          <cell r="H260">
            <v>120</v>
          </cell>
          <cell r="I260">
            <v>133</v>
          </cell>
          <cell r="J260">
            <v>133</v>
          </cell>
          <cell r="K260">
            <v>143</v>
          </cell>
          <cell r="L260">
            <v>145</v>
          </cell>
          <cell r="M260">
            <v>149</v>
          </cell>
        </row>
        <row r="261">
          <cell r="A261">
            <v>5179920</v>
          </cell>
          <cell r="B261">
            <v>5114053</v>
          </cell>
          <cell r="C261">
            <v>4410</v>
          </cell>
          <cell r="D261">
            <v>1752678</v>
          </cell>
          <cell r="E261">
            <v>86</v>
          </cell>
          <cell r="F261">
            <v>4</v>
          </cell>
          <cell r="G261">
            <v>86</v>
          </cell>
          <cell r="H261">
            <v>180</v>
          </cell>
          <cell r="I261">
            <v>207</v>
          </cell>
          <cell r="J261">
            <v>70</v>
          </cell>
          <cell r="K261">
            <v>118</v>
          </cell>
          <cell r="L261">
            <v>138</v>
          </cell>
          <cell r="M261">
            <v>125</v>
          </cell>
        </row>
        <row r="262">
          <cell r="A262">
            <v>5095500</v>
          </cell>
          <cell r="B262">
            <v>5071843</v>
          </cell>
          <cell r="C262">
            <v>4410</v>
          </cell>
          <cell r="D262">
            <v>5077076</v>
          </cell>
          <cell r="E262">
            <v>15</v>
          </cell>
          <cell r="F262">
            <v>28</v>
          </cell>
          <cell r="G262">
            <v>16</v>
          </cell>
          <cell r="H262">
            <v>14</v>
          </cell>
          <cell r="I262">
            <v>18</v>
          </cell>
          <cell r="J262">
            <v>18</v>
          </cell>
          <cell r="K262">
            <v>17</v>
          </cell>
          <cell r="L262">
            <v>22</v>
          </cell>
          <cell r="M262">
            <v>20</v>
          </cell>
        </row>
        <row r="263">
          <cell r="A263">
            <v>5095542</v>
          </cell>
          <cell r="B263">
            <v>5071864</v>
          </cell>
          <cell r="C263">
            <v>4410</v>
          </cell>
          <cell r="D263">
            <v>1265689</v>
          </cell>
          <cell r="E263">
            <v>166</v>
          </cell>
          <cell r="F263">
            <v>141</v>
          </cell>
          <cell r="G263">
            <v>147</v>
          </cell>
          <cell r="H263">
            <v>196</v>
          </cell>
          <cell r="I263">
            <v>181</v>
          </cell>
          <cell r="J263">
            <v>167</v>
          </cell>
          <cell r="K263">
            <v>161</v>
          </cell>
          <cell r="L263">
            <v>214</v>
          </cell>
          <cell r="M263">
            <v>211</v>
          </cell>
        </row>
        <row r="264">
          <cell r="A264">
            <v>5171764</v>
          </cell>
          <cell r="B264">
            <v>5109975</v>
          </cell>
          <cell r="C264">
            <v>4410</v>
          </cell>
          <cell r="D264">
            <v>3730067</v>
          </cell>
          <cell r="E264">
            <v>148</v>
          </cell>
          <cell r="F264">
            <v>126</v>
          </cell>
          <cell r="G264">
            <v>130</v>
          </cell>
          <cell r="H264">
            <v>114</v>
          </cell>
          <cell r="I264">
            <v>111</v>
          </cell>
          <cell r="J264">
            <v>111</v>
          </cell>
          <cell r="K264">
            <v>115</v>
          </cell>
          <cell r="L264">
            <v>186</v>
          </cell>
          <cell r="M264">
            <v>227</v>
          </cell>
        </row>
        <row r="265">
          <cell r="A265">
            <v>5171592</v>
          </cell>
          <cell r="B265">
            <v>5109889</v>
          </cell>
          <cell r="C265">
            <v>4410</v>
          </cell>
          <cell r="D265">
            <v>3727076</v>
          </cell>
          <cell r="E265">
            <v>210</v>
          </cell>
          <cell r="F265">
            <v>172</v>
          </cell>
          <cell r="G265">
            <v>154</v>
          </cell>
          <cell r="H265">
            <v>160</v>
          </cell>
          <cell r="I265">
            <v>133</v>
          </cell>
          <cell r="J265">
            <v>185</v>
          </cell>
          <cell r="K265">
            <v>158</v>
          </cell>
          <cell r="L265">
            <v>157</v>
          </cell>
          <cell r="M265">
            <v>198</v>
          </cell>
        </row>
        <row r="266">
          <cell r="A266">
            <v>5095642</v>
          </cell>
          <cell r="B266">
            <v>5071914</v>
          </cell>
          <cell r="C266">
            <v>4410</v>
          </cell>
          <cell r="D266">
            <v>3041029</v>
          </cell>
          <cell r="E266">
            <v>65</v>
          </cell>
          <cell r="F266">
            <v>7</v>
          </cell>
          <cell r="G266">
            <v>28</v>
          </cell>
          <cell r="H266">
            <v>16</v>
          </cell>
          <cell r="I266">
            <v>9</v>
          </cell>
          <cell r="J266">
            <v>9</v>
          </cell>
          <cell r="K266">
            <v>6</v>
          </cell>
          <cell r="L266">
            <v>125</v>
          </cell>
          <cell r="M266">
            <v>86</v>
          </cell>
        </row>
        <row r="267">
          <cell r="A267">
            <v>5095456</v>
          </cell>
          <cell r="B267">
            <v>5071821</v>
          </cell>
          <cell r="C267">
            <v>4410</v>
          </cell>
          <cell r="D267">
            <v>7688441</v>
          </cell>
          <cell r="E267">
            <v>184</v>
          </cell>
          <cell r="F267">
            <v>132</v>
          </cell>
          <cell r="G267">
            <v>146</v>
          </cell>
          <cell r="H267">
            <v>135</v>
          </cell>
          <cell r="I267">
            <v>147</v>
          </cell>
          <cell r="J267">
            <v>131</v>
          </cell>
          <cell r="K267">
            <v>121</v>
          </cell>
          <cell r="L267">
            <v>132</v>
          </cell>
          <cell r="M267">
            <v>81</v>
          </cell>
        </row>
        <row r="268">
          <cell r="A268">
            <v>5171918</v>
          </cell>
          <cell r="B268">
            <v>5110052</v>
          </cell>
          <cell r="C268">
            <v>4410</v>
          </cell>
          <cell r="D268">
            <v>7103078</v>
          </cell>
          <cell r="E268">
            <v>177</v>
          </cell>
          <cell r="F268">
            <v>155</v>
          </cell>
          <cell r="G268">
            <v>163</v>
          </cell>
          <cell r="H268">
            <v>155</v>
          </cell>
          <cell r="I268">
            <v>158</v>
          </cell>
          <cell r="J268">
            <v>146</v>
          </cell>
          <cell r="K268">
            <v>167</v>
          </cell>
          <cell r="L268">
            <v>175</v>
          </cell>
          <cell r="M268">
            <v>180</v>
          </cell>
        </row>
        <row r="269">
          <cell r="A269">
            <v>5171896</v>
          </cell>
          <cell r="B269">
            <v>5110041</v>
          </cell>
          <cell r="C269">
            <v>4410</v>
          </cell>
          <cell r="D269">
            <v>7314013</v>
          </cell>
          <cell r="E269">
            <v>145</v>
          </cell>
          <cell r="F269">
            <v>126</v>
          </cell>
          <cell r="G269">
            <v>124</v>
          </cell>
          <cell r="H269">
            <v>125</v>
          </cell>
          <cell r="I269">
            <v>127</v>
          </cell>
          <cell r="J269">
            <v>109</v>
          </cell>
          <cell r="K269">
            <v>102</v>
          </cell>
          <cell r="L269">
            <v>109</v>
          </cell>
          <cell r="M269">
            <v>137</v>
          </cell>
        </row>
        <row r="270">
          <cell r="A270">
            <v>5171658</v>
          </cell>
          <cell r="B270">
            <v>5109922</v>
          </cell>
          <cell r="C270">
            <v>4410</v>
          </cell>
          <cell r="D270">
            <v>7117315</v>
          </cell>
          <cell r="E270">
            <v>135</v>
          </cell>
          <cell r="F270">
            <v>218</v>
          </cell>
          <cell r="G270">
            <v>148</v>
          </cell>
          <cell r="H270">
            <v>168</v>
          </cell>
          <cell r="I270">
            <v>175</v>
          </cell>
          <cell r="J270">
            <v>159</v>
          </cell>
          <cell r="K270">
            <v>192</v>
          </cell>
          <cell r="L270">
            <v>240</v>
          </cell>
          <cell r="M270">
            <v>512</v>
          </cell>
        </row>
        <row r="271">
          <cell r="A271">
            <v>5179940</v>
          </cell>
          <cell r="B271">
            <v>5114063</v>
          </cell>
          <cell r="C271">
            <v>4410</v>
          </cell>
          <cell r="D271">
            <v>7287842</v>
          </cell>
          <cell r="E271">
            <v>125</v>
          </cell>
          <cell r="F271">
            <v>94</v>
          </cell>
          <cell r="G271">
            <v>117</v>
          </cell>
          <cell r="H271">
            <v>126</v>
          </cell>
          <cell r="I271">
            <v>96</v>
          </cell>
          <cell r="J271">
            <v>103</v>
          </cell>
          <cell r="K271">
            <v>96</v>
          </cell>
          <cell r="L271">
            <v>90</v>
          </cell>
          <cell r="M271">
            <v>102</v>
          </cell>
        </row>
        <row r="272">
          <cell r="A272">
            <v>5058190</v>
          </cell>
          <cell r="B272">
            <v>5053188</v>
          </cell>
          <cell r="C272">
            <v>4410</v>
          </cell>
          <cell r="D272">
            <v>7687145</v>
          </cell>
          <cell r="E272">
            <v>77</v>
          </cell>
          <cell r="F272">
            <v>78</v>
          </cell>
          <cell r="G272">
            <v>86</v>
          </cell>
          <cell r="H272">
            <v>90</v>
          </cell>
          <cell r="I272">
            <v>82</v>
          </cell>
          <cell r="J272">
            <v>31</v>
          </cell>
          <cell r="K272">
            <v>112</v>
          </cell>
          <cell r="L272">
            <v>102</v>
          </cell>
          <cell r="M272">
            <v>117</v>
          </cell>
        </row>
        <row r="273">
          <cell r="A273">
            <v>5171636</v>
          </cell>
          <cell r="B273">
            <v>5109911</v>
          </cell>
          <cell r="C273">
            <v>4410</v>
          </cell>
          <cell r="D273">
            <v>7116337</v>
          </cell>
          <cell r="E273">
            <v>177</v>
          </cell>
          <cell r="F273">
            <v>184</v>
          </cell>
          <cell r="G273">
            <v>193</v>
          </cell>
          <cell r="H273">
            <v>193</v>
          </cell>
          <cell r="I273">
            <v>228</v>
          </cell>
          <cell r="J273">
            <v>182</v>
          </cell>
          <cell r="K273">
            <v>185</v>
          </cell>
          <cell r="L273">
            <v>168</v>
          </cell>
          <cell r="M273">
            <v>0</v>
          </cell>
        </row>
        <row r="274">
          <cell r="A274">
            <v>5179982</v>
          </cell>
          <cell r="B274">
            <v>5114084</v>
          </cell>
          <cell r="C274">
            <v>4410</v>
          </cell>
          <cell r="D274">
            <v>15960559</v>
          </cell>
          <cell r="E274">
            <v>254</v>
          </cell>
          <cell r="F274">
            <v>211</v>
          </cell>
          <cell r="G274">
            <v>217</v>
          </cell>
          <cell r="H274">
            <v>218</v>
          </cell>
          <cell r="I274">
            <v>220</v>
          </cell>
          <cell r="J274">
            <v>216</v>
          </cell>
          <cell r="K274">
            <v>223</v>
          </cell>
          <cell r="L274">
            <v>213</v>
          </cell>
          <cell r="M274">
            <v>224</v>
          </cell>
        </row>
        <row r="275">
          <cell r="A275">
            <v>5171744</v>
          </cell>
          <cell r="B275">
            <v>5109965</v>
          </cell>
          <cell r="C275">
            <v>4410</v>
          </cell>
          <cell r="D275">
            <v>18492333</v>
          </cell>
          <cell r="E275">
            <v>219</v>
          </cell>
          <cell r="F275">
            <v>158</v>
          </cell>
          <cell r="G275">
            <v>22</v>
          </cell>
          <cell r="H275">
            <v>29</v>
          </cell>
          <cell r="I275">
            <v>46</v>
          </cell>
          <cell r="J275">
            <v>17</v>
          </cell>
          <cell r="K275">
            <v>36</v>
          </cell>
          <cell r="L275">
            <v>174</v>
          </cell>
          <cell r="M275">
            <v>117</v>
          </cell>
        </row>
        <row r="276">
          <cell r="A276">
            <v>5179962</v>
          </cell>
          <cell r="B276">
            <v>5114074</v>
          </cell>
          <cell r="C276">
            <v>4410</v>
          </cell>
          <cell r="D276">
            <v>15960510</v>
          </cell>
          <cell r="E276">
            <v>214</v>
          </cell>
          <cell r="F276">
            <v>174</v>
          </cell>
          <cell r="G276">
            <v>177</v>
          </cell>
          <cell r="H276">
            <v>176</v>
          </cell>
          <cell r="I276">
            <v>209</v>
          </cell>
          <cell r="J276">
            <v>195</v>
          </cell>
          <cell r="K276">
            <v>218</v>
          </cell>
          <cell r="L276">
            <v>212</v>
          </cell>
          <cell r="M276">
            <v>233</v>
          </cell>
        </row>
        <row r="277">
          <cell r="A277">
            <v>5095454</v>
          </cell>
          <cell r="B277">
            <v>5071820</v>
          </cell>
          <cell r="C277">
            <v>4410</v>
          </cell>
          <cell r="D277">
            <v>444601</v>
          </cell>
          <cell r="E277">
            <v>224</v>
          </cell>
          <cell r="F277">
            <v>191</v>
          </cell>
          <cell r="G277">
            <v>240</v>
          </cell>
          <cell r="H277">
            <v>197</v>
          </cell>
          <cell r="I277">
            <v>156</v>
          </cell>
          <cell r="J277">
            <v>154</v>
          </cell>
          <cell r="K277">
            <v>107</v>
          </cell>
          <cell r="L277">
            <v>135</v>
          </cell>
          <cell r="M277">
            <v>124</v>
          </cell>
        </row>
        <row r="278">
          <cell r="A278">
            <v>5095478</v>
          </cell>
          <cell r="B278">
            <v>5071832</v>
          </cell>
          <cell r="C278">
            <v>4410</v>
          </cell>
          <cell r="D278">
            <v>3091663</v>
          </cell>
          <cell r="E278">
            <v>537</v>
          </cell>
          <cell r="F278">
            <v>402</v>
          </cell>
          <cell r="G278">
            <v>450</v>
          </cell>
          <cell r="H278">
            <v>477</v>
          </cell>
          <cell r="I278">
            <v>476</v>
          </cell>
          <cell r="J278">
            <v>1441</v>
          </cell>
          <cell r="K278">
            <v>642</v>
          </cell>
          <cell r="L278">
            <v>686</v>
          </cell>
          <cell r="M278">
            <v>845</v>
          </cell>
        </row>
        <row r="279">
          <cell r="A279">
            <v>5062618</v>
          </cell>
          <cell r="B279">
            <v>5055402</v>
          </cell>
          <cell r="C279">
            <v>4410</v>
          </cell>
          <cell r="D279">
            <v>3355427</v>
          </cell>
          <cell r="E279">
            <v>172</v>
          </cell>
          <cell r="F279">
            <v>972</v>
          </cell>
          <cell r="G279">
            <v>282</v>
          </cell>
          <cell r="H279">
            <v>160</v>
          </cell>
          <cell r="I279">
            <v>464</v>
          </cell>
          <cell r="J279">
            <v>182</v>
          </cell>
          <cell r="K279">
            <v>173</v>
          </cell>
          <cell r="L279">
            <v>153</v>
          </cell>
          <cell r="M279">
            <v>300</v>
          </cell>
        </row>
        <row r="280">
          <cell r="A280">
            <v>5070050</v>
          </cell>
          <cell r="B280">
            <v>5059118</v>
          </cell>
          <cell r="C280">
            <v>4410</v>
          </cell>
          <cell r="E280">
            <v>172</v>
          </cell>
          <cell r="F280">
            <v>143</v>
          </cell>
          <cell r="G280">
            <v>157</v>
          </cell>
          <cell r="H280">
            <v>149</v>
          </cell>
          <cell r="I280">
            <v>207</v>
          </cell>
          <cell r="J280">
            <v>189</v>
          </cell>
          <cell r="K280">
            <v>181</v>
          </cell>
          <cell r="L280">
            <v>183</v>
          </cell>
          <cell r="M280">
            <v>179</v>
          </cell>
        </row>
        <row r="281">
          <cell r="A281">
            <v>5095624</v>
          </cell>
          <cell r="B281">
            <v>5071905</v>
          </cell>
          <cell r="C281">
            <v>4410</v>
          </cell>
          <cell r="E281">
            <v>331</v>
          </cell>
          <cell r="F281">
            <v>275</v>
          </cell>
          <cell r="G281">
            <v>305</v>
          </cell>
          <cell r="H281">
            <v>266</v>
          </cell>
          <cell r="I281">
            <v>323</v>
          </cell>
          <cell r="J281">
            <v>294</v>
          </cell>
          <cell r="K281">
            <v>285</v>
          </cell>
          <cell r="L281">
            <v>294</v>
          </cell>
          <cell r="M281">
            <v>285</v>
          </cell>
        </row>
        <row r="282">
          <cell r="A282">
            <v>5054002</v>
          </cell>
          <cell r="B282">
            <v>5051094</v>
          </cell>
          <cell r="C282">
            <v>4410</v>
          </cell>
          <cell r="E282">
            <v>172</v>
          </cell>
          <cell r="F282">
            <v>143</v>
          </cell>
          <cell r="G282">
            <v>157</v>
          </cell>
          <cell r="H282">
            <v>149</v>
          </cell>
          <cell r="I282">
            <v>207</v>
          </cell>
          <cell r="J282">
            <v>189</v>
          </cell>
          <cell r="K282">
            <v>181</v>
          </cell>
          <cell r="L282">
            <v>183</v>
          </cell>
          <cell r="M282">
            <v>179</v>
          </cell>
        </row>
        <row r="283">
          <cell r="A283">
            <v>5095494</v>
          </cell>
          <cell r="B283">
            <v>5071840</v>
          </cell>
          <cell r="C283">
            <v>4410</v>
          </cell>
          <cell r="D283">
            <v>3642570</v>
          </cell>
          <cell r="E283">
            <v>67</v>
          </cell>
          <cell r="F283">
            <v>136</v>
          </cell>
          <cell r="G283">
            <v>124</v>
          </cell>
          <cell r="H283">
            <v>177</v>
          </cell>
          <cell r="I283">
            <v>234</v>
          </cell>
          <cell r="J283">
            <v>41</v>
          </cell>
          <cell r="K283">
            <v>124</v>
          </cell>
          <cell r="L283">
            <v>35</v>
          </cell>
          <cell r="M283">
            <v>144</v>
          </cell>
        </row>
        <row r="284">
          <cell r="A284">
            <v>5095490</v>
          </cell>
          <cell r="B284">
            <v>5071838</v>
          </cell>
          <cell r="C284">
            <v>4410</v>
          </cell>
          <cell r="D284">
            <v>3219396</v>
          </cell>
          <cell r="E284">
            <v>262</v>
          </cell>
          <cell r="F284">
            <v>195</v>
          </cell>
          <cell r="G284">
            <v>171</v>
          </cell>
          <cell r="H284">
            <v>241</v>
          </cell>
          <cell r="I284">
            <v>263</v>
          </cell>
          <cell r="J284">
            <v>235</v>
          </cell>
          <cell r="K284">
            <v>217</v>
          </cell>
          <cell r="L284">
            <v>173</v>
          </cell>
          <cell r="M284">
            <v>432</v>
          </cell>
        </row>
        <row r="285">
          <cell r="A285">
            <v>5095564</v>
          </cell>
          <cell r="B285">
            <v>5071875</v>
          </cell>
          <cell r="C285">
            <v>4410</v>
          </cell>
          <cell r="D285">
            <v>3362099</v>
          </cell>
          <cell r="E285">
            <v>28</v>
          </cell>
          <cell r="F285">
            <v>19</v>
          </cell>
          <cell r="G285">
            <v>22</v>
          </cell>
          <cell r="H285">
            <v>28</v>
          </cell>
          <cell r="I285">
            <v>18</v>
          </cell>
          <cell r="J285">
            <v>14</v>
          </cell>
          <cell r="K285">
            <v>70</v>
          </cell>
          <cell r="L285">
            <v>62</v>
          </cell>
          <cell r="M285">
            <v>60</v>
          </cell>
        </row>
        <row r="286">
          <cell r="A286">
            <v>5095502</v>
          </cell>
          <cell r="B286">
            <v>5071844</v>
          </cell>
          <cell r="C286">
            <v>4410</v>
          </cell>
          <cell r="D286">
            <v>3642500</v>
          </cell>
          <cell r="E286">
            <v>327</v>
          </cell>
          <cell r="F286">
            <v>256</v>
          </cell>
          <cell r="G286">
            <v>320</v>
          </cell>
          <cell r="H286">
            <v>263</v>
          </cell>
          <cell r="I286">
            <v>273</v>
          </cell>
          <cell r="J286">
            <v>239</v>
          </cell>
          <cell r="K286">
            <v>266</v>
          </cell>
          <cell r="L286">
            <v>272</v>
          </cell>
          <cell r="M286">
            <v>263</v>
          </cell>
        </row>
        <row r="287">
          <cell r="A287">
            <v>5095628</v>
          </cell>
          <cell r="B287">
            <v>5071907</v>
          </cell>
          <cell r="C287">
            <v>4410</v>
          </cell>
          <cell r="D287">
            <v>3642624</v>
          </cell>
          <cell r="E287">
            <v>269</v>
          </cell>
          <cell r="F287">
            <v>165</v>
          </cell>
          <cell r="G287">
            <v>190</v>
          </cell>
          <cell r="H287">
            <v>152</v>
          </cell>
          <cell r="I287">
            <v>256</v>
          </cell>
          <cell r="J287">
            <v>219</v>
          </cell>
          <cell r="K287">
            <v>685</v>
          </cell>
          <cell r="L287">
            <v>350</v>
          </cell>
          <cell r="M287">
            <v>310</v>
          </cell>
        </row>
        <row r="288">
          <cell r="A288">
            <v>5095626</v>
          </cell>
          <cell r="B288">
            <v>5071906</v>
          </cell>
          <cell r="C288">
            <v>4410</v>
          </cell>
          <cell r="D288">
            <v>3362908</v>
          </cell>
          <cell r="E288">
            <v>238</v>
          </cell>
          <cell r="F288">
            <v>157</v>
          </cell>
          <cell r="G288">
            <v>201</v>
          </cell>
          <cell r="H288">
            <v>189</v>
          </cell>
          <cell r="I288">
            <v>186</v>
          </cell>
          <cell r="J288">
            <v>328</v>
          </cell>
          <cell r="K288">
            <v>300</v>
          </cell>
          <cell r="L288">
            <v>331</v>
          </cell>
          <cell r="M288">
            <v>286</v>
          </cell>
        </row>
        <row r="289">
          <cell r="A289">
            <v>5095560</v>
          </cell>
          <cell r="B289">
            <v>5071873</v>
          </cell>
          <cell r="C289">
            <v>4410</v>
          </cell>
          <cell r="D289">
            <v>70005300</v>
          </cell>
          <cell r="E289">
            <v>62</v>
          </cell>
          <cell r="F289">
            <v>34</v>
          </cell>
          <cell r="G289">
            <v>17</v>
          </cell>
          <cell r="H289">
            <v>49</v>
          </cell>
          <cell r="I289">
            <v>60</v>
          </cell>
          <cell r="J289">
            <v>61</v>
          </cell>
          <cell r="K289">
            <v>45</v>
          </cell>
          <cell r="L289">
            <v>17</v>
          </cell>
          <cell r="M289">
            <v>40</v>
          </cell>
        </row>
        <row r="290">
          <cell r="A290">
            <v>5095612</v>
          </cell>
          <cell r="B290">
            <v>5071899</v>
          </cell>
          <cell r="C290">
            <v>4410</v>
          </cell>
          <cell r="D290">
            <v>70000034</v>
          </cell>
          <cell r="E290">
            <v>263</v>
          </cell>
          <cell r="F290">
            <v>164</v>
          </cell>
          <cell r="G290">
            <v>217</v>
          </cell>
          <cell r="H290">
            <v>190</v>
          </cell>
          <cell r="I290">
            <v>194</v>
          </cell>
          <cell r="J290">
            <v>186</v>
          </cell>
          <cell r="K290">
            <v>192</v>
          </cell>
          <cell r="L290">
            <v>277</v>
          </cell>
          <cell r="M290">
            <v>280</v>
          </cell>
        </row>
        <row r="291">
          <cell r="A291">
            <v>5095558</v>
          </cell>
          <cell r="B291">
            <v>5071872</v>
          </cell>
          <cell r="C291">
            <v>4410</v>
          </cell>
          <cell r="D291">
            <v>5344497</v>
          </cell>
          <cell r="E291">
            <v>289</v>
          </cell>
          <cell r="F291">
            <v>251</v>
          </cell>
          <cell r="G291">
            <v>287</v>
          </cell>
          <cell r="H291">
            <v>262</v>
          </cell>
          <cell r="I291">
            <v>279</v>
          </cell>
          <cell r="J291">
            <v>223</v>
          </cell>
          <cell r="K291">
            <v>166</v>
          </cell>
          <cell r="L291">
            <v>173</v>
          </cell>
          <cell r="M291">
            <v>168</v>
          </cell>
        </row>
        <row r="292">
          <cell r="A292">
            <v>5095592</v>
          </cell>
          <cell r="B292">
            <v>5071889</v>
          </cell>
          <cell r="C292">
            <v>4410</v>
          </cell>
          <cell r="D292">
            <v>1691912</v>
          </cell>
          <cell r="E292">
            <v>233</v>
          </cell>
          <cell r="F292">
            <v>190</v>
          </cell>
          <cell r="G292">
            <v>228</v>
          </cell>
          <cell r="H292">
            <v>200</v>
          </cell>
          <cell r="I292">
            <v>205</v>
          </cell>
          <cell r="J292">
            <v>213</v>
          </cell>
          <cell r="K292">
            <v>207</v>
          </cell>
          <cell r="L292">
            <v>235</v>
          </cell>
          <cell r="M292">
            <v>198</v>
          </cell>
        </row>
        <row r="293">
          <cell r="A293">
            <v>5095610</v>
          </cell>
          <cell r="B293">
            <v>5071898</v>
          </cell>
          <cell r="C293">
            <v>4410</v>
          </cell>
          <cell r="D293">
            <v>1472025</v>
          </cell>
          <cell r="E293">
            <v>194</v>
          </cell>
          <cell r="F293">
            <v>206</v>
          </cell>
          <cell r="G293">
            <v>203</v>
          </cell>
          <cell r="H293">
            <v>219</v>
          </cell>
          <cell r="I293">
            <v>234</v>
          </cell>
          <cell r="J293">
            <v>164</v>
          </cell>
          <cell r="K293">
            <v>87</v>
          </cell>
          <cell r="L293">
            <v>127</v>
          </cell>
          <cell r="M293">
            <v>81</v>
          </cell>
        </row>
        <row r="294">
          <cell r="A294">
            <v>5095552</v>
          </cell>
          <cell r="B294">
            <v>5071869</v>
          </cell>
          <cell r="C294">
            <v>4410</v>
          </cell>
          <cell r="D294">
            <v>709537</v>
          </cell>
          <cell r="E294">
            <v>216</v>
          </cell>
          <cell r="F294">
            <v>126</v>
          </cell>
          <cell r="G294">
            <v>196</v>
          </cell>
          <cell r="H294">
            <v>212</v>
          </cell>
          <cell r="I294">
            <v>197</v>
          </cell>
          <cell r="J294">
            <v>168</v>
          </cell>
          <cell r="K294">
            <v>169</v>
          </cell>
          <cell r="L294">
            <v>238</v>
          </cell>
          <cell r="M294">
            <v>281</v>
          </cell>
        </row>
        <row r="295">
          <cell r="A295">
            <v>5095488</v>
          </cell>
          <cell r="B295">
            <v>5071837</v>
          </cell>
          <cell r="C295">
            <v>4410</v>
          </cell>
          <cell r="D295">
            <v>706378</v>
          </cell>
          <cell r="E295">
            <v>397</v>
          </cell>
          <cell r="F295">
            <v>367</v>
          </cell>
          <cell r="G295">
            <v>639</v>
          </cell>
          <cell r="H295">
            <v>499</v>
          </cell>
          <cell r="I295">
            <v>387</v>
          </cell>
          <cell r="J295">
            <v>356</v>
          </cell>
          <cell r="K295">
            <v>327</v>
          </cell>
          <cell r="L295">
            <v>590</v>
          </cell>
          <cell r="M295">
            <v>1066</v>
          </cell>
        </row>
        <row r="296">
          <cell r="A296">
            <v>5095562</v>
          </cell>
          <cell r="B296">
            <v>5071874</v>
          </cell>
          <cell r="C296">
            <v>4410</v>
          </cell>
          <cell r="D296">
            <v>451902</v>
          </cell>
          <cell r="E296">
            <v>170</v>
          </cell>
          <cell r="F296">
            <v>380</v>
          </cell>
          <cell r="G296">
            <v>134</v>
          </cell>
          <cell r="H296">
            <v>167</v>
          </cell>
          <cell r="I296">
            <v>143</v>
          </cell>
          <cell r="J296">
            <v>227</v>
          </cell>
          <cell r="K296">
            <v>158</v>
          </cell>
          <cell r="L296">
            <v>291</v>
          </cell>
          <cell r="M296">
            <v>361</v>
          </cell>
        </row>
        <row r="297">
          <cell r="A297">
            <v>5095506</v>
          </cell>
          <cell r="B297">
            <v>5071846</v>
          </cell>
          <cell r="C297">
            <v>4410</v>
          </cell>
          <cell r="D297">
            <v>2955974</v>
          </cell>
          <cell r="E297">
            <v>187</v>
          </cell>
          <cell r="F297">
            <v>170</v>
          </cell>
          <cell r="G297">
            <v>183</v>
          </cell>
          <cell r="H297">
            <v>146</v>
          </cell>
          <cell r="I297">
            <v>157</v>
          </cell>
          <cell r="J297">
            <v>159</v>
          </cell>
          <cell r="K297">
            <v>157</v>
          </cell>
          <cell r="L297">
            <v>170</v>
          </cell>
          <cell r="M297">
            <v>157</v>
          </cell>
        </row>
        <row r="298">
          <cell r="A298">
            <v>5095460</v>
          </cell>
          <cell r="B298">
            <v>5071823</v>
          </cell>
          <cell r="C298">
            <v>4410</v>
          </cell>
          <cell r="D298">
            <v>3361122</v>
          </cell>
          <cell r="E298">
            <v>200</v>
          </cell>
          <cell r="F298">
            <v>140</v>
          </cell>
          <cell r="G298">
            <v>179</v>
          </cell>
          <cell r="H298">
            <v>165</v>
          </cell>
          <cell r="I298">
            <v>197</v>
          </cell>
          <cell r="J298">
            <v>173</v>
          </cell>
          <cell r="K298">
            <v>179</v>
          </cell>
          <cell r="L298">
            <v>168</v>
          </cell>
          <cell r="M298">
            <v>165</v>
          </cell>
        </row>
        <row r="299">
          <cell r="A299">
            <v>5095508</v>
          </cell>
          <cell r="B299">
            <v>5071847</v>
          </cell>
          <cell r="C299">
            <v>4410</v>
          </cell>
          <cell r="D299">
            <v>7273405</v>
          </cell>
          <cell r="E299">
            <v>507</v>
          </cell>
          <cell r="F299">
            <v>400</v>
          </cell>
          <cell r="G299">
            <v>481</v>
          </cell>
          <cell r="H299">
            <v>435</v>
          </cell>
          <cell r="I299">
            <v>471</v>
          </cell>
          <cell r="J299">
            <v>461</v>
          </cell>
          <cell r="K299">
            <v>417</v>
          </cell>
          <cell r="L299">
            <v>508</v>
          </cell>
          <cell r="M299">
            <v>442</v>
          </cell>
        </row>
        <row r="300">
          <cell r="A300">
            <v>5095504</v>
          </cell>
          <cell r="B300">
            <v>5071845</v>
          </cell>
          <cell r="C300">
            <v>4410</v>
          </cell>
          <cell r="D300">
            <v>7294384</v>
          </cell>
          <cell r="E300">
            <v>213</v>
          </cell>
          <cell r="F300">
            <v>137</v>
          </cell>
          <cell r="G300">
            <v>162</v>
          </cell>
          <cell r="H300">
            <v>150</v>
          </cell>
          <cell r="I300">
            <v>229</v>
          </cell>
          <cell r="J300">
            <v>239</v>
          </cell>
          <cell r="K300">
            <v>221</v>
          </cell>
          <cell r="L300">
            <v>260</v>
          </cell>
          <cell r="M300">
            <v>247</v>
          </cell>
        </row>
        <row r="301">
          <cell r="A301">
            <v>5052896</v>
          </cell>
          <cell r="B301">
            <v>5050541</v>
          </cell>
          <cell r="C301">
            <v>4410</v>
          </cell>
          <cell r="D301">
            <v>7729108</v>
          </cell>
          <cell r="E301">
            <v>214</v>
          </cell>
          <cell r="F301">
            <v>177</v>
          </cell>
          <cell r="G301">
            <v>216</v>
          </cell>
          <cell r="H301">
            <v>198</v>
          </cell>
          <cell r="I301">
            <v>201</v>
          </cell>
          <cell r="J301">
            <v>198</v>
          </cell>
          <cell r="K301">
            <v>175</v>
          </cell>
          <cell r="L301">
            <v>208</v>
          </cell>
          <cell r="M301">
            <v>204</v>
          </cell>
        </row>
        <row r="302">
          <cell r="A302">
            <v>5095566</v>
          </cell>
          <cell r="B302">
            <v>5071876</v>
          </cell>
          <cell r="C302">
            <v>4410</v>
          </cell>
          <cell r="D302">
            <v>7147079</v>
          </cell>
          <cell r="E302">
            <v>307</v>
          </cell>
          <cell r="F302">
            <v>190</v>
          </cell>
          <cell r="G302">
            <v>258</v>
          </cell>
          <cell r="H302">
            <v>234</v>
          </cell>
          <cell r="I302">
            <v>256</v>
          </cell>
          <cell r="J302">
            <v>270</v>
          </cell>
          <cell r="K302">
            <v>285</v>
          </cell>
          <cell r="L302">
            <v>333</v>
          </cell>
          <cell r="M302">
            <v>126</v>
          </cell>
        </row>
        <row r="303">
          <cell r="A303">
            <v>5095594</v>
          </cell>
          <cell r="B303">
            <v>5071890</v>
          </cell>
          <cell r="C303">
            <v>4410</v>
          </cell>
          <cell r="D303">
            <v>6892934</v>
          </cell>
          <cell r="E303">
            <v>64</v>
          </cell>
          <cell r="F303">
            <v>57</v>
          </cell>
          <cell r="G303">
            <v>56</v>
          </cell>
          <cell r="H303">
            <v>57</v>
          </cell>
          <cell r="I303">
            <v>70</v>
          </cell>
          <cell r="J303">
            <v>66</v>
          </cell>
          <cell r="K303">
            <v>62</v>
          </cell>
          <cell r="L303">
            <v>92</v>
          </cell>
          <cell r="M303">
            <v>23</v>
          </cell>
        </row>
        <row r="304">
          <cell r="A304">
            <v>5179394</v>
          </cell>
          <cell r="B304">
            <v>5113790</v>
          </cell>
          <cell r="C304">
            <v>4410</v>
          </cell>
          <cell r="D304">
            <v>6824105</v>
          </cell>
          <cell r="E304">
            <v>202</v>
          </cell>
          <cell r="F304">
            <v>191</v>
          </cell>
          <cell r="G304">
            <v>189</v>
          </cell>
          <cell r="H304">
            <v>180</v>
          </cell>
          <cell r="I304">
            <v>216</v>
          </cell>
          <cell r="J304">
            <v>197</v>
          </cell>
          <cell r="K304">
            <v>200</v>
          </cell>
          <cell r="L304">
            <v>221</v>
          </cell>
          <cell r="M304">
            <v>231</v>
          </cell>
        </row>
        <row r="305">
          <cell r="A305">
            <v>5094966</v>
          </cell>
          <cell r="B305">
            <v>5071576</v>
          </cell>
          <cell r="C305">
            <v>4410</v>
          </cell>
          <cell r="E305">
            <v>240</v>
          </cell>
          <cell r="F305">
            <v>193</v>
          </cell>
          <cell r="G305">
            <v>213</v>
          </cell>
          <cell r="H305">
            <v>149</v>
          </cell>
          <cell r="I305">
            <v>207</v>
          </cell>
          <cell r="J305">
            <v>189</v>
          </cell>
          <cell r="K305">
            <v>181</v>
          </cell>
          <cell r="L305">
            <v>183</v>
          </cell>
          <cell r="M305">
            <v>179</v>
          </cell>
        </row>
        <row r="306">
          <cell r="A306">
            <v>5094982</v>
          </cell>
          <cell r="B306">
            <v>5071584</v>
          </cell>
          <cell r="C306">
            <v>4410</v>
          </cell>
          <cell r="D306">
            <v>5370405</v>
          </cell>
          <cell r="E306">
            <v>166</v>
          </cell>
          <cell r="F306">
            <v>95</v>
          </cell>
          <cell r="G306">
            <v>758</v>
          </cell>
          <cell r="H306">
            <v>112</v>
          </cell>
          <cell r="I306">
            <v>242</v>
          </cell>
          <cell r="J306">
            <v>233</v>
          </cell>
          <cell r="K306">
            <v>166</v>
          </cell>
          <cell r="L306">
            <v>492</v>
          </cell>
          <cell r="M306">
            <v>562</v>
          </cell>
        </row>
        <row r="307">
          <cell r="A307">
            <v>5069760</v>
          </cell>
          <cell r="B307">
            <v>5058973</v>
          </cell>
          <cell r="C307">
            <v>4410</v>
          </cell>
          <cell r="D307">
            <v>9018200</v>
          </cell>
          <cell r="E307">
            <v>273</v>
          </cell>
          <cell r="F307">
            <v>145</v>
          </cell>
          <cell r="G307">
            <v>257</v>
          </cell>
          <cell r="H307">
            <v>97</v>
          </cell>
          <cell r="I307">
            <v>223</v>
          </cell>
          <cell r="J307">
            <v>146</v>
          </cell>
          <cell r="K307">
            <v>192</v>
          </cell>
          <cell r="L307">
            <v>151</v>
          </cell>
          <cell r="M307">
            <v>157</v>
          </cell>
        </row>
        <row r="308">
          <cell r="A308">
            <v>5094976</v>
          </cell>
          <cell r="B308">
            <v>5071581</v>
          </cell>
          <cell r="C308">
            <v>4410</v>
          </cell>
          <cell r="D308">
            <v>3927041</v>
          </cell>
          <cell r="E308">
            <v>347</v>
          </cell>
          <cell r="F308">
            <v>291</v>
          </cell>
          <cell r="G308">
            <v>263</v>
          </cell>
          <cell r="H308">
            <v>241</v>
          </cell>
          <cell r="I308">
            <v>259</v>
          </cell>
          <cell r="J308">
            <v>201</v>
          </cell>
          <cell r="K308">
            <v>276</v>
          </cell>
          <cell r="L308">
            <v>286</v>
          </cell>
          <cell r="M308">
            <v>270</v>
          </cell>
        </row>
        <row r="309">
          <cell r="A309">
            <v>5094978</v>
          </cell>
          <cell r="B309">
            <v>5071582</v>
          </cell>
          <cell r="C309">
            <v>4410</v>
          </cell>
          <cell r="D309">
            <v>21989071</v>
          </cell>
          <cell r="E309">
            <v>89</v>
          </cell>
          <cell r="F309">
            <v>73</v>
          </cell>
          <cell r="G309">
            <v>67</v>
          </cell>
          <cell r="H309">
            <v>74</v>
          </cell>
          <cell r="I309">
            <v>81</v>
          </cell>
          <cell r="J309">
            <v>79</v>
          </cell>
          <cell r="K309">
            <v>62</v>
          </cell>
          <cell r="L309">
            <v>226</v>
          </cell>
          <cell r="M309">
            <v>101</v>
          </cell>
        </row>
        <row r="310">
          <cell r="A310">
            <v>5094964</v>
          </cell>
          <cell r="B310">
            <v>5071575</v>
          </cell>
          <cell r="C310">
            <v>4410</v>
          </cell>
          <cell r="D310">
            <v>3917</v>
          </cell>
          <cell r="E310">
            <v>64</v>
          </cell>
          <cell r="F310">
            <v>75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</row>
        <row r="311">
          <cell r="A311">
            <v>5094972</v>
          </cell>
          <cell r="B311">
            <v>5071579</v>
          </cell>
          <cell r="C311">
            <v>4410</v>
          </cell>
          <cell r="D311">
            <v>2064257</v>
          </cell>
          <cell r="E311">
            <v>170</v>
          </cell>
          <cell r="F311">
            <v>124</v>
          </cell>
          <cell r="G311">
            <v>207</v>
          </cell>
          <cell r="H311">
            <v>154</v>
          </cell>
          <cell r="I311">
            <v>131</v>
          </cell>
          <cell r="J311">
            <v>129</v>
          </cell>
          <cell r="K311">
            <v>128</v>
          </cell>
          <cell r="L311">
            <v>161</v>
          </cell>
          <cell r="M311">
            <v>157</v>
          </cell>
        </row>
        <row r="312">
          <cell r="A312">
            <v>5094974</v>
          </cell>
          <cell r="B312">
            <v>5071580</v>
          </cell>
          <cell r="C312">
            <v>4410</v>
          </cell>
          <cell r="D312">
            <v>1692114</v>
          </cell>
          <cell r="E312">
            <v>183</v>
          </cell>
          <cell r="F312">
            <v>120</v>
          </cell>
          <cell r="G312">
            <v>129</v>
          </cell>
          <cell r="H312">
            <v>47</v>
          </cell>
          <cell r="I312">
            <v>203</v>
          </cell>
          <cell r="J312">
            <v>98</v>
          </cell>
          <cell r="K312">
            <v>120</v>
          </cell>
          <cell r="L312">
            <v>24</v>
          </cell>
          <cell r="M312">
            <v>192</v>
          </cell>
        </row>
        <row r="313">
          <cell r="A313">
            <v>5094980</v>
          </cell>
          <cell r="B313">
            <v>5071583</v>
          </cell>
          <cell r="C313">
            <v>4410</v>
          </cell>
          <cell r="D313">
            <v>1616725</v>
          </cell>
          <cell r="E313">
            <v>148</v>
          </cell>
          <cell r="F313">
            <v>80</v>
          </cell>
          <cell r="G313">
            <v>115</v>
          </cell>
          <cell r="H313">
            <v>87</v>
          </cell>
          <cell r="I313">
            <v>96</v>
          </cell>
          <cell r="J313">
            <v>90</v>
          </cell>
          <cell r="K313">
            <v>77</v>
          </cell>
          <cell r="L313">
            <v>91</v>
          </cell>
          <cell r="M313">
            <v>81</v>
          </cell>
        </row>
        <row r="314">
          <cell r="A314">
            <v>5094962</v>
          </cell>
          <cell r="B314">
            <v>5071574</v>
          </cell>
          <cell r="C314">
            <v>4410</v>
          </cell>
          <cell r="D314">
            <v>7097166</v>
          </cell>
          <cell r="E314">
            <v>164</v>
          </cell>
          <cell r="F314">
            <v>68</v>
          </cell>
          <cell r="G314">
            <v>87</v>
          </cell>
          <cell r="H314">
            <v>60</v>
          </cell>
          <cell r="I314">
            <v>109</v>
          </cell>
          <cell r="J314">
            <v>95</v>
          </cell>
          <cell r="K314">
            <v>150</v>
          </cell>
          <cell r="L314">
            <v>173</v>
          </cell>
          <cell r="M314">
            <v>134</v>
          </cell>
        </row>
        <row r="315">
          <cell r="A315">
            <v>5094968</v>
          </cell>
          <cell r="B315">
            <v>5071577</v>
          </cell>
          <cell r="C315">
            <v>4410</v>
          </cell>
          <cell r="D315">
            <v>16008266</v>
          </cell>
          <cell r="E315">
            <v>101</v>
          </cell>
          <cell r="F315">
            <v>62</v>
          </cell>
          <cell r="G315">
            <v>53</v>
          </cell>
          <cell r="H315">
            <v>58</v>
          </cell>
          <cell r="I315">
            <v>85</v>
          </cell>
          <cell r="J315">
            <v>87</v>
          </cell>
          <cell r="K315">
            <v>79</v>
          </cell>
          <cell r="L315">
            <v>96</v>
          </cell>
          <cell r="M315">
            <v>76</v>
          </cell>
        </row>
        <row r="316">
          <cell r="A316">
            <v>5177230</v>
          </cell>
          <cell r="B316">
            <v>5112708</v>
          </cell>
          <cell r="C316">
            <v>4410</v>
          </cell>
          <cell r="D316">
            <v>3649761</v>
          </cell>
          <cell r="E316">
            <v>268</v>
          </cell>
          <cell r="F316">
            <v>238</v>
          </cell>
          <cell r="G316">
            <v>230</v>
          </cell>
          <cell r="H316">
            <v>204</v>
          </cell>
          <cell r="I316">
            <v>267</v>
          </cell>
          <cell r="J316">
            <v>229</v>
          </cell>
          <cell r="K316">
            <v>244</v>
          </cell>
          <cell r="L316">
            <v>221</v>
          </cell>
          <cell r="M316">
            <v>236</v>
          </cell>
        </row>
        <row r="317">
          <cell r="A317">
            <v>5081360</v>
          </cell>
          <cell r="B317">
            <v>5064773</v>
          </cell>
          <cell r="C317">
            <v>4410</v>
          </cell>
          <cell r="D317">
            <v>32997887</v>
          </cell>
          <cell r="E317">
            <v>172</v>
          </cell>
          <cell r="F317">
            <v>152</v>
          </cell>
          <cell r="G317">
            <v>148</v>
          </cell>
          <cell r="H317">
            <v>144</v>
          </cell>
          <cell r="I317">
            <v>213</v>
          </cell>
          <cell r="J317">
            <v>183</v>
          </cell>
          <cell r="K317">
            <v>193</v>
          </cell>
          <cell r="L317">
            <v>172</v>
          </cell>
          <cell r="M317">
            <v>93</v>
          </cell>
        </row>
        <row r="318">
          <cell r="A318">
            <v>5176762</v>
          </cell>
          <cell r="B318">
            <v>5112474</v>
          </cell>
          <cell r="C318">
            <v>4410</v>
          </cell>
          <cell r="D318">
            <v>3508977</v>
          </cell>
          <cell r="E318">
            <v>246</v>
          </cell>
          <cell r="F318">
            <v>220</v>
          </cell>
          <cell r="G318">
            <v>211</v>
          </cell>
          <cell r="H318">
            <v>188</v>
          </cell>
          <cell r="I318">
            <v>245</v>
          </cell>
          <cell r="J318">
            <v>211</v>
          </cell>
          <cell r="K318">
            <v>309</v>
          </cell>
          <cell r="L318">
            <v>360</v>
          </cell>
          <cell r="M318">
            <v>418</v>
          </cell>
        </row>
        <row r="319">
          <cell r="A319">
            <v>5181106</v>
          </cell>
          <cell r="B319">
            <v>5114646</v>
          </cell>
          <cell r="C319">
            <v>4410</v>
          </cell>
          <cell r="D319">
            <v>31988253</v>
          </cell>
          <cell r="E319">
            <v>164</v>
          </cell>
          <cell r="F319">
            <v>398</v>
          </cell>
          <cell r="G319">
            <v>479</v>
          </cell>
          <cell r="H319">
            <v>287</v>
          </cell>
          <cell r="I319">
            <v>254</v>
          </cell>
          <cell r="J319">
            <v>724</v>
          </cell>
          <cell r="K319">
            <v>440</v>
          </cell>
          <cell r="L319">
            <v>642</v>
          </cell>
          <cell r="M319">
            <v>138</v>
          </cell>
        </row>
        <row r="320">
          <cell r="A320">
            <v>5180626</v>
          </cell>
          <cell r="B320">
            <v>5114406</v>
          </cell>
          <cell r="C320">
            <v>4410</v>
          </cell>
          <cell r="D320">
            <v>31116284</v>
          </cell>
          <cell r="E320">
            <v>330</v>
          </cell>
          <cell r="F320">
            <v>295</v>
          </cell>
          <cell r="G320">
            <v>284</v>
          </cell>
          <cell r="H320">
            <v>252</v>
          </cell>
          <cell r="I320">
            <v>658</v>
          </cell>
          <cell r="J320">
            <v>192</v>
          </cell>
          <cell r="K320">
            <v>150</v>
          </cell>
          <cell r="L320">
            <v>160</v>
          </cell>
          <cell r="M320">
            <v>193</v>
          </cell>
        </row>
        <row r="321">
          <cell r="A321">
            <v>5180470</v>
          </cell>
          <cell r="B321">
            <v>5114328</v>
          </cell>
          <cell r="C321">
            <v>4410</v>
          </cell>
          <cell r="D321">
            <v>1618051</v>
          </cell>
          <cell r="E321">
            <v>233</v>
          </cell>
          <cell r="F321">
            <v>404</v>
          </cell>
          <cell r="G321">
            <v>200</v>
          </cell>
          <cell r="H321">
            <v>254</v>
          </cell>
          <cell r="I321">
            <v>79</v>
          </cell>
          <cell r="J321">
            <v>72</v>
          </cell>
          <cell r="K321">
            <v>74</v>
          </cell>
          <cell r="L321">
            <v>79</v>
          </cell>
          <cell r="M321">
            <v>99</v>
          </cell>
        </row>
        <row r="322">
          <cell r="A322">
            <v>5180450</v>
          </cell>
          <cell r="B322">
            <v>5114318</v>
          </cell>
          <cell r="C322">
            <v>4410</v>
          </cell>
          <cell r="D322">
            <v>3506176</v>
          </cell>
          <cell r="E322">
            <v>233</v>
          </cell>
          <cell r="F322">
            <v>206</v>
          </cell>
          <cell r="G322">
            <v>572</v>
          </cell>
          <cell r="H322">
            <v>265</v>
          </cell>
          <cell r="I322">
            <v>287</v>
          </cell>
          <cell r="J322">
            <v>229</v>
          </cell>
          <cell r="K322">
            <v>240</v>
          </cell>
          <cell r="L322">
            <v>270</v>
          </cell>
          <cell r="M322">
            <v>313</v>
          </cell>
        </row>
        <row r="323">
          <cell r="A323">
            <v>5180396</v>
          </cell>
          <cell r="B323">
            <v>5114291</v>
          </cell>
          <cell r="C323">
            <v>4410</v>
          </cell>
          <cell r="D323">
            <v>1502200</v>
          </cell>
          <cell r="E323">
            <v>563</v>
          </cell>
          <cell r="F323">
            <v>225</v>
          </cell>
          <cell r="G323">
            <v>200</v>
          </cell>
          <cell r="H323">
            <v>190</v>
          </cell>
          <cell r="I323">
            <v>191</v>
          </cell>
          <cell r="J323">
            <v>193</v>
          </cell>
          <cell r="K323">
            <v>223</v>
          </cell>
          <cell r="L323">
            <v>218</v>
          </cell>
          <cell r="M323">
            <v>233</v>
          </cell>
        </row>
        <row r="324">
          <cell r="A324">
            <v>5180370</v>
          </cell>
          <cell r="B324">
            <v>5114278</v>
          </cell>
          <cell r="C324">
            <v>4410</v>
          </cell>
          <cell r="D324">
            <v>2961927</v>
          </cell>
          <cell r="E324">
            <v>272</v>
          </cell>
          <cell r="F324">
            <v>126</v>
          </cell>
          <cell r="G324">
            <v>140</v>
          </cell>
          <cell r="H324">
            <v>128</v>
          </cell>
          <cell r="I324">
            <v>130</v>
          </cell>
          <cell r="J324">
            <v>103</v>
          </cell>
          <cell r="K324">
            <v>150</v>
          </cell>
          <cell r="L324">
            <v>134</v>
          </cell>
          <cell r="M324">
            <v>161</v>
          </cell>
        </row>
        <row r="325">
          <cell r="A325">
            <v>5180608</v>
          </cell>
          <cell r="B325">
            <v>5114397</v>
          </cell>
          <cell r="C325">
            <v>4410</v>
          </cell>
          <cell r="D325">
            <v>1502201</v>
          </cell>
          <cell r="E325">
            <v>140</v>
          </cell>
          <cell r="F325">
            <v>112</v>
          </cell>
          <cell r="G325">
            <v>124</v>
          </cell>
          <cell r="H325">
            <v>80</v>
          </cell>
          <cell r="I325">
            <v>78</v>
          </cell>
          <cell r="J325">
            <v>68</v>
          </cell>
          <cell r="K325">
            <v>71</v>
          </cell>
          <cell r="L325">
            <v>77</v>
          </cell>
          <cell r="M325">
            <v>89</v>
          </cell>
        </row>
        <row r="326">
          <cell r="A326">
            <v>5180858</v>
          </cell>
          <cell r="B326">
            <v>5114522</v>
          </cell>
          <cell r="C326">
            <v>4410</v>
          </cell>
          <cell r="D326">
            <v>3361903</v>
          </cell>
          <cell r="E326">
            <v>150</v>
          </cell>
          <cell r="F326">
            <v>186</v>
          </cell>
          <cell r="G326">
            <v>189</v>
          </cell>
          <cell r="H326">
            <v>169</v>
          </cell>
          <cell r="I326">
            <v>181</v>
          </cell>
          <cell r="J326">
            <v>161</v>
          </cell>
          <cell r="K326">
            <v>400</v>
          </cell>
          <cell r="L326">
            <v>283</v>
          </cell>
          <cell r="M326">
            <v>356</v>
          </cell>
        </row>
        <row r="327">
          <cell r="A327">
            <v>5180666</v>
          </cell>
          <cell r="B327">
            <v>5114426</v>
          </cell>
          <cell r="C327">
            <v>4410</v>
          </cell>
          <cell r="D327">
            <v>6802311</v>
          </cell>
          <cell r="E327">
            <v>336</v>
          </cell>
          <cell r="F327">
            <v>305</v>
          </cell>
          <cell r="G327">
            <v>300</v>
          </cell>
          <cell r="H327">
            <v>314</v>
          </cell>
          <cell r="I327">
            <v>296</v>
          </cell>
          <cell r="J327">
            <v>303</v>
          </cell>
          <cell r="K327">
            <v>317</v>
          </cell>
          <cell r="L327">
            <v>314</v>
          </cell>
          <cell r="M327">
            <v>333</v>
          </cell>
        </row>
        <row r="328">
          <cell r="A328">
            <v>5180878</v>
          </cell>
          <cell r="B328">
            <v>5114532</v>
          </cell>
          <cell r="C328">
            <v>4410</v>
          </cell>
          <cell r="D328">
            <v>3365025</v>
          </cell>
          <cell r="E328">
            <v>213</v>
          </cell>
          <cell r="F328">
            <v>189</v>
          </cell>
          <cell r="G328">
            <v>213</v>
          </cell>
          <cell r="H328">
            <v>201</v>
          </cell>
          <cell r="I328">
            <v>209</v>
          </cell>
          <cell r="J328">
            <v>189</v>
          </cell>
          <cell r="K328">
            <v>196</v>
          </cell>
          <cell r="L328">
            <v>189</v>
          </cell>
          <cell r="M328">
            <v>188</v>
          </cell>
        </row>
        <row r="329">
          <cell r="A329">
            <v>5177206</v>
          </cell>
          <cell r="B329">
            <v>5112696</v>
          </cell>
          <cell r="C329">
            <v>4410</v>
          </cell>
          <cell r="D329">
            <v>7085157</v>
          </cell>
          <cell r="E329">
            <v>380</v>
          </cell>
          <cell r="F329">
            <v>286</v>
          </cell>
          <cell r="G329">
            <v>232</v>
          </cell>
          <cell r="H329">
            <v>213</v>
          </cell>
          <cell r="I329">
            <v>205</v>
          </cell>
          <cell r="J329">
            <v>187</v>
          </cell>
          <cell r="K329">
            <v>215</v>
          </cell>
          <cell r="L329">
            <v>206</v>
          </cell>
          <cell r="M329">
            <v>203</v>
          </cell>
        </row>
        <row r="330">
          <cell r="A330">
            <v>5180644</v>
          </cell>
          <cell r="B330">
            <v>5114415</v>
          </cell>
          <cell r="C330">
            <v>4410</v>
          </cell>
          <cell r="D330">
            <v>7116921</v>
          </cell>
          <cell r="E330">
            <v>236</v>
          </cell>
          <cell r="F330">
            <v>181</v>
          </cell>
          <cell r="G330">
            <v>177</v>
          </cell>
          <cell r="H330">
            <v>177</v>
          </cell>
          <cell r="I330">
            <v>208</v>
          </cell>
          <cell r="J330">
            <v>207</v>
          </cell>
          <cell r="K330">
            <v>121</v>
          </cell>
          <cell r="L330">
            <v>70</v>
          </cell>
          <cell r="M330">
            <v>88</v>
          </cell>
        </row>
        <row r="331">
          <cell r="A331">
            <v>5180896</v>
          </cell>
          <cell r="B331">
            <v>5114541</v>
          </cell>
          <cell r="C331">
            <v>4410</v>
          </cell>
          <cell r="D331">
            <v>7130475</v>
          </cell>
          <cell r="E331">
            <v>171</v>
          </cell>
          <cell r="F331">
            <v>127</v>
          </cell>
          <cell r="G331">
            <v>139</v>
          </cell>
          <cell r="H331">
            <v>131</v>
          </cell>
          <cell r="I331">
            <v>145</v>
          </cell>
          <cell r="J331">
            <v>137</v>
          </cell>
          <cell r="K331">
            <v>144</v>
          </cell>
          <cell r="L331">
            <v>179</v>
          </cell>
          <cell r="M331">
            <v>203</v>
          </cell>
        </row>
        <row r="332">
          <cell r="A332">
            <v>5180912</v>
          </cell>
          <cell r="B332">
            <v>5114549</v>
          </cell>
          <cell r="C332">
            <v>4410</v>
          </cell>
          <cell r="D332">
            <v>7726425</v>
          </cell>
          <cell r="E332">
            <v>186</v>
          </cell>
          <cell r="F332">
            <v>158</v>
          </cell>
          <cell r="G332">
            <v>159</v>
          </cell>
          <cell r="H332">
            <v>151</v>
          </cell>
          <cell r="I332">
            <v>172</v>
          </cell>
          <cell r="J332">
            <v>177</v>
          </cell>
          <cell r="K332">
            <v>170</v>
          </cell>
          <cell r="L332">
            <v>192</v>
          </cell>
          <cell r="M332">
            <v>224</v>
          </cell>
        </row>
        <row r="333">
          <cell r="A333">
            <v>5068022</v>
          </cell>
          <cell r="B333">
            <v>5058104</v>
          </cell>
          <cell r="C333">
            <v>4410</v>
          </cell>
          <cell r="D333">
            <v>7210433</v>
          </cell>
          <cell r="E333">
            <v>7</v>
          </cell>
          <cell r="F333">
            <v>5</v>
          </cell>
          <cell r="G333">
            <v>5</v>
          </cell>
          <cell r="H333">
            <v>4</v>
          </cell>
          <cell r="I333">
            <v>7</v>
          </cell>
          <cell r="J333">
            <v>0</v>
          </cell>
          <cell r="K333">
            <v>0</v>
          </cell>
          <cell r="L333">
            <v>6</v>
          </cell>
          <cell r="M333">
            <v>5</v>
          </cell>
        </row>
        <row r="334">
          <cell r="A334">
            <v>5180384</v>
          </cell>
          <cell r="B334">
            <v>5114285</v>
          </cell>
          <cell r="C334">
            <v>4410</v>
          </cell>
          <cell r="D334">
            <v>24556677</v>
          </cell>
          <cell r="E334">
            <v>141</v>
          </cell>
          <cell r="F334">
            <v>124</v>
          </cell>
          <cell r="G334">
            <v>128</v>
          </cell>
          <cell r="H334">
            <v>112</v>
          </cell>
          <cell r="I334">
            <v>105</v>
          </cell>
          <cell r="J334">
            <v>90</v>
          </cell>
          <cell r="K334">
            <v>94</v>
          </cell>
          <cell r="L334">
            <v>102</v>
          </cell>
          <cell r="M334">
            <v>132</v>
          </cell>
        </row>
        <row r="335">
          <cell r="A335">
            <v>5180430</v>
          </cell>
          <cell r="B335">
            <v>5114308</v>
          </cell>
          <cell r="C335">
            <v>4410</v>
          </cell>
          <cell r="D335">
            <v>24906166</v>
          </cell>
          <cell r="E335">
            <v>79</v>
          </cell>
          <cell r="F335">
            <v>77</v>
          </cell>
          <cell r="G335">
            <v>92</v>
          </cell>
          <cell r="H335">
            <v>63</v>
          </cell>
          <cell r="I335">
            <v>28</v>
          </cell>
          <cell r="J335">
            <v>55</v>
          </cell>
          <cell r="K335">
            <v>75</v>
          </cell>
          <cell r="L335">
            <v>110</v>
          </cell>
          <cell r="M335">
            <v>124</v>
          </cell>
        </row>
        <row r="336">
          <cell r="A336">
            <v>5181104</v>
          </cell>
          <cell r="B336">
            <v>5114645</v>
          </cell>
          <cell r="C336">
            <v>4410</v>
          </cell>
          <cell r="D336">
            <v>3333108</v>
          </cell>
          <cell r="E336">
            <v>269</v>
          </cell>
          <cell r="F336">
            <v>228</v>
          </cell>
          <cell r="G336">
            <v>238</v>
          </cell>
          <cell r="H336">
            <v>231</v>
          </cell>
          <cell r="I336">
            <v>221</v>
          </cell>
          <cell r="J336">
            <v>205</v>
          </cell>
          <cell r="K336">
            <v>214</v>
          </cell>
          <cell r="L336">
            <v>223</v>
          </cell>
          <cell r="M336">
            <v>224</v>
          </cell>
        </row>
        <row r="337">
          <cell r="A337">
            <v>5177768</v>
          </cell>
          <cell r="B337">
            <v>5112977</v>
          </cell>
          <cell r="C337">
            <v>4410</v>
          </cell>
          <cell r="D337">
            <v>18490467</v>
          </cell>
          <cell r="E337">
            <v>233</v>
          </cell>
          <cell r="F337">
            <v>206</v>
          </cell>
          <cell r="G337">
            <v>200</v>
          </cell>
          <cell r="H337">
            <v>189</v>
          </cell>
          <cell r="I337">
            <v>273</v>
          </cell>
          <cell r="J337">
            <v>237</v>
          </cell>
          <cell r="K337">
            <v>251</v>
          </cell>
          <cell r="L337">
            <v>224</v>
          </cell>
          <cell r="M337">
            <v>155</v>
          </cell>
        </row>
        <row r="338">
          <cell r="A338">
            <v>5177784</v>
          </cell>
          <cell r="B338">
            <v>5112985</v>
          </cell>
          <cell r="C338">
            <v>4410</v>
          </cell>
          <cell r="D338">
            <v>442290</v>
          </cell>
          <cell r="E338">
            <v>233</v>
          </cell>
          <cell r="F338">
            <v>206</v>
          </cell>
          <cell r="G338">
            <v>200</v>
          </cell>
          <cell r="H338">
            <v>189</v>
          </cell>
          <cell r="I338">
            <v>273</v>
          </cell>
          <cell r="J338">
            <v>237</v>
          </cell>
          <cell r="K338">
            <v>91</v>
          </cell>
          <cell r="L338">
            <v>56</v>
          </cell>
          <cell r="M338">
            <v>154</v>
          </cell>
        </row>
        <row r="339">
          <cell r="A339">
            <v>5177748</v>
          </cell>
          <cell r="B339">
            <v>5112967</v>
          </cell>
          <cell r="C339">
            <v>4410</v>
          </cell>
          <cell r="D339">
            <v>5386161</v>
          </cell>
          <cell r="E339">
            <v>205</v>
          </cell>
          <cell r="F339">
            <v>176</v>
          </cell>
          <cell r="G339">
            <v>193</v>
          </cell>
          <cell r="H339">
            <v>195</v>
          </cell>
          <cell r="I339">
            <v>180</v>
          </cell>
          <cell r="J339">
            <v>174</v>
          </cell>
          <cell r="K339">
            <v>206</v>
          </cell>
          <cell r="L339">
            <v>191</v>
          </cell>
          <cell r="M339">
            <v>206</v>
          </cell>
        </row>
        <row r="340">
          <cell r="A340">
            <v>5177704</v>
          </cell>
          <cell r="B340">
            <v>5112945</v>
          </cell>
          <cell r="C340">
            <v>4410</v>
          </cell>
          <cell r="D340">
            <v>3725827</v>
          </cell>
          <cell r="E340">
            <v>211</v>
          </cell>
          <cell r="F340">
            <v>193</v>
          </cell>
          <cell r="G340">
            <v>197</v>
          </cell>
          <cell r="H340">
            <v>153</v>
          </cell>
          <cell r="I340">
            <v>214</v>
          </cell>
          <cell r="J340">
            <v>204</v>
          </cell>
          <cell r="K340">
            <v>181</v>
          </cell>
          <cell r="L340">
            <v>169</v>
          </cell>
          <cell r="M340">
            <v>90</v>
          </cell>
        </row>
        <row r="341">
          <cell r="A341">
            <v>5177726</v>
          </cell>
          <cell r="B341">
            <v>5112956</v>
          </cell>
          <cell r="C341">
            <v>4410</v>
          </cell>
          <cell r="D341">
            <v>5316436</v>
          </cell>
          <cell r="E341">
            <v>12</v>
          </cell>
          <cell r="F341">
            <v>16</v>
          </cell>
          <cell r="G341">
            <v>9</v>
          </cell>
          <cell r="H341">
            <v>21</v>
          </cell>
          <cell r="I341">
            <v>11</v>
          </cell>
          <cell r="J341">
            <v>16</v>
          </cell>
          <cell r="K341">
            <v>20</v>
          </cell>
          <cell r="L341">
            <v>13</v>
          </cell>
          <cell r="M341">
            <v>11</v>
          </cell>
        </row>
        <row r="342">
          <cell r="A342">
            <v>5177848</v>
          </cell>
          <cell r="B342">
            <v>5113017</v>
          </cell>
          <cell r="C342">
            <v>4410</v>
          </cell>
          <cell r="E342">
            <v>172</v>
          </cell>
          <cell r="F342">
            <v>152</v>
          </cell>
          <cell r="G342">
            <v>148</v>
          </cell>
          <cell r="H342">
            <v>144</v>
          </cell>
          <cell r="I342">
            <v>213</v>
          </cell>
          <cell r="J342">
            <v>183</v>
          </cell>
          <cell r="K342">
            <v>193</v>
          </cell>
          <cell r="L342">
            <v>172</v>
          </cell>
          <cell r="M342">
            <v>184</v>
          </cell>
        </row>
        <row r="343">
          <cell r="A343">
            <v>5177986</v>
          </cell>
          <cell r="B343">
            <v>5113086</v>
          </cell>
          <cell r="C343">
            <v>4410</v>
          </cell>
          <cell r="D343">
            <v>32997408</v>
          </cell>
          <cell r="E343">
            <v>233</v>
          </cell>
          <cell r="F343">
            <v>206</v>
          </cell>
          <cell r="G343">
            <v>200</v>
          </cell>
          <cell r="H343">
            <v>189</v>
          </cell>
          <cell r="I343">
            <v>273</v>
          </cell>
          <cell r="J343">
            <v>237</v>
          </cell>
          <cell r="K343">
            <v>502</v>
          </cell>
          <cell r="L343">
            <v>55</v>
          </cell>
          <cell r="M343">
            <v>30</v>
          </cell>
        </row>
        <row r="344">
          <cell r="A344">
            <v>5178040</v>
          </cell>
          <cell r="B344">
            <v>5113113</v>
          </cell>
          <cell r="C344">
            <v>4410</v>
          </cell>
          <cell r="D344">
            <v>31116282</v>
          </cell>
          <cell r="E344">
            <v>22</v>
          </cell>
          <cell r="F344">
            <v>659</v>
          </cell>
          <cell r="G344">
            <v>599</v>
          </cell>
          <cell r="H344">
            <v>622</v>
          </cell>
          <cell r="I344">
            <v>496</v>
          </cell>
          <cell r="J344">
            <v>0</v>
          </cell>
          <cell r="K344">
            <v>399</v>
          </cell>
          <cell r="L344">
            <v>466</v>
          </cell>
          <cell r="M344">
            <v>545</v>
          </cell>
        </row>
        <row r="345">
          <cell r="A345">
            <v>5177948</v>
          </cell>
          <cell r="B345">
            <v>5113067</v>
          </cell>
          <cell r="C345">
            <v>4410</v>
          </cell>
          <cell r="D345">
            <v>31988623</v>
          </cell>
          <cell r="E345">
            <v>172</v>
          </cell>
          <cell r="F345">
            <v>152</v>
          </cell>
          <cell r="G345">
            <v>148</v>
          </cell>
          <cell r="H345">
            <v>144</v>
          </cell>
          <cell r="I345">
            <v>213</v>
          </cell>
          <cell r="J345">
            <v>15</v>
          </cell>
          <cell r="K345">
            <v>25</v>
          </cell>
          <cell r="L345">
            <v>53</v>
          </cell>
          <cell r="M345">
            <v>76</v>
          </cell>
        </row>
        <row r="346">
          <cell r="A346">
            <v>5177968</v>
          </cell>
          <cell r="B346">
            <v>5113077</v>
          </cell>
          <cell r="C346">
            <v>4410</v>
          </cell>
          <cell r="D346">
            <v>3726021</v>
          </cell>
          <cell r="E346">
            <v>143</v>
          </cell>
          <cell r="F346">
            <v>120</v>
          </cell>
          <cell r="G346">
            <v>126</v>
          </cell>
          <cell r="H346">
            <v>75</v>
          </cell>
          <cell r="I346">
            <v>83</v>
          </cell>
          <cell r="J346">
            <v>84</v>
          </cell>
          <cell r="K346">
            <v>101</v>
          </cell>
          <cell r="L346">
            <v>90</v>
          </cell>
          <cell r="M346">
            <v>83</v>
          </cell>
        </row>
        <row r="347">
          <cell r="A347">
            <v>5178036</v>
          </cell>
          <cell r="B347">
            <v>5113111</v>
          </cell>
          <cell r="C347">
            <v>4410</v>
          </cell>
          <cell r="D347">
            <v>1884965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6</v>
          </cell>
          <cell r="J347">
            <v>307</v>
          </cell>
          <cell r="K347">
            <v>322</v>
          </cell>
          <cell r="L347">
            <v>359</v>
          </cell>
          <cell r="M347">
            <v>424</v>
          </cell>
        </row>
        <row r="348">
          <cell r="A348">
            <v>5178030</v>
          </cell>
          <cell r="B348">
            <v>5113108</v>
          </cell>
          <cell r="C348">
            <v>4410</v>
          </cell>
          <cell r="D348">
            <v>1691957</v>
          </cell>
          <cell r="E348">
            <v>159</v>
          </cell>
          <cell r="F348">
            <v>144</v>
          </cell>
          <cell r="G348">
            <v>140</v>
          </cell>
          <cell r="H348">
            <v>158</v>
          </cell>
          <cell r="I348">
            <v>150</v>
          </cell>
          <cell r="J348">
            <v>128</v>
          </cell>
          <cell r="K348">
            <v>262</v>
          </cell>
          <cell r="L348">
            <v>123</v>
          </cell>
          <cell r="M348">
            <v>149</v>
          </cell>
        </row>
        <row r="349">
          <cell r="A349">
            <v>5177928</v>
          </cell>
          <cell r="B349">
            <v>5113057</v>
          </cell>
          <cell r="C349">
            <v>4410</v>
          </cell>
          <cell r="D349">
            <v>1691955</v>
          </cell>
          <cell r="E349">
            <v>193</v>
          </cell>
          <cell r="F349">
            <v>126</v>
          </cell>
          <cell r="G349">
            <v>115</v>
          </cell>
          <cell r="H349">
            <v>107</v>
          </cell>
          <cell r="I349">
            <v>106</v>
          </cell>
          <cell r="J349">
            <v>102</v>
          </cell>
          <cell r="K349">
            <v>109</v>
          </cell>
          <cell r="L349">
            <v>96</v>
          </cell>
          <cell r="M349">
            <v>107</v>
          </cell>
        </row>
        <row r="350">
          <cell r="A350">
            <v>5178038</v>
          </cell>
          <cell r="B350">
            <v>5113112</v>
          </cell>
          <cell r="C350">
            <v>4410</v>
          </cell>
          <cell r="D350">
            <v>3730935</v>
          </cell>
          <cell r="E350">
            <v>164</v>
          </cell>
          <cell r="F350">
            <v>114</v>
          </cell>
          <cell r="G350">
            <v>125</v>
          </cell>
          <cell r="H350">
            <v>127</v>
          </cell>
          <cell r="I350">
            <v>112</v>
          </cell>
          <cell r="J350">
            <v>93</v>
          </cell>
          <cell r="K350">
            <v>106</v>
          </cell>
          <cell r="L350">
            <v>116</v>
          </cell>
          <cell r="M350">
            <v>121</v>
          </cell>
        </row>
        <row r="351">
          <cell r="A351">
            <v>5178034</v>
          </cell>
          <cell r="B351">
            <v>5113110</v>
          </cell>
          <cell r="C351">
            <v>4410</v>
          </cell>
          <cell r="D351">
            <v>6821997</v>
          </cell>
          <cell r="E351">
            <v>45</v>
          </cell>
          <cell r="F351">
            <v>42</v>
          </cell>
          <cell r="G351">
            <v>37</v>
          </cell>
          <cell r="H351">
            <v>34</v>
          </cell>
          <cell r="I351">
            <v>40</v>
          </cell>
          <cell r="J351">
            <v>39</v>
          </cell>
          <cell r="K351">
            <v>40</v>
          </cell>
          <cell r="L351">
            <v>39</v>
          </cell>
          <cell r="M351">
            <v>35</v>
          </cell>
        </row>
        <row r="352">
          <cell r="A352">
            <v>5177908</v>
          </cell>
          <cell r="B352">
            <v>5113047</v>
          </cell>
          <cell r="C352">
            <v>4410</v>
          </cell>
          <cell r="D352">
            <v>1751077</v>
          </cell>
          <cell r="E352">
            <v>176</v>
          </cell>
          <cell r="F352">
            <v>79</v>
          </cell>
          <cell r="G352">
            <v>74</v>
          </cell>
          <cell r="H352">
            <v>64</v>
          </cell>
          <cell r="I352">
            <v>181</v>
          </cell>
          <cell r="J352">
            <v>105</v>
          </cell>
          <cell r="K352">
            <v>131</v>
          </cell>
          <cell r="L352">
            <v>129</v>
          </cell>
          <cell r="M352">
            <v>126</v>
          </cell>
        </row>
        <row r="353">
          <cell r="A353">
            <v>5177870</v>
          </cell>
          <cell r="B353">
            <v>5113028</v>
          </cell>
          <cell r="C353">
            <v>4410</v>
          </cell>
          <cell r="D353">
            <v>6823621</v>
          </cell>
          <cell r="E353">
            <v>201</v>
          </cell>
          <cell r="F353">
            <v>176</v>
          </cell>
          <cell r="G353">
            <v>182</v>
          </cell>
          <cell r="H353">
            <v>174</v>
          </cell>
          <cell r="I353">
            <v>189</v>
          </cell>
          <cell r="J353">
            <v>170</v>
          </cell>
          <cell r="K353">
            <v>189</v>
          </cell>
          <cell r="L353">
            <v>175</v>
          </cell>
          <cell r="M353">
            <v>193</v>
          </cell>
        </row>
        <row r="354">
          <cell r="A354">
            <v>5069762</v>
          </cell>
          <cell r="B354">
            <v>5058974</v>
          </cell>
          <cell r="C354">
            <v>4410</v>
          </cell>
          <cell r="D354">
            <v>7210412</v>
          </cell>
          <cell r="E354">
            <v>0</v>
          </cell>
          <cell r="F354">
            <v>98</v>
          </cell>
          <cell r="G354">
            <v>59</v>
          </cell>
          <cell r="H354">
            <v>107</v>
          </cell>
          <cell r="I354">
            <v>122</v>
          </cell>
          <cell r="J354">
            <v>121</v>
          </cell>
          <cell r="K354">
            <v>132</v>
          </cell>
          <cell r="L354">
            <v>143</v>
          </cell>
          <cell r="M354">
            <v>141</v>
          </cell>
        </row>
        <row r="355">
          <cell r="A355">
            <v>5177826</v>
          </cell>
          <cell r="B355">
            <v>5113006</v>
          </cell>
          <cell r="C355">
            <v>4410</v>
          </cell>
          <cell r="D355">
            <v>7109083</v>
          </cell>
          <cell r="E355">
            <v>137</v>
          </cell>
          <cell r="F355">
            <v>106</v>
          </cell>
          <cell r="G355">
            <v>141</v>
          </cell>
          <cell r="H355">
            <v>163</v>
          </cell>
          <cell r="I355">
            <v>153</v>
          </cell>
          <cell r="J355">
            <v>127</v>
          </cell>
          <cell r="K355">
            <v>134</v>
          </cell>
          <cell r="L355">
            <v>131</v>
          </cell>
          <cell r="M355">
            <v>173</v>
          </cell>
        </row>
        <row r="356">
          <cell r="A356">
            <v>5178008</v>
          </cell>
          <cell r="B356">
            <v>5113097</v>
          </cell>
          <cell r="C356">
            <v>4410</v>
          </cell>
          <cell r="D356">
            <v>7117841</v>
          </cell>
          <cell r="E356">
            <v>211</v>
          </cell>
          <cell r="F356">
            <v>169</v>
          </cell>
          <cell r="G356">
            <v>166</v>
          </cell>
          <cell r="H356">
            <v>164</v>
          </cell>
          <cell r="I356">
            <v>170</v>
          </cell>
          <cell r="J356">
            <v>170</v>
          </cell>
          <cell r="K356">
            <v>192</v>
          </cell>
          <cell r="L356">
            <v>165</v>
          </cell>
          <cell r="M356">
            <v>173</v>
          </cell>
        </row>
        <row r="357">
          <cell r="A357">
            <v>5177888</v>
          </cell>
          <cell r="B357">
            <v>5113037</v>
          </cell>
          <cell r="C357">
            <v>4410</v>
          </cell>
          <cell r="D357">
            <v>15961098</v>
          </cell>
          <cell r="E357">
            <v>65</v>
          </cell>
          <cell r="F357">
            <v>132</v>
          </cell>
          <cell r="G357">
            <v>99</v>
          </cell>
          <cell r="H357">
            <v>83</v>
          </cell>
          <cell r="I357">
            <v>93</v>
          </cell>
          <cell r="J357">
            <v>79</v>
          </cell>
          <cell r="K357">
            <v>83</v>
          </cell>
          <cell r="L357">
            <v>85</v>
          </cell>
          <cell r="M357">
            <v>86</v>
          </cell>
        </row>
        <row r="358">
          <cell r="A358">
            <v>5177802</v>
          </cell>
          <cell r="B358">
            <v>5112994</v>
          </cell>
          <cell r="C358">
            <v>4410</v>
          </cell>
          <cell r="D358">
            <v>721946</v>
          </cell>
          <cell r="E358">
            <v>134</v>
          </cell>
          <cell r="F358">
            <v>120</v>
          </cell>
          <cell r="G358">
            <v>240</v>
          </cell>
          <cell r="H358">
            <v>137</v>
          </cell>
          <cell r="I358">
            <v>147</v>
          </cell>
          <cell r="J358">
            <v>129</v>
          </cell>
          <cell r="K358">
            <v>139</v>
          </cell>
          <cell r="L358">
            <v>137</v>
          </cell>
          <cell r="M358">
            <v>148</v>
          </cell>
        </row>
        <row r="359">
          <cell r="A359">
            <v>5178042</v>
          </cell>
          <cell r="B359">
            <v>5113114</v>
          </cell>
          <cell r="C359">
            <v>4410</v>
          </cell>
          <cell r="D359">
            <v>3515738</v>
          </cell>
          <cell r="E359">
            <v>170</v>
          </cell>
          <cell r="F359">
            <v>144</v>
          </cell>
          <cell r="G359">
            <v>152</v>
          </cell>
          <cell r="H359">
            <v>151</v>
          </cell>
          <cell r="I359">
            <v>196</v>
          </cell>
          <cell r="J359">
            <v>164</v>
          </cell>
          <cell r="K359">
            <v>184</v>
          </cell>
          <cell r="L359">
            <v>184</v>
          </cell>
          <cell r="M359">
            <v>218</v>
          </cell>
        </row>
        <row r="360">
          <cell r="A360">
            <v>5178282</v>
          </cell>
          <cell r="B360">
            <v>5113234</v>
          </cell>
          <cell r="C360">
            <v>4410</v>
          </cell>
          <cell r="D360">
            <v>70006480</v>
          </cell>
          <cell r="E360">
            <v>251</v>
          </cell>
          <cell r="F360">
            <v>225</v>
          </cell>
          <cell r="G360">
            <v>206</v>
          </cell>
          <cell r="H360">
            <v>212</v>
          </cell>
          <cell r="I360">
            <v>229</v>
          </cell>
          <cell r="J360">
            <v>218</v>
          </cell>
          <cell r="K360">
            <v>215</v>
          </cell>
          <cell r="L360">
            <v>241</v>
          </cell>
          <cell r="M360">
            <v>204</v>
          </cell>
        </row>
        <row r="361">
          <cell r="A361">
            <v>5178348</v>
          </cell>
          <cell r="B361">
            <v>5113267</v>
          </cell>
          <cell r="C361">
            <v>4410</v>
          </cell>
          <cell r="D361">
            <v>5308643</v>
          </cell>
          <cell r="E361">
            <v>101</v>
          </cell>
          <cell r="F361">
            <v>86</v>
          </cell>
          <cell r="G361">
            <v>80</v>
          </cell>
          <cell r="H361">
            <v>92</v>
          </cell>
          <cell r="I361">
            <v>99</v>
          </cell>
          <cell r="J361">
            <v>74</v>
          </cell>
          <cell r="K361">
            <v>90</v>
          </cell>
          <cell r="L361">
            <v>73</v>
          </cell>
          <cell r="M361">
            <v>81</v>
          </cell>
        </row>
        <row r="362">
          <cell r="A362">
            <v>5178370</v>
          </cell>
          <cell r="B362">
            <v>5113278</v>
          </cell>
          <cell r="C362">
            <v>4410</v>
          </cell>
          <cell r="D362">
            <v>15960556</v>
          </cell>
          <cell r="E362">
            <v>179</v>
          </cell>
          <cell r="F362">
            <v>141</v>
          </cell>
          <cell r="G362">
            <v>136</v>
          </cell>
          <cell r="H362">
            <v>160</v>
          </cell>
          <cell r="I362">
            <v>178</v>
          </cell>
          <cell r="J362">
            <v>150</v>
          </cell>
          <cell r="K362">
            <v>143</v>
          </cell>
          <cell r="L362">
            <v>130</v>
          </cell>
          <cell r="M362">
            <v>134</v>
          </cell>
        </row>
        <row r="363">
          <cell r="A363">
            <v>5178044</v>
          </cell>
          <cell r="B363">
            <v>5113115</v>
          </cell>
          <cell r="C363">
            <v>4410</v>
          </cell>
          <cell r="D363">
            <v>10274686</v>
          </cell>
          <cell r="E363">
            <v>336</v>
          </cell>
          <cell r="F363">
            <v>281</v>
          </cell>
          <cell r="G363">
            <v>262</v>
          </cell>
          <cell r="H363">
            <v>252</v>
          </cell>
          <cell r="I363">
            <v>250</v>
          </cell>
          <cell r="J363">
            <v>240</v>
          </cell>
          <cell r="K363">
            <v>248</v>
          </cell>
          <cell r="L363">
            <v>216</v>
          </cell>
          <cell r="M363">
            <v>275</v>
          </cell>
        </row>
        <row r="364">
          <cell r="A364">
            <v>5178062</v>
          </cell>
          <cell r="B364">
            <v>5113124</v>
          </cell>
          <cell r="C364">
            <v>4410</v>
          </cell>
          <cell r="D364">
            <v>1502241</v>
          </cell>
          <cell r="E364">
            <v>167</v>
          </cell>
          <cell r="F364">
            <v>306</v>
          </cell>
          <cell r="G364">
            <v>158</v>
          </cell>
          <cell r="H364">
            <v>165</v>
          </cell>
          <cell r="I364">
            <v>183</v>
          </cell>
          <cell r="J364">
            <v>172</v>
          </cell>
          <cell r="K364">
            <v>190</v>
          </cell>
          <cell r="L364">
            <v>174</v>
          </cell>
          <cell r="M364">
            <v>212</v>
          </cell>
        </row>
        <row r="365">
          <cell r="A365">
            <v>5178262</v>
          </cell>
          <cell r="B365">
            <v>5113224</v>
          </cell>
          <cell r="C365">
            <v>4410</v>
          </cell>
          <cell r="D365">
            <v>1618664</v>
          </cell>
          <cell r="E365">
            <v>157</v>
          </cell>
          <cell r="F365">
            <v>138</v>
          </cell>
          <cell r="G365">
            <v>142</v>
          </cell>
          <cell r="H365">
            <v>130</v>
          </cell>
          <cell r="I365">
            <v>144</v>
          </cell>
          <cell r="J365">
            <v>130</v>
          </cell>
          <cell r="K365">
            <v>144</v>
          </cell>
          <cell r="L365">
            <v>140</v>
          </cell>
          <cell r="M365">
            <v>159</v>
          </cell>
        </row>
        <row r="366">
          <cell r="A366">
            <v>5178240</v>
          </cell>
          <cell r="B366">
            <v>5113213</v>
          </cell>
          <cell r="C366">
            <v>4410</v>
          </cell>
          <cell r="D366">
            <v>1691952</v>
          </cell>
          <cell r="E366">
            <v>252</v>
          </cell>
          <cell r="F366">
            <v>214</v>
          </cell>
          <cell r="G366">
            <v>207</v>
          </cell>
          <cell r="H366">
            <v>211</v>
          </cell>
          <cell r="I366">
            <v>220</v>
          </cell>
          <cell r="J366">
            <v>187</v>
          </cell>
          <cell r="K366">
            <v>194</v>
          </cell>
          <cell r="L366">
            <v>197</v>
          </cell>
          <cell r="M366">
            <v>221</v>
          </cell>
        </row>
        <row r="367">
          <cell r="A367">
            <v>5178218</v>
          </cell>
          <cell r="B367">
            <v>5113202</v>
          </cell>
          <cell r="C367">
            <v>4410</v>
          </cell>
          <cell r="D367">
            <v>1691954</v>
          </cell>
          <cell r="E367">
            <v>162</v>
          </cell>
          <cell r="F367">
            <v>298</v>
          </cell>
          <cell r="G367">
            <v>135</v>
          </cell>
          <cell r="H367">
            <v>158</v>
          </cell>
          <cell r="I367">
            <v>203</v>
          </cell>
          <cell r="J367">
            <v>146</v>
          </cell>
          <cell r="K367">
            <v>166</v>
          </cell>
          <cell r="L367">
            <v>200</v>
          </cell>
          <cell r="M367">
            <v>176</v>
          </cell>
        </row>
        <row r="368">
          <cell r="A368">
            <v>5178412</v>
          </cell>
          <cell r="B368">
            <v>5113299</v>
          </cell>
          <cell r="C368">
            <v>4410</v>
          </cell>
          <cell r="D368">
            <v>3730226</v>
          </cell>
          <cell r="E368">
            <v>46</v>
          </cell>
          <cell r="F368">
            <v>42</v>
          </cell>
          <cell r="G368">
            <v>51</v>
          </cell>
          <cell r="H368">
            <v>54</v>
          </cell>
          <cell r="I368">
            <v>40</v>
          </cell>
          <cell r="J368">
            <v>50</v>
          </cell>
          <cell r="K368">
            <v>50</v>
          </cell>
          <cell r="L368">
            <v>48</v>
          </cell>
          <cell r="M368">
            <v>60</v>
          </cell>
        </row>
        <row r="369">
          <cell r="A369">
            <v>5178326</v>
          </cell>
          <cell r="B369">
            <v>5113256</v>
          </cell>
          <cell r="C369">
            <v>4410</v>
          </cell>
          <cell r="D369">
            <v>4746657</v>
          </cell>
          <cell r="E369">
            <v>32</v>
          </cell>
          <cell r="F369">
            <v>33</v>
          </cell>
          <cell r="G369">
            <v>36</v>
          </cell>
          <cell r="H369">
            <v>42</v>
          </cell>
          <cell r="I369">
            <v>0</v>
          </cell>
          <cell r="J369">
            <v>27</v>
          </cell>
          <cell r="K369">
            <v>29</v>
          </cell>
          <cell r="L369">
            <v>0</v>
          </cell>
          <cell r="M369">
            <v>23</v>
          </cell>
        </row>
        <row r="370">
          <cell r="A370">
            <v>5178046</v>
          </cell>
          <cell r="B370">
            <v>5113116</v>
          </cell>
          <cell r="C370">
            <v>4410</v>
          </cell>
          <cell r="D370">
            <v>6824559</v>
          </cell>
          <cell r="E370">
            <v>257</v>
          </cell>
          <cell r="F370">
            <v>235</v>
          </cell>
          <cell r="G370">
            <v>262</v>
          </cell>
          <cell r="H370">
            <v>260</v>
          </cell>
          <cell r="I370">
            <v>268</v>
          </cell>
          <cell r="J370">
            <v>260</v>
          </cell>
          <cell r="K370">
            <v>247</v>
          </cell>
          <cell r="L370">
            <v>236</v>
          </cell>
          <cell r="M370">
            <v>272</v>
          </cell>
        </row>
        <row r="371">
          <cell r="A371">
            <v>5178086</v>
          </cell>
          <cell r="B371">
            <v>5113136</v>
          </cell>
          <cell r="C371">
            <v>4410</v>
          </cell>
          <cell r="D371">
            <v>6825496</v>
          </cell>
          <cell r="E371">
            <v>324</v>
          </cell>
          <cell r="F371">
            <v>228</v>
          </cell>
          <cell r="G371">
            <v>167</v>
          </cell>
          <cell r="H371">
            <v>192</v>
          </cell>
          <cell r="I371">
            <v>218</v>
          </cell>
          <cell r="J371">
            <v>184</v>
          </cell>
          <cell r="K371">
            <v>223</v>
          </cell>
          <cell r="L371">
            <v>176</v>
          </cell>
          <cell r="M371">
            <v>239</v>
          </cell>
        </row>
        <row r="372">
          <cell r="A372">
            <v>5178152</v>
          </cell>
          <cell r="B372">
            <v>5113169</v>
          </cell>
          <cell r="C372">
            <v>4410</v>
          </cell>
          <cell r="D372">
            <v>6823193</v>
          </cell>
          <cell r="E372">
            <v>99</v>
          </cell>
          <cell r="F372">
            <v>81</v>
          </cell>
          <cell r="G372">
            <v>63</v>
          </cell>
          <cell r="H372">
            <v>51</v>
          </cell>
          <cell r="I372">
            <v>110</v>
          </cell>
          <cell r="J372">
            <v>128</v>
          </cell>
          <cell r="K372">
            <v>131</v>
          </cell>
          <cell r="L372">
            <v>197</v>
          </cell>
          <cell r="M372">
            <v>272</v>
          </cell>
        </row>
        <row r="373">
          <cell r="A373">
            <v>5178392</v>
          </cell>
          <cell r="B373">
            <v>5113289</v>
          </cell>
          <cell r="C373">
            <v>4410</v>
          </cell>
          <cell r="D373">
            <v>1752329</v>
          </cell>
          <cell r="E373">
            <v>234</v>
          </cell>
          <cell r="F373">
            <v>195</v>
          </cell>
          <cell r="G373">
            <v>181</v>
          </cell>
          <cell r="H373">
            <v>166</v>
          </cell>
          <cell r="I373">
            <v>142</v>
          </cell>
          <cell r="J373">
            <v>129</v>
          </cell>
          <cell r="K373">
            <v>99</v>
          </cell>
          <cell r="L373">
            <v>173</v>
          </cell>
          <cell r="M373">
            <v>160</v>
          </cell>
        </row>
        <row r="374">
          <cell r="A374">
            <v>5178196</v>
          </cell>
          <cell r="B374">
            <v>5113191</v>
          </cell>
          <cell r="C374">
            <v>4410</v>
          </cell>
          <cell r="D374">
            <v>6822154</v>
          </cell>
          <cell r="E374">
            <v>185</v>
          </cell>
          <cell r="F374">
            <v>148</v>
          </cell>
          <cell r="G374">
            <v>155</v>
          </cell>
          <cell r="H374">
            <v>175</v>
          </cell>
          <cell r="I374">
            <v>145</v>
          </cell>
          <cell r="J374">
            <v>152</v>
          </cell>
          <cell r="K374">
            <v>155</v>
          </cell>
          <cell r="L374">
            <v>151</v>
          </cell>
          <cell r="M374">
            <v>169</v>
          </cell>
        </row>
        <row r="375">
          <cell r="A375">
            <v>5178130</v>
          </cell>
          <cell r="B375">
            <v>5113158</v>
          </cell>
          <cell r="C375">
            <v>4410</v>
          </cell>
          <cell r="D375">
            <v>7129727</v>
          </cell>
          <cell r="E375">
            <v>225</v>
          </cell>
          <cell r="F375">
            <v>175</v>
          </cell>
          <cell r="G375">
            <v>224</v>
          </cell>
          <cell r="H375">
            <v>201</v>
          </cell>
          <cell r="I375">
            <v>214</v>
          </cell>
          <cell r="J375">
            <v>189</v>
          </cell>
          <cell r="K375">
            <v>188</v>
          </cell>
          <cell r="L375">
            <v>204</v>
          </cell>
          <cell r="M375">
            <v>204</v>
          </cell>
        </row>
        <row r="376">
          <cell r="A376">
            <v>5178108</v>
          </cell>
          <cell r="B376">
            <v>5113147</v>
          </cell>
          <cell r="C376">
            <v>4410</v>
          </cell>
          <cell r="D376">
            <v>7128926</v>
          </cell>
          <cell r="E376">
            <v>246</v>
          </cell>
          <cell r="F376">
            <v>174</v>
          </cell>
          <cell r="G376">
            <v>202</v>
          </cell>
          <cell r="H376">
            <v>192</v>
          </cell>
          <cell r="I376">
            <v>186</v>
          </cell>
          <cell r="J376">
            <v>161</v>
          </cell>
          <cell r="K376">
            <v>168</v>
          </cell>
          <cell r="L376">
            <v>180</v>
          </cell>
          <cell r="M376">
            <v>206</v>
          </cell>
        </row>
        <row r="377">
          <cell r="A377">
            <v>5178174</v>
          </cell>
          <cell r="B377">
            <v>5113180</v>
          </cell>
          <cell r="C377">
            <v>4410</v>
          </cell>
          <cell r="D377">
            <v>7315000</v>
          </cell>
          <cell r="E377">
            <v>126</v>
          </cell>
          <cell r="F377">
            <v>116</v>
          </cell>
          <cell r="G377">
            <v>118</v>
          </cell>
          <cell r="H377">
            <v>135</v>
          </cell>
          <cell r="I377">
            <v>156</v>
          </cell>
          <cell r="J377">
            <v>137</v>
          </cell>
          <cell r="K377">
            <v>150</v>
          </cell>
          <cell r="L377">
            <v>133</v>
          </cell>
          <cell r="M377">
            <v>154</v>
          </cell>
        </row>
        <row r="378">
          <cell r="A378">
            <v>5094944</v>
          </cell>
          <cell r="B378">
            <v>5071565</v>
          </cell>
          <cell r="C378">
            <v>4410</v>
          </cell>
          <cell r="D378">
            <v>3655509</v>
          </cell>
          <cell r="E378">
            <v>134</v>
          </cell>
          <cell r="F378">
            <v>104</v>
          </cell>
          <cell r="G378">
            <v>118</v>
          </cell>
          <cell r="H378">
            <v>103</v>
          </cell>
          <cell r="I378">
            <v>106</v>
          </cell>
          <cell r="J378">
            <v>89</v>
          </cell>
          <cell r="K378">
            <v>94</v>
          </cell>
          <cell r="L378">
            <v>102</v>
          </cell>
          <cell r="M378">
            <v>104</v>
          </cell>
        </row>
        <row r="379">
          <cell r="A379">
            <v>5094950</v>
          </cell>
          <cell r="B379">
            <v>5071568</v>
          </cell>
          <cell r="C379">
            <v>4410</v>
          </cell>
          <cell r="D379">
            <v>3655838</v>
          </cell>
          <cell r="E379">
            <v>266</v>
          </cell>
          <cell r="F379">
            <v>213</v>
          </cell>
          <cell r="G379">
            <v>236</v>
          </cell>
          <cell r="H379">
            <v>207</v>
          </cell>
          <cell r="I379">
            <v>250</v>
          </cell>
          <cell r="J379">
            <v>228</v>
          </cell>
          <cell r="K379">
            <v>221</v>
          </cell>
          <cell r="L379">
            <v>228</v>
          </cell>
          <cell r="M379">
            <v>221</v>
          </cell>
        </row>
        <row r="380">
          <cell r="A380">
            <v>5178642</v>
          </cell>
          <cell r="B380">
            <v>5113414</v>
          </cell>
          <cell r="C380">
            <v>4410</v>
          </cell>
          <cell r="D380">
            <v>3655723</v>
          </cell>
          <cell r="E380">
            <v>233</v>
          </cell>
          <cell r="F380">
            <v>206</v>
          </cell>
          <cell r="G380">
            <v>200</v>
          </cell>
          <cell r="H380">
            <v>189</v>
          </cell>
          <cell r="I380">
            <v>273</v>
          </cell>
          <cell r="J380">
            <v>183</v>
          </cell>
          <cell r="K380">
            <v>193</v>
          </cell>
          <cell r="L380">
            <v>172</v>
          </cell>
          <cell r="M380">
            <v>184</v>
          </cell>
        </row>
        <row r="381">
          <cell r="A381">
            <v>5178434</v>
          </cell>
          <cell r="B381">
            <v>5113310</v>
          </cell>
          <cell r="C381">
            <v>4410</v>
          </cell>
          <cell r="D381">
            <v>3645931</v>
          </cell>
          <cell r="E381">
            <v>233</v>
          </cell>
          <cell r="F381">
            <v>206</v>
          </cell>
          <cell r="G381">
            <v>200</v>
          </cell>
          <cell r="H381">
            <v>189</v>
          </cell>
          <cell r="I381">
            <v>273</v>
          </cell>
          <cell r="J381">
            <v>237</v>
          </cell>
          <cell r="K381">
            <v>251</v>
          </cell>
          <cell r="L381">
            <v>224</v>
          </cell>
          <cell r="M381">
            <v>242</v>
          </cell>
        </row>
        <row r="382">
          <cell r="A382">
            <v>5178512</v>
          </cell>
          <cell r="B382">
            <v>5113349</v>
          </cell>
          <cell r="C382">
            <v>4410</v>
          </cell>
          <cell r="D382">
            <v>7115989</v>
          </cell>
          <cell r="E382">
            <v>233</v>
          </cell>
          <cell r="F382">
            <v>206</v>
          </cell>
          <cell r="G382">
            <v>200</v>
          </cell>
          <cell r="H382">
            <v>189</v>
          </cell>
          <cell r="I382">
            <v>273</v>
          </cell>
          <cell r="J382">
            <v>237</v>
          </cell>
          <cell r="K382">
            <v>251</v>
          </cell>
          <cell r="L382">
            <v>224</v>
          </cell>
          <cell r="M382">
            <v>242</v>
          </cell>
        </row>
        <row r="383">
          <cell r="A383">
            <v>5178728</v>
          </cell>
          <cell r="B383">
            <v>5113457</v>
          </cell>
          <cell r="C383">
            <v>4410</v>
          </cell>
          <cell r="D383">
            <v>721614</v>
          </cell>
          <cell r="E383">
            <v>233</v>
          </cell>
          <cell r="F383">
            <v>206</v>
          </cell>
          <cell r="G383">
            <v>200</v>
          </cell>
          <cell r="H383">
            <v>144</v>
          </cell>
          <cell r="I383">
            <v>213</v>
          </cell>
          <cell r="J383">
            <v>183</v>
          </cell>
          <cell r="K383">
            <v>193</v>
          </cell>
          <cell r="L383">
            <v>172</v>
          </cell>
          <cell r="M383">
            <v>475</v>
          </cell>
        </row>
        <row r="384">
          <cell r="A384">
            <v>5178940</v>
          </cell>
          <cell r="B384">
            <v>5113563</v>
          </cell>
          <cell r="C384">
            <v>4410</v>
          </cell>
          <cell r="D384">
            <v>1691953</v>
          </cell>
          <cell r="E384">
            <v>466</v>
          </cell>
          <cell r="F384">
            <v>412</v>
          </cell>
          <cell r="G384">
            <v>200</v>
          </cell>
          <cell r="H384">
            <v>189</v>
          </cell>
          <cell r="I384">
            <v>273</v>
          </cell>
          <cell r="J384">
            <v>237</v>
          </cell>
          <cell r="K384">
            <v>251</v>
          </cell>
          <cell r="L384">
            <v>224</v>
          </cell>
          <cell r="M384">
            <v>216</v>
          </cell>
        </row>
        <row r="385">
          <cell r="A385">
            <v>5178830</v>
          </cell>
          <cell r="B385">
            <v>5113508</v>
          </cell>
          <cell r="C385">
            <v>4410</v>
          </cell>
          <cell r="D385">
            <v>7103282</v>
          </cell>
          <cell r="E385">
            <v>233</v>
          </cell>
          <cell r="F385">
            <v>206</v>
          </cell>
          <cell r="G385">
            <v>200</v>
          </cell>
          <cell r="H385">
            <v>144</v>
          </cell>
          <cell r="I385">
            <v>213</v>
          </cell>
          <cell r="J385">
            <v>183</v>
          </cell>
          <cell r="K385">
            <v>193</v>
          </cell>
          <cell r="L385">
            <v>172</v>
          </cell>
          <cell r="M385">
            <v>269</v>
          </cell>
        </row>
        <row r="386">
          <cell r="A386">
            <v>5178452</v>
          </cell>
          <cell r="B386">
            <v>5113319</v>
          </cell>
          <cell r="C386">
            <v>4410</v>
          </cell>
          <cell r="D386">
            <v>7314095</v>
          </cell>
          <cell r="E386">
            <v>233</v>
          </cell>
          <cell r="F386">
            <v>206</v>
          </cell>
          <cell r="G386">
            <v>200</v>
          </cell>
          <cell r="H386">
            <v>189</v>
          </cell>
          <cell r="I386">
            <v>273</v>
          </cell>
          <cell r="J386">
            <v>237</v>
          </cell>
          <cell r="K386">
            <v>251</v>
          </cell>
          <cell r="L386">
            <v>224</v>
          </cell>
          <cell r="M386">
            <v>128</v>
          </cell>
        </row>
        <row r="387">
          <cell r="A387">
            <v>5094960</v>
          </cell>
          <cell r="B387">
            <v>5071573</v>
          </cell>
          <cell r="C387">
            <v>4410</v>
          </cell>
          <cell r="D387">
            <v>3639899</v>
          </cell>
          <cell r="E387">
            <v>246</v>
          </cell>
          <cell r="F387">
            <v>130</v>
          </cell>
          <cell r="G387">
            <v>145</v>
          </cell>
          <cell r="H387">
            <v>104</v>
          </cell>
          <cell r="I387">
            <v>126</v>
          </cell>
          <cell r="J387">
            <v>93</v>
          </cell>
          <cell r="K387">
            <v>133</v>
          </cell>
          <cell r="L387">
            <v>698</v>
          </cell>
          <cell r="M387">
            <v>528</v>
          </cell>
        </row>
        <row r="388">
          <cell r="A388">
            <v>5178708</v>
          </cell>
          <cell r="B388">
            <v>5113447</v>
          </cell>
          <cell r="C388">
            <v>4410</v>
          </cell>
          <cell r="D388">
            <v>3367065</v>
          </cell>
          <cell r="E388">
            <v>1145</v>
          </cell>
          <cell r="F388">
            <v>307</v>
          </cell>
          <cell r="G388">
            <v>295</v>
          </cell>
          <cell r="H388">
            <v>339</v>
          </cell>
          <cell r="I388">
            <v>357</v>
          </cell>
          <cell r="J388">
            <v>314</v>
          </cell>
          <cell r="K388">
            <v>940</v>
          </cell>
          <cell r="L388">
            <v>1023</v>
          </cell>
          <cell r="M388">
            <v>1107</v>
          </cell>
        </row>
        <row r="389">
          <cell r="A389">
            <v>5178768</v>
          </cell>
          <cell r="B389">
            <v>5113477</v>
          </cell>
          <cell r="C389">
            <v>4410</v>
          </cell>
          <cell r="D389">
            <v>3526774</v>
          </cell>
          <cell r="E389">
            <v>92</v>
          </cell>
          <cell r="F389">
            <v>42</v>
          </cell>
          <cell r="G389">
            <v>69</v>
          </cell>
          <cell r="H389">
            <v>218</v>
          </cell>
          <cell r="I389">
            <v>251</v>
          </cell>
          <cell r="J389">
            <v>227</v>
          </cell>
          <cell r="K389">
            <v>213</v>
          </cell>
          <cell r="L389">
            <v>122</v>
          </cell>
          <cell r="M389">
            <v>126</v>
          </cell>
        </row>
        <row r="390">
          <cell r="A390">
            <v>5178554</v>
          </cell>
          <cell r="B390">
            <v>5113370</v>
          </cell>
          <cell r="C390">
            <v>4410</v>
          </cell>
          <cell r="D390">
            <v>3507294</v>
          </cell>
          <cell r="E390">
            <v>137</v>
          </cell>
          <cell r="F390">
            <v>124</v>
          </cell>
          <cell r="G390">
            <v>124</v>
          </cell>
          <cell r="H390">
            <v>161</v>
          </cell>
          <cell r="I390">
            <v>178</v>
          </cell>
          <cell r="J390">
            <v>147</v>
          </cell>
          <cell r="K390">
            <v>162</v>
          </cell>
          <cell r="L390">
            <v>151</v>
          </cell>
          <cell r="M390">
            <v>180</v>
          </cell>
        </row>
        <row r="391">
          <cell r="A391">
            <v>5178960</v>
          </cell>
          <cell r="B391">
            <v>5113573</v>
          </cell>
          <cell r="C391">
            <v>4410</v>
          </cell>
          <cell r="D391">
            <v>3201977</v>
          </cell>
          <cell r="E391">
            <v>121</v>
          </cell>
          <cell r="F391">
            <v>63</v>
          </cell>
          <cell r="G391">
            <v>136</v>
          </cell>
          <cell r="H391">
            <v>101</v>
          </cell>
          <cell r="I391">
            <v>129</v>
          </cell>
          <cell r="J391">
            <v>111</v>
          </cell>
          <cell r="K391">
            <v>0</v>
          </cell>
          <cell r="L391">
            <v>261</v>
          </cell>
          <cell r="M391">
            <v>189</v>
          </cell>
        </row>
        <row r="392">
          <cell r="A392">
            <v>5178872</v>
          </cell>
          <cell r="B392">
            <v>5113529</v>
          </cell>
          <cell r="C392">
            <v>4410</v>
          </cell>
          <cell r="D392">
            <v>7117671</v>
          </cell>
          <cell r="E392">
            <v>215</v>
          </cell>
          <cell r="F392">
            <v>186</v>
          </cell>
          <cell r="G392">
            <v>151</v>
          </cell>
          <cell r="H392">
            <v>156</v>
          </cell>
          <cell r="I392">
            <v>157</v>
          </cell>
          <cell r="J392">
            <v>176</v>
          </cell>
          <cell r="K392">
            <v>190</v>
          </cell>
          <cell r="L392">
            <v>196</v>
          </cell>
          <cell r="M392">
            <v>211</v>
          </cell>
        </row>
        <row r="393">
          <cell r="A393">
            <v>5094952</v>
          </cell>
          <cell r="B393">
            <v>5071569</v>
          </cell>
          <cell r="C393">
            <v>4410</v>
          </cell>
          <cell r="D393">
            <v>5317774</v>
          </cell>
          <cell r="E393">
            <v>108</v>
          </cell>
          <cell r="F393">
            <v>99</v>
          </cell>
          <cell r="G393">
            <v>76</v>
          </cell>
          <cell r="H393">
            <v>70</v>
          </cell>
          <cell r="I393">
            <v>67</v>
          </cell>
          <cell r="J393">
            <v>65</v>
          </cell>
          <cell r="K393">
            <v>68</v>
          </cell>
          <cell r="L393">
            <v>65</v>
          </cell>
          <cell r="M393">
            <v>66</v>
          </cell>
        </row>
        <row r="394">
          <cell r="A394">
            <v>5178686</v>
          </cell>
          <cell r="B394">
            <v>5113436</v>
          </cell>
          <cell r="C394">
            <v>4410</v>
          </cell>
          <cell r="D394">
            <v>5383914</v>
          </cell>
          <cell r="E394">
            <v>332</v>
          </cell>
          <cell r="F394">
            <v>267</v>
          </cell>
          <cell r="G394">
            <v>302</v>
          </cell>
          <cell r="H394">
            <v>235</v>
          </cell>
          <cell r="I394">
            <v>256</v>
          </cell>
          <cell r="J394">
            <v>245</v>
          </cell>
          <cell r="K394">
            <v>254</v>
          </cell>
          <cell r="L394">
            <v>272</v>
          </cell>
          <cell r="M394">
            <v>295</v>
          </cell>
        </row>
        <row r="395">
          <cell r="A395">
            <v>5178664</v>
          </cell>
          <cell r="B395">
            <v>5113425</v>
          </cell>
          <cell r="C395">
            <v>4410</v>
          </cell>
          <cell r="D395">
            <v>16007568</v>
          </cell>
          <cell r="E395">
            <v>261</v>
          </cell>
          <cell r="F395">
            <v>239</v>
          </cell>
          <cell r="G395">
            <v>226</v>
          </cell>
          <cell r="H395">
            <v>237</v>
          </cell>
          <cell r="I395">
            <v>237</v>
          </cell>
          <cell r="J395">
            <v>236</v>
          </cell>
          <cell r="K395">
            <v>37</v>
          </cell>
          <cell r="L395">
            <v>175</v>
          </cell>
          <cell r="M395">
            <v>210</v>
          </cell>
        </row>
        <row r="396">
          <cell r="A396">
            <v>5094958</v>
          </cell>
          <cell r="B396">
            <v>5071572</v>
          </cell>
          <cell r="C396">
            <v>4410</v>
          </cell>
          <cell r="D396">
            <v>10276205</v>
          </cell>
          <cell r="E396">
            <v>331</v>
          </cell>
          <cell r="F396">
            <v>538</v>
          </cell>
          <cell r="G396">
            <v>602</v>
          </cell>
          <cell r="H396">
            <v>180</v>
          </cell>
          <cell r="I396">
            <v>12</v>
          </cell>
          <cell r="J396">
            <v>21</v>
          </cell>
          <cell r="K396">
            <v>479</v>
          </cell>
          <cell r="L396">
            <v>678</v>
          </cell>
          <cell r="M396">
            <v>137</v>
          </cell>
        </row>
        <row r="397">
          <cell r="A397">
            <v>5178598</v>
          </cell>
          <cell r="B397">
            <v>5113392</v>
          </cell>
          <cell r="C397">
            <v>4410</v>
          </cell>
          <cell r="D397">
            <v>8913502</v>
          </cell>
          <cell r="E397">
            <v>163</v>
          </cell>
          <cell r="F397">
            <v>131</v>
          </cell>
          <cell r="G397">
            <v>132</v>
          </cell>
          <cell r="H397">
            <v>123</v>
          </cell>
          <cell r="I397">
            <v>128</v>
          </cell>
          <cell r="J397">
            <v>123</v>
          </cell>
          <cell r="K397">
            <v>142</v>
          </cell>
          <cell r="L397">
            <v>133</v>
          </cell>
          <cell r="M397">
            <v>129</v>
          </cell>
        </row>
        <row r="398">
          <cell r="A398">
            <v>5094942</v>
          </cell>
          <cell r="B398">
            <v>5071564</v>
          </cell>
          <cell r="C398">
            <v>4410</v>
          </cell>
          <cell r="D398">
            <v>34728294</v>
          </cell>
          <cell r="E398">
            <v>34</v>
          </cell>
          <cell r="F398">
            <v>87</v>
          </cell>
          <cell r="G398">
            <v>83</v>
          </cell>
          <cell r="H398">
            <v>39</v>
          </cell>
          <cell r="I398">
            <v>44</v>
          </cell>
          <cell r="J398">
            <v>34</v>
          </cell>
          <cell r="K398">
            <v>25</v>
          </cell>
          <cell r="L398">
            <v>27</v>
          </cell>
          <cell r="M398">
            <v>23</v>
          </cell>
        </row>
        <row r="399">
          <cell r="A399">
            <v>5178490</v>
          </cell>
          <cell r="B399">
            <v>5113338</v>
          </cell>
          <cell r="C399">
            <v>4410</v>
          </cell>
          <cell r="D399">
            <v>1876871</v>
          </cell>
          <cell r="E399">
            <v>218</v>
          </cell>
          <cell r="F399">
            <v>196</v>
          </cell>
          <cell r="G399">
            <v>193</v>
          </cell>
          <cell r="H399">
            <v>177</v>
          </cell>
          <cell r="I399">
            <v>191</v>
          </cell>
          <cell r="J399">
            <v>173</v>
          </cell>
          <cell r="K399">
            <v>191</v>
          </cell>
          <cell r="L399">
            <v>201</v>
          </cell>
          <cell r="M399">
            <v>225</v>
          </cell>
        </row>
        <row r="400">
          <cell r="A400">
            <v>5178748</v>
          </cell>
          <cell r="B400">
            <v>5113467</v>
          </cell>
          <cell r="C400">
            <v>4410</v>
          </cell>
          <cell r="D400">
            <v>1889908</v>
          </cell>
          <cell r="E400">
            <v>161</v>
          </cell>
          <cell r="F400">
            <v>67</v>
          </cell>
          <cell r="G400">
            <v>44</v>
          </cell>
          <cell r="H400">
            <v>48</v>
          </cell>
          <cell r="I400">
            <v>48</v>
          </cell>
          <cell r="J400">
            <v>48</v>
          </cell>
          <cell r="K400">
            <v>50</v>
          </cell>
          <cell r="L400">
            <v>98</v>
          </cell>
          <cell r="M400">
            <v>173</v>
          </cell>
        </row>
        <row r="401">
          <cell r="A401">
            <v>5178620</v>
          </cell>
          <cell r="B401">
            <v>5113403</v>
          </cell>
          <cell r="C401">
            <v>4410</v>
          </cell>
          <cell r="D401">
            <v>2951300</v>
          </cell>
          <cell r="E401">
            <v>169</v>
          </cell>
          <cell r="F401">
            <v>130</v>
          </cell>
          <cell r="G401">
            <v>98</v>
          </cell>
          <cell r="H401">
            <v>120</v>
          </cell>
          <cell r="I401">
            <v>131</v>
          </cell>
          <cell r="J401">
            <v>122</v>
          </cell>
          <cell r="K401">
            <v>106</v>
          </cell>
          <cell r="L401">
            <v>114</v>
          </cell>
          <cell r="M401">
            <v>97</v>
          </cell>
        </row>
        <row r="402">
          <cell r="A402">
            <v>5094934</v>
          </cell>
          <cell r="B402">
            <v>5071560</v>
          </cell>
          <cell r="C402">
            <v>4410</v>
          </cell>
          <cell r="D402">
            <v>1449661</v>
          </cell>
          <cell r="E402">
            <v>91</v>
          </cell>
          <cell r="F402">
            <v>74</v>
          </cell>
          <cell r="G402">
            <v>115</v>
          </cell>
          <cell r="H402">
            <v>132</v>
          </cell>
          <cell r="I402">
            <v>152</v>
          </cell>
          <cell r="J402">
            <v>120</v>
          </cell>
          <cell r="K402">
            <v>94</v>
          </cell>
          <cell r="L402">
            <v>107</v>
          </cell>
          <cell r="M402">
            <v>109</v>
          </cell>
        </row>
        <row r="403">
          <cell r="A403">
            <v>5094936</v>
          </cell>
          <cell r="B403">
            <v>5071561</v>
          </cell>
          <cell r="C403">
            <v>4410</v>
          </cell>
          <cell r="D403">
            <v>1692118</v>
          </cell>
          <cell r="E403">
            <v>314</v>
          </cell>
          <cell r="F403">
            <v>90</v>
          </cell>
          <cell r="G403">
            <v>207</v>
          </cell>
          <cell r="H403">
            <v>191</v>
          </cell>
          <cell r="I403">
            <v>202</v>
          </cell>
          <cell r="J403">
            <v>174</v>
          </cell>
          <cell r="K403">
            <v>233</v>
          </cell>
          <cell r="L403">
            <v>332</v>
          </cell>
          <cell r="M403">
            <v>320</v>
          </cell>
        </row>
        <row r="404">
          <cell r="A404">
            <v>5094954</v>
          </cell>
          <cell r="B404">
            <v>5071570</v>
          </cell>
          <cell r="C404">
            <v>4410</v>
          </cell>
          <cell r="D404">
            <v>2950688</v>
          </cell>
          <cell r="E404">
            <v>930</v>
          </cell>
          <cell r="F404">
            <v>725</v>
          </cell>
          <cell r="G404">
            <v>863</v>
          </cell>
          <cell r="H404">
            <v>809</v>
          </cell>
          <cell r="I404">
            <v>872</v>
          </cell>
          <cell r="J404">
            <v>703</v>
          </cell>
          <cell r="K404">
            <v>680</v>
          </cell>
          <cell r="L404">
            <v>741</v>
          </cell>
          <cell r="M404">
            <v>772</v>
          </cell>
        </row>
        <row r="405">
          <cell r="A405">
            <v>5178982</v>
          </cell>
          <cell r="B405">
            <v>5113584</v>
          </cell>
          <cell r="C405">
            <v>4410</v>
          </cell>
          <cell r="D405">
            <v>1789741</v>
          </cell>
          <cell r="E405">
            <v>188</v>
          </cell>
          <cell r="F405">
            <v>159</v>
          </cell>
          <cell r="G405">
            <v>105</v>
          </cell>
          <cell r="H405">
            <v>74</v>
          </cell>
          <cell r="I405">
            <v>74</v>
          </cell>
          <cell r="J405">
            <v>67</v>
          </cell>
          <cell r="K405">
            <v>72</v>
          </cell>
          <cell r="L405">
            <v>70</v>
          </cell>
          <cell r="M405">
            <v>97</v>
          </cell>
        </row>
        <row r="406">
          <cell r="A406">
            <v>5178894</v>
          </cell>
          <cell r="B406">
            <v>5113540</v>
          </cell>
          <cell r="C406">
            <v>4410</v>
          </cell>
          <cell r="D406">
            <v>1676015</v>
          </cell>
          <cell r="E406">
            <v>199</v>
          </cell>
          <cell r="F406">
            <v>356</v>
          </cell>
          <cell r="G406">
            <v>374</v>
          </cell>
          <cell r="H406">
            <v>154</v>
          </cell>
          <cell r="I406">
            <v>190</v>
          </cell>
          <cell r="J406">
            <v>173</v>
          </cell>
          <cell r="K406">
            <v>186</v>
          </cell>
          <cell r="L406">
            <v>182</v>
          </cell>
          <cell r="M406">
            <v>224</v>
          </cell>
        </row>
        <row r="407">
          <cell r="A407">
            <v>5178576</v>
          </cell>
          <cell r="B407">
            <v>5113381</v>
          </cell>
          <cell r="C407">
            <v>4410</v>
          </cell>
          <cell r="D407">
            <v>2953743</v>
          </cell>
          <cell r="E407">
            <v>225</v>
          </cell>
          <cell r="F407">
            <v>166</v>
          </cell>
          <cell r="G407">
            <v>190</v>
          </cell>
          <cell r="H407">
            <v>161</v>
          </cell>
          <cell r="I407">
            <v>210</v>
          </cell>
          <cell r="J407">
            <v>187</v>
          </cell>
          <cell r="K407">
            <v>209</v>
          </cell>
          <cell r="L407">
            <v>195</v>
          </cell>
          <cell r="M407">
            <v>448</v>
          </cell>
        </row>
        <row r="408">
          <cell r="A408">
            <v>5094956</v>
          </cell>
          <cell r="B408">
            <v>5071571</v>
          </cell>
          <cell r="C408">
            <v>4410</v>
          </cell>
          <cell r="D408">
            <v>1729120</v>
          </cell>
          <cell r="E408">
            <v>383</v>
          </cell>
          <cell r="F408">
            <v>279</v>
          </cell>
          <cell r="G408">
            <v>329</v>
          </cell>
          <cell r="H408">
            <v>311</v>
          </cell>
          <cell r="I408">
            <v>325</v>
          </cell>
          <cell r="J408">
            <v>261</v>
          </cell>
          <cell r="K408">
            <v>272</v>
          </cell>
          <cell r="L408">
            <v>283</v>
          </cell>
          <cell r="M408">
            <v>276</v>
          </cell>
        </row>
        <row r="409">
          <cell r="A409">
            <v>5178852</v>
          </cell>
          <cell r="B409">
            <v>5113519</v>
          </cell>
          <cell r="C409">
            <v>4410</v>
          </cell>
          <cell r="D409">
            <v>1751649</v>
          </cell>
          <cell r="E409">
            <v>232</v>
          </cell>
          <cell r="F409">
            <v>173</v>
          </cell>
          <cell r="G409">
            <v>134</v>
          </cell>
          <cell r="H409">
            <v>92</v>
          </cell>
          <cell r="I409">
            <v>127</v>
          </cell>
          <cell r="J409">
            <v>269</v>
          </cell>
          <cell r="K409">
            <v>138</v>
          </cell>
          <cell r="L409">
            <v>190</v>
          </cell>
          <cell r="M409">
            <v>178</v>
          </cell>
        </row>
        <row r="410">
          <cell r="A410">
            <v>5179004</v>
          </cell>
          <cell r="B410">
            <v>5113595</v>
          </cell>
          <cell r="C410">
            <v>4410</v>
          </cell>
          <cell r="D410">
            <v>6824002</v>
          </cell>
          <cell r="E410">
            <v>56</v>
          </cell>
          <cell r="F410">
            <v>29</v>
          </cell>
          <cell r="G410">
            <v>81</v>
          </cell>
          <cell r="H410">
            <v>109</v>
          </cell>
          <cell r="I410">
            <v>304</v>
          </cell>
          <cell r="J410">
            <v>91</v>
          </cell>
          <cell r="K410">
            <v>60</v>
          </cell>
          <cell r="L410">
            <v>15</v>
          </cell>
          <cell r="M410">
            <v>31</v>
          </cell>
        </row>
        <row r="411">
          <cell r="A411">
            <v>5178790</v>
          </cell>
          <cell r="B411">
            <v>5113488</v>
          </cell>
          <cell r="C411">
            <v>4410</v>
          </cell>
          <cell r="D411">
            <v>6823599</v>
          </cell>
          <cell r="E411">
            <v>106</v>
          </cell>
          <cell r="F411">
            <v>108</v>
          </cell>
          <cell r="G411">
            <v>93</v>
          </cell>
          <cell r="H411">
            <v>97</v>
          </cell>
          <cell r="I411">
            <v>104</v>
          </cell>
          <cell r="J411">
            <v>82</v>
          </cell>
          <cell r="K411">
            <v>109</v>
          </cell>
          <cell r="L411">
            <v>123</v>
          </cell>
          <cell r="M411">
            <v>101</v>
          </cell>
        </row>
        <row r="412">
          <cell r="A412">
            <v>5178472</v>
          </cell>
          <cell r="B412">
            <v>5113329</v>
          </cell>
          <cell r="C412">
            <v>4410</v>
          </cell>
          <cell r="D412">
            <v>7104687</v>
          </cell>
          <cell r="E412">
            <v>92</v>
          </cell>
          <cell r="F412">
            <v>81</v>
          </cell>
          <cell r="G412">
            <v>83</v>
          </cell>
          <cell r="H412">
            <v>87</v>
          </cell>
          <cell r="I412">
            <v>131</v>
          </cell>
          <cell r="J412">
            <v>121</v>
          </cell>
          <cell r="K412">
            <v>130</v>
          </cell>
          <cell r="L412">
            <v>126</v>
          </cell>
          <cell r="M412">
            <v>107</v>
          </cell>
        </row>
        <row r="413">
          <cell r="A413">
            <v>5094938</v>
          </cell>
          <cell r="B413">
            <v>5071562</v>
          </cell>
          <cell r="C413">
            <v>4410</v>
          </cell>
          <cell r="D413">
            <v>7727711</v>
          </cell>
          <cell r="E413">
            <v>256</v>
          </cell>
          <cell r="F413">
            <v>215</v>
          </cell>
          <cell r="G413">
            <v>238</v>
          </cell>
          <cell r="H413">
            <v>199</v>
          </cell>
          <cell r="I413">
            <v>211</v>
          </cell>
          <cell r="J413">
            <v>193</v>
          </cell>
          <cell r="K413">
            <v>202</v>
          </cell>
          <cell r="L413">
            <v>228</v>
          </cell>
          <cell r="M413">
            <v>211</v>
          </cell>
        </row>
        <row r="414">
          <cell r="A414">
            <v>5178812</v>
          </cell>
          <cell r="B414">
            <v>5113499</v>
          </cell>
          <cell r="C414">
            <v>4410</v>
          </cell>
          <cell r="D414">
            <v>7130291</v>
          </cell>
          <cell r="E414">
            <v>472</v>
          </cell>
          <cell r="F414">
            <v>432</v>
          </cell>
          <cell r="G414">
            <v>478</v>
          </cell>
          <cell r="H414">
            <v>463</v>
          </cell>
          <cell r="I414">
            <v>491</v>
          </cell>
          <cell r="J414">
            <v>410</v>
          </cell>
          <cell r="K414">
            <v>437</v>
          </cell>
          <cell r="L414">
            <v>605</v>
          </cell>
          <cell r="M414">
            <v>450</v>
          </cell>
        </row>
        <row r="415">
          <cell r="A415">
            <v>5178532</v>
          </cell>
          <cell r="B415">
            <v>5113359</v>
          </cell>
          <cell r="C415">
            <v>4410</v>
          </cell>
          <cell r="D415">
            <v>7104777</v>
          </cell>
          <cell r="E415">
            <v>507</v>
          </cell>
          <cell r="F415">
            <v>328</v>
          </cell>
          <cell r="G415">
            <v>235</v>
          </cell>
          <cell r="H415">
            <v>218</v>
          </cell>
          <cell r="I415">
            <v>196</v>
          </cell>
          <cell r="J415">
            <v>165</v>
          </cell>
          <cell r="K415">
            <v>159</v>
          </cell>
          <cell r="L415">
            <v>182</v>
          </cell>
          <cell r="M415">
            <v>205</v>
          </cell>
        </row>
        <row r="416">
          <cell r="A416">
            <v>5178914</v>
          </cell>
          <cell r="B416">
            <v>5113550</v>
          </cell>
          <cell r="C416">
            <v>4410</v>
          </cell>
          <cell r="D416">
            <v>70006355</v>
          </cell>
          <cell r="E416">
            <v>144</v>
          </cell>
          <cell r="F416">
            <v>123</v>
          </cell>
          <cell r="G416">
            <v>127</v>
          </cell>
          <cell r="H416">
            <v>142</v>
          </cell>
          <cell r="I416">
            <v>143</v>
          </cell>
          <cell r="J416">
            <v>134</v>
          </cell>
          <cell r="K416">
            <v>142</v>
          </cell>
          <cell r="L416">
            <v>159</v>
          </cell>
          <cell r="M416">
            <v>139</v>
          </cell>
        </row>
        <row r="417">
          <cell r="A417">
            <v>5094940</v>
          </cell>
          <cell r="B417">
            <v>5071563</v>
          </cell>
          <cell r="C417">
            <v>4410</v>
          </cell>
          <cell r="D417">
            <v>3656133</v>
          </cell>
          <cell r="E417">
            <v>224</v>
          </cell>
          <cell r="F417">
            <v>177</v>
          </cell>
          <cell r="G417">
            <v>207</v>
          </cell>
          <cell r="H417">
            <v>179</v>
          </cell>
          <cell r="I417">
            <v>196</v>
          </cell>
          <cell r="J417">
            <v>170</v>
          </cell>
          <cell r="K417">
            <v>167</v>
          </cell>
          <cell r="L417">
            <v>186</v>
          </cell>
          <cell r="M417">
            <v>173</v>
          </cell>
        </row>
        <row r="418">
          <cell r="A418">
            <v>5179386</v>
          </cell>
          <cell r="B418">
            <v>5113786</v>
          </cell>
          <cell r="C418">
            <v>4410</v>
          </cell>
          <cell r="E418">
            <v>231</v>
          </cell>
          <cell r="F418">
            <v>206</v>
          </cell>
          <cell r="G418">
            <v>198</v>
          </cell>
          <cell r="H418">
            <v>176</v>
          </cell>
          <cell r="I418">
            <v>229</v>
          </cell>
          <cell r="J418">
            <v>198</v>
          </cell>
          <cell r="K418">
            <v>211</v>
          </cell>
          <cell r="L418">
            <v>191</v>
          </cell>
          <cell r="M418">
            <v>203</v>
          </cell>
        </row>
        <row r="419">
          <cell r="A419">
            <v>5179370</v>
          </cell>
          <cell r="B419">
            <v>5113778</v>
          </cell>
          <cell r="C419">
            <v>4410</v>
          </cell>
          <cell r="E419">
            <v>246</v>
          </cell>
          <cell r="F419">
            <v>220</v>
          </cell>
          <cell r="G419">
            <v>211</v>
          </cell>
          <cell r="H419">
            <v>188</v>
          </cell>
          <cell r="I419">
            <v>245</v>
          </cell>
          <cell r="J419">
            <v>211</v>
          </cell>
          <cell r="K419">
            <v>225</v>
          </cell>
          <cell r="L419">
            <v>203</v>
          </cell>
          <cell r="M419">
            <v>217</v>
          </cell>
        </row>
        <row r="420">
          <cell r="A420">
            <v>5179382</v>
          </cell>
          <cell r="B420">
            <v>5113784</v>
          </cell>
          <cell r="C420">
            <v>4410</v>
          </cell>
          <cell r="D420">
            <v>3652567</v>
          </cell>
          <cell r="E420">
            <v>172</v>
          </cell>
          <cell r="F420">
            <v>152</v>
          </cell>
          <cell r="G420">
            <v>148</v>
          </cell>
          <cell r="H420">
            <v>144</v>
          </cell>
          <cell r="I420">
            <v>213</v>
          </cell>
          <cell r="J420">
            <v>183</v>
          </cell>
          <cell r="K420">
            <v>193</v>
          </cell>
          <cell r="L420">
            <v>172</v>
          </cell>
          <cell r="M420">
            <v>184</v>
          </cell>
        </row>
        <row r="421">
          <cell r="A421">
            <v>5179384</v>
          </cell>
          <cell r="B421">
            <v>5113785</v>
          </cell>
          <cell r="C421">
            <v>4410</v>
          </cell>
          <cell r="D421">
            <v>16009352</v>
          </cell>
          <cell r="E421">
            <v>233</v>
          </cell>
          <cell r="F421">
            <v>206</v>
          </cell>
          <cell r="G421">
            <v>200</v>
          </cell>
          <cell r="H421">
            <v>189</v>
          </cell>
          <cell r="I421">
            <v>273</v>
          </cell>
          <cell r="J421">
            <v>237</v>
          </cell>
          <cell r="K421">
            <v>251</v>
          </cell>
          <cell r="L421">
            <v>224</v>
          </cell>
          <cell r="M421">
            <v>149</v>
          </cell>
        </row>
        <row r="422">
          <cell r="A422">
            <v>5179090</v>
          </cell>
          <cell r="B422">
            <v>5113638</v>
          </cell>
          <cell r="C422">
            <v>4410</v>
          </cell>
          <cell r="D422">
            <v>6821038</v>
          </cell>
          <cell r="E422">
            <v>233</v>
          </cell>
          <cell r="F422">
            <v>206</v>
          </cell>
          <cell r="G422">
            <v>200</v>
          </cell>
          <cell r="H422">
            <v>189</v>
          </cell>
          <cell r="I422">
            <v>273</v>
          </cell>
          <cell r="J422">
            <v>212</v>
          </cell>
          <cell r="K422">
            <v>100</v>
          </cell>
          <cell r="L422">
            <v>103</v>
          </cell>
          <cell r="M422">
            <v>114</v>
          </cell>
        </row>
        <row r="423">
          <cell r="A423">
            <v>5179332</v>
          </cell>
          <cell r="B423">
            <v>5113759</v>
          </cell>
          <cell r="C423">
            <v>4410</v>
          </cell>
          <cell r="D423">
            <v>1502247</v>
          </cell>
          <cell r="E423">
            <v>342</v>
          </cell>
          <cell r="F423">
            <v>618</v>
          </cell>
          <cell r="G423">
            <v>330</v>
          </cell>
          <cell r="H423">
            <v>321</v>
          </cell>
          <cell r="I423">
            <v>341</v>
          </cell>
          <cell r="J423">
            <v>311</v>
          </cell>
          <cell r="K423">
            <v>313</v>
          </cell>
          <cell r="L423">
            <v>303</v>
          </cell>
          <cell r="M423">
            <v>328</v>
          </cell>
        </row>
        <row r="424">
          <cell r="A424">
            <v>5179112</v>
          </cell>
          <cell r="B424">
            <v>5113649</v>
          </cell>
          <cell r="C424">
            <v>4410</v>
          </cell>
          <cell r="D424">
            <v>2951262</v>
          </cell>
          <cell r="E424">
            <v>100</v>
          </cell>
          <cell r="F424">
            <v>82</v>
          </cell>
          <cell r="G424">
            <v>98</v>
          </cell>
          <cell r="H424">
            <v>90</v>
          </cell>
          <cell r="I424">
            <v>91</v>
          </cell>
          <cell r="J424">
            <v>86</v>
          </cell>
          <cell r="K424">
            <v>96</v>
          </cell>
          <cell r="L424">
            <v>100</v>
          </cell>
          <cell r="M424">
            <v>95</v>
          </cell>
        </row>
        <row r="425">
          <cell r="A425">
            <v>5179200</v>
          </cell>
          <cell r="B425">
            <v>5113693</v>
          </cell>
          <cell r="C425">
            <v>4410</v>
          </cell>
          <cell r="D425">
            <v>1692334</v>
          </cell>
          <cell r="E425">
            <v>268</v>
          </cell>
          <cell r="F425">
            <v>229</v>
          </cell>
          <cell r="G425">
            <v>255</v>
          </cell>
          <cell r="H425">
            <v>248</v>
          </cell>
          <cell r="I425">
            <v>232</v>
          </cell>
          <cell r="J425">
            <v>218</v>
          </cell>
          <cell r="K425">
            <v>224</v>
          </cell>
          <cell r="L425">
            <v>251</v>
          </cell>
          <cell r="M425">
            <v>288</v>
          </cell>
        </row>
        <row r="426">
          <cell r="A426">
            <v>5179046</v>
          </cell>
          <cell r="B426">
            <v>5113616</v>
          </cell>
          <cell r="C426">
            <v>4410</v>
          </cell>
          <cell r="D426">
            <v>6822055</v>
          </cell>
          <cell r="E426">
            <v>186</v>
          </cell>
          <cell r="F426">
            <v>156</v>
          </cell>
          <cell r="G426">
            <v>165</v>
          </cell>
          <cell r="H426">
            <v>166</v>
          </cell>
          <cell r="I426">
            <v>177</v>
          </cell>
          <cell r="J426">
            <v>171</v>
          </cell>
          <cell r="K426">
            <v>171</v>
          </cell>
          <cell r="L426">
            <v>164</v>
          </cell>
          <cell r="M426">
            <v>186</v>
          </cell>
        </row>
        <row r="427">
          <cell r="A427">
            <v>5179158</v>
          </cell>
          <cell r="B427">
            <v>5113672</v>
          </cell>
          <cell r="C427">
            <v>4410</v>
          </cell>
          <cell r="D427">
            <v>3741358</v>
          </cell>
          <cell r="E427">
            <v>185</v>
          </cell>
          <cell r="F427">
            <v>152</v>
          </cell>
          <cell r="G427">
            <v>153</v>
          </cell>
          <cell r="H427">
            <v>190</v>
          </cell>
          <cell r="I427">
            <v>180</v>
          </cell>
          <cell r="J427">
            <v>158</v>
          </cell>
          <cell r="K427">
            <v>68</v>
          </cell>
          <cell r="L427">
            <v>93</v>
          </cell>
          <cell r="M427">
            <v>101</v>
          </cell>
        </row>
        <row r="428">
          <cell r="A428">
            <v>5179222</v>
          </cell>
          <cell r="B428">
            <v>5113704</v>
          </cell>
          <cell r="C428">
            <v>4410</v>
          </cell>
          <cell r="D428">
            <v>6822409</v>
          </cell>
          <cell r="E428">
            <v>17</v>
          </cell>
          <cell r="F428">
            <v>48</v>
          </cell>
          <cell r="G428">
            <v>44</v>
          </cell>
          <cell r="H428">
            <v>10</v>
          </cell>
          <cell r="I428">
            <v>10</v>
          </cell>
          <cell r="J428">
            <v>16</v>
          </cell>
          <cell r="K428">
            <v>0</v>
          </cell>
          <cell r="L428">
            <v>25</v>
          </cell>
          <cell r="M428">
            <v>39</v>
          </cell>
        </row>
        <row r="429">
          <cell r="A429">
            <v>5179242</v>
          </cell>
          <cell r="B429">
            <v>5113714</v>
          </cell>
          <cell r="C429">
            <v>4410</v>
          </cell>
          <cell r="D429">
            <v>6822101</v>
          </cell>
          <cell r="E429">
            <v>0</v>
          </cell>
          <cell r="F429">
            <v>168</v>
          </cell>
          <cell r="G429">
            <v>164</v>
          </cell>
          <cell r="H429">
            <v>125</v>
          </cell>
          <cell r="I429">
            <v>170</v>
          </cell>
          <cell r="J429">
            <v>157</v>
          </cell>
          <cell r="K429">
            <v>162</v>
          </cell>
          <cell r="L429">
            <v>236</v>
          </cell>
          <cell r="M429">
            <v>228</v>
          </cell>
        </row>
        <row r="430">
          <cell r="A430">
            <v>5179258</v>
          </cell>
          <cell r="B430">
            <v>5113722</v>
          </cell>
          <cell r="C430">
            <v>4410</v>
          </cell>
          <cell r="D430">
            <v>1676014</v>
          </cell>
          <cell r="E430">
            <v>0</v>
          </cell>
          <cell r="F430">
            <v>74</v>
          </cell>
          <cell r="G430">
            <v>126</v>
          </cell>
          <cell r="H430">
            <v>121</v>
          </cell>
          <cell r="I430">
            <v>164</v>
          </cell>
          <cell r="J430">
            <v>217</v>
          </cell>
          <cell r="K430">
            <v>98</v>
          </cell>
          <cell r="L430">
            <v>176</v>
          </cell>
          <cell r="M430">
            <v>234</v>
          </cell>
        </row>
        <row r="431">
          <cell r="A431">
            <v>5179354</v>
          </cell>
          <cell r="B431">
            <v>5113770</v>
          </cell>
          <cell r="C431">
            <v>4410</v>
          </cell>
          <cell r="D431">
            <v>3729707</v>
          </cell>
          <cell r="E431">
            <v>247</v>
          </cell>
          <cell r="F431">
            <v>457</v>
          </cell>
          <cell r="G431">
            <v>212</v>
          </cell>
          <cell r="H431">
            <v>176</v>
          </cell>
          <cell r="I431">
            <v>189</v>
          </cell>
          <cell r="J431">
            <v>170</v>
          </cell>
          <cell r="K431">
            <v>172</v>
          </cell>
          <cell r="L431">
            <v>139</v>
          </cell>
          <cell r="M431">
            <v>64</v>
          </cell>
        </row>
        <row r="432">
          <cell r="A432">
            <v>5179390</v>
          </cell>
          <cell r="B432">
            <v>5113788</v>
          </cell>
          <cell r="C432">
            <v>4410</v>
          </cell>
          <cell r="D432">
            <v>3730069</v>
          </cell>
          <cell r="E432">
            <v>272</v>
          </cell>
          <cell r="F432">
            <v>238</v>
          </cell>
          <cell r="G432">
            <v>230</v>
          </cell>
          <cell r="H432">
            <v>236</v>
          </cell>
          <cell r="I432">
            <v>251</v>
          </cell>
          <cell r="J432">
            <v>211</v>
          </cell>
          <cell r="K432">
            <v>227</v>
          </cell>
          <cell r="L432">
            <v>206</v>
          </cell>
          <cell r="M432">
            <v>228</v>
          </cell>
        </row>
        <row r="433">
          <cell r="A433">
            <v>5179388</v>
          </cell>
          <cell r="B433">
            <v>5113787</v>
          </cell>
          <cell r="C433">
            <v>4410</v>
          </cell>
          <cell r="D433">
            <v>6824767</v>
          </cell>
          <cell r="E433">
            <v>204</v>
          </cell>
          <cell r="F433">
            <v>135</v>
          </cell>
          <cell r="G433">
            <v>144</v>
          </cell>
          <cell r="H433">
            <v>183</v>
          </cell>
          <cell r="I433">
            <v>188</v>
          </cell>
          <cell r="J433">
            <v>180</v>
          </cell>
          <cell r="K433">
            <v>168</v>
          </cell>
          <cell r="L433">
            <v>156</v>
          </cell>
          <cell r="M433">
            <v>158</v>
          </cell>
        </row>
        <row r="434">
          <cell r="A434">
            <v>5179068</v>
          </cell>
          <cell r="B434">
            <v>5113627</v>
          </cell>
          <cell r="C434">
            <v>4410</v>
          </cell>
          <cell r="D434">
            <v>6829489</v>
          </cell>
          <cell r="E434">
            <v>59</v>
          </cell>
          <cell r="F434">
            <v>46</v>
          </cell>
          <cell r="G434">
            <v>56</v>
          </cell>
          <cell r="H434">
            <v>56</v>
          </cell>
          <cell r="I434">
            <v>60</v>
          </cell>
          <cell r="J434">
            <v>54</v>
          </cell>
          <cell r="K434">
            <v>43</v>
          </cell>
          <cell r="L434">
            <v>35</v>
          </cell>
          <cell r="M434">
            <v>31</v>
          </cell>
        </row>
        <row r="435">
          <cell r="A435">
            <v>5179274</v>
          </cell>
          <cell r="B435">
            <v>5113730</v>
          </cell>
          <cell r="C435">
            <v>4410</v>
          </cell>
          <cell r="D435">
            <v>3729711</v>
          </cell>
          <cell r="E435">
            <v>152</v>
          </cell>
          <cell r="F435">
            <v>152</v>
          </cell>
          <cell r="G435">
            <v>164</v>
          </cell>
          <cell r="H435">
            <v>148</v>
          </cell>
          <cell r="I435">
            <v>145</v>
          </cell>
          <cell r="J435">
            <v>127</v>
          </cell>
          <cell r="K435">
            <v>145</v>
          </cell>
          <cell r="L435">
            <v>123</v>
          </cell>
          <cell r="M435">
            <v>138</v>
          </cell>
        </row>
        <row r="436">
          <cell r="A436">
            <v>5179292</v>
          </cell>
          <cell r="B436">
            <v>5113739</v>
          </cell>
          <cell r="C436">
            <v>4410</v>
          </cell>
          <cell r="D436">
            <v>6825066</v>
          </cell>
          <cell r="E436">
            <v>227</v>
          </cell>
          <cell r="F436">
            <v>161</v>
          </cell>
          <cell r="G436">
            <v>135</v>
          </cell>
          <cell r="H436">
            <v>106</v>
          </cell>
          <cell r="I436">
            <v>133</v>
          </cell>
          <cell r="J436">
            <v>111</v>
          </cell>
          <cell r="K436">
            <v>192</v>
          </cell>
          <cell r="L436">
            <v>169</v>
          </cell>
          <cell r="M436">
            <v>195</v>
          </cell>
        </row>
        <row r="437">
          <cell r="A437">
            <v>5179178</v>
          </cell>
          <cell r="B437">
            <v>5113682</v>
          </cell>
          <cell r="C437">
            <v>4410</v>
          </cell>
          <cell r="D437">
            <v>6427949</v>
          </cell>
          <cell r="E437">
            <v>64</v>
          </cell>
          <cell r="F437">
            <v>60</v>
          </cell>
          <cell r="G437">
            <v>71</v>
          </cell>
          <cell r="H437">
            <v>128</v>
          </cell>
          <cell r="I437">
            <v>141</v>
          </cell>
          <cell r="J437">
            <v>133</v>
          </cell>
          <cell r="K437">
            <v>146</v>
          </cell>
          <cell r="L437">
            <v>138</v>
          </cell>
          <cell r="M437">
            <v>152</v>
          </cell>
        </row>
        <row r="438">
          <cell r="A438">
            <v>5179134</v>
          </cell>
          <cell r="B438">
            <v>5113660</v>
          </cell>
          <cell r="C438">
            <v>4410</v>
          </cell>
          <cell r="D438">
            <v>7104762</v>
          </cell>
          <cell r="E438">
            <v>241</v>
          </cell>
          <cell r="F438">
            <v>190</v>
          </cell>
          <cell r="G438">
            <v>201</v>
          </cell>
          <cell r="H438">
            <v>209</v>
          </cell>
          <cell r="I438">
            <v>168</v>
          </cell>
          <cell r="J438">
            <v>165</v>
          </cell>
          <cell r="K438">
            <v>175</v>
          </cell>
          <cell r="L438">
            <v>192</v>
          </cell>
          <cell r="M438">
            <v>193</v>
          </cell>
        </row>
        <row r="439">
          <cell r="A439">
            <v>5179380</v>
          </cell>
          <cell r="B439">
            <v>5113783</v>
          </cell>
          <cell r="C439">
            <v>4410</v>
          </cell>
          <cell r="D439">
            <v>7128931</v>
          </cell>
          <cell r="E439">
            <v>171</v>
          </cell>
          <cell r="F439">
            <v>151</v>
          </cell>
          <cell r="G439">
            <v>180</v>
          </cell>
          <cell r="H439">
            <v>238</v>
          </cell>
          <cell r="I439">
            <v>240</v>
          </cell>
          <cell r="J439">
            <v>220</v>
          </cell>
          <cell r="K439">
            <v>230</v>
          </cell>
          <cell r="L439">
            <v>222</v>
          </cell>
          <cell r="M439">
            <v>187</v>
          </cell>
        </row>
        <row r="440">
          <cell r="A440">
            <v>5179378</v>
          </cell>
          <cell r="B440">
            <v>5113782</v>
          </cell>
          <cell r="C440">
            <v>4410</v>
          </cell>
          <cell r="D440">
            <v>7314725</v>
          </cell>
          <cell r="E440">
            <v>219</v>
          </cell>
          <cell r="F440">
            <v>175</v>
          </cell>
          <cell r="G440">
            <v>175</v>
          </cell>
          <cell r="H440">
            <v>233</v>
          </cell>
          <cell r="I440">
            <v>243</v>
          </cell>
          <cell r="J440">
            <v>225</v>
          </cell>
          <cell r="K440">
            <v>247</v>
          </cell>
          <cell r="L440">
            <v>237</v>
          </cell>
          <cell r="M440">
            <v>262</v>
          </cell>
        </row>
        <row r="441">
          <cell r="A441">
            <v>5179310</v>
          </cell>
          <cell r="B441">
            <v>5113748</v>
          </cell>
          <cell r="C441">
            <v>4410</v>
          </cell>
          <cell r="D441">
            <v>3355246</v>
          </cell>
          <cell r="E441">
            <v>312</v>
          </cell>
          <cell r="F441">
            <v>79</v>
          </cell>
          <cell r="G441">
            <v>234</v>
          </cell>
          <cell r="H441">
            <v>208</v>
          </cell>
          <cell r="I441">
            <v>221</v>
          </cell>
          <cell r="J441">
            <v>200</v>
          </cell>
          <cell r="K441">
            <v>228</v>
          </cell>
          <cell r="L441">
            <v>225</v>
          </cell>
          <cell r="M441">
            <v>249</v>
          </cell>
        </row>
        <row r="442">
          <cell r="A442">
            <v>5179514</v>
          </cell>
          <cell r="B442">
            <v>5113850</v>
          </cell>
          <cell r="C442">
            <v>4410</v>
          </cell>
          <cell r="E442">
            <v>172</v>
          </cell>
          <cell r="F442">
            <v>152</v>
          </cell>
          <cell r="G442">
            <v>148</v>
          </cell>
          <cell r="H442">
            <v>144</v>
          </cell>
          <cell r="I442">
            <v>213</v>
          </cell>
          <cell r="J442">
            <v>183</v>
          </cell>
          <cell r="K442">
            <v>193</v>
          </cell>
          <cell r="L442">
            <v>172</v>
          </cell>
          <cell r="M442">
            <v>184</v>
          </cell>
        </row>
        <row r="443">
          <cell r="A443">
            <v>5179456</v>
          </cell>
          <cell r="B443">
            <v>5113821</v>
          </cell>
          <cell r="C443">
            <v>4410</v>
          </cell>
          <cell r="D443">
            <v>3353310</v>
          </cell>
          <cell r="E443">
            <v>259</v>
          </cell>
          <cell r="F443">
            <v>172</v>
          </cell>
          <cell r="G443">
            <v>180</v>
          </cell>
          <cell r="H443">
            <v>144</v>
          </cell>
          <cell r="I443">
            <v>140</v>
          </cell>
          <cell r="J443">
            <v>129</v>
          </cell>
          <cell r="K443">
            <v>156</v>
          </cell>
          <cell r="L443">
            <v>162</v>
          </cell>
          <cell r="M443">
            <v>192</v>
          </cell>
        </row>
        <row r="444">
          <cell r="A444">
            <v>5179658</v>
          </cell>
          <cell r="B444">
            <v>5113922</v>
          </cell>
          <cell r="C444">
            <v>4410</v>
          </cell>
          <cell r="D444">
            <v>1751036</v>
          </cell>
          <cell r="E444">
            <v>202</v>
          </cell>
          <cell r="F444">
            <v>278</v>
          </cell>
          <cell r="G444">
            <v>197</v>
          </cell>
          <cell r="H444">
            <v>115</v>
          </cell>
          <cell r="I444">
            <v>120</v>
          </cell>
          <cell r="J444">
            <v>102</v>
          </cell>
          <cell r="K444">
            <v>98</v>
          </cell>
          <cell r="L444">
            <v>74</v>
          </cell>
          <cell r="M444">
            <v>77</v>
          </cell>
        </row>
        <row r="445">
          <cell r="A445">
            <v>5179638</v>
          </cell>
          <cell r="B445">
            <v>5113912</v>
          </cell>
          <cell r="C445">
            <v>4410</v>
          </cell>
          <cell r="D445">
            <v>6829266</v>
          </cell>
          <cell r="E445">
            <v>314</v>
          </cell>
          <cell r="F445">
            <v>196</v>
          </cell>
          <cell r="G445">
            <v>234</v>
          </cell>
          <cell r="H445">
            <v>221</v>
          </cell>
          <cell r="I445">
            <v>229</v>
          </cell>
          <cell r="J445">
            <v>218</v>
          </cell>
          <cell r="K445">
            <v>138</v>
          </cell>
          <cell r="L445">
            <v>300</v>
          </cell>
          <cell r="M445">
            <v>245</v>
          </cell>
        </row>
        <row r="446">
          <cell r="A446">
            <v>5179596</v>
          </cell>
          <cell r="B446">
            <v>5113891</v>
          </cell>
          <cell r="C446">
            <v>4410</v>
          </cell>
          <cell r="D446">
            <v>6824305</v>
          </cell>
          <cell r="E446">
            <v>136</v>
          </cell>
          <cell r="F446">
            <v>124</v>
          </cell>
          <cell r="G446">
            <v>107</v>
          </cell>
          <cell r="H446">
            <v>129</v>
          </cell>
          <cell r="I446">
            <v>151</v>
          </cell>
          <cell r="J446">
            <v>105</v>
          </cell>
          <cell r="K446">
            <v>99</v>
          </cell>
          <cell r="L446">
            <v>124</v>
          </cell>
          <cell r="M446">
            <v>152</v>
          </cell>
        </row>
        <row r="447">
          <cell r="A447">
            <v>5179554</v>
          </cell>
          <cell r="B447">
            <v>5113870</v>
          </cell>
          <cell r="C447">
            <v>4410</v>
          </cell>
          <cell r="D447">
            <v>6824322</v>
          </cell>
          <cell r="E447">
            <v>190</v>
          </cell>
          <cell r="F447">
            <v>165</v>
          </cell>
          <cell r="G447">
            <v>166</v>
          </cell>
          <cell r="H447">
            <v>163</v>
          </cell>
          <cell r="I447">
            <v>175</v>
          </cell>
          <cell r="J447">
            <v>160</v>
          </cell>
          <cell r="K447">
            <v>195</v>
          </cell>
          <cell r="L447">
            <v>191</v>
          </cell>
          <cell r="M447">
            <v>188</v>
          </cell>
        </row>
        <row r="448">
          <cell r="A448">
            <v>5179696</v>
          </cell>
          <cell r="B448">
            <v>5113941</v>
          </cell>
          <cell r="C448">
            <v>4410</v>
          </cell>
          <cell r="D448">
            <v>3741427</v>
          </cell>
          <cell r="E448">
            <v>260</v>
          </cell>
          <cell r="F448">
            <v>145</v>
          </cell>
          <cell r="G448">
            <v>107</v>
          </cell>
          <cell r="H448">
            <v>125</v>
          </cell>
          <cell r="I448">
            <v>129</v>
          </cell>
          <cell r="J448">
            <v>175</v>
          </cell>
          <cell r="K448">
            <v>278</v>
          </cell>
          <cell r="L448">
            <v>187</v>
          </cell>
          <cell r="M448">
            <v>82</v>
          </cell>
        </row>
        <row r="449">
          <cell r="A449">
            <v>5179676</v>
          </cell>
          <cell r="B449">
            <v>5113931</v>
          </cell>
          <cell r="C449">
            <v>4410</v>
          </cell>
          <cell r="D449">
            <v>6822122</v>
          </cell>
          <cell r="E449">
            <v>30</v>
          </cell>
          <cell r="F449">
            <v>82</v>
          </cell>
          <cell r="G449">
            <v>76</v>
          </cell>
          <cell r="H449">
            <v>99</v>
          </cell>
          <cell r="I449">
            <v>57</v>
          </cell>
          <cell r="J449">
            <v>75</v>
          </cell>
          <cell r="K449">
            <v>76</v>
          </cell>
          <cell r="L449">
            <v>75</v>
          </cell>
          <cell r="M449">
            <v>76</v>
          </cell>
        </row>
        <row r="450">
          <cell r="A450">
            <v>5179574</v>
          </cell>
          <cell r="B450">
            <v>5113880</v>
          </cell>
          <cell r="C450">
            <v>4410</v>
          </cell>
          <cell r="D450">
            <v>6822441</v>
          </cell>
          <cell r="E450">
            <v>149</v>
          </cell>
          <cell r="F450">
            <v>120</v>
          </cell>
          <cell r="G450">
            <v>123</v>
          </cell>
          <cell r="H450">
            <v>110</v>
          </cell>
          <cell r="I450">
            <v>120</v>
          </cell>
          <cell r="J450">
            <v>90</v>
          </cell>
          <cell r="K450">
            <v>85</v>
          </cell>
          <cell r="L450">
            <v>144</v>
          </cell>
          <cell r="M450">
            <v>145</v>
          </cell>
        </row>
        <row r="451">
          <cell r="A451">
            <v>5179472</v>
          </cell>
          <cell r="B451">
            <v>5113829</v>
          </cell>
          <cell r="C451">
            <v>4410</v>
          </cell>
          <cell r="D451">
            <v>6824725</v>
          </cell>
          <cell r="E451">
            <v>237</v>
          </cell>
          <cell r="F451">
            <v>225</v>
          </cell>
          <cell r="G451">
            <v>452</v>
          </cell>
          <cell r="H451">
            <v>216</v>
          </cell>
          <cell r="I451">
            <v>218</v>
          </cell>
          <cell r="J451">
            <v>211</v>
          </cell>
          <cell r="K451">
            <v>221</v>
          </cell>
          <cell r="L451">
            <v>173</v>
          </cell>
          <cell r="M451">
            <v>239</v>
          </cell>
        </row>
        <row r="452">
          <cell r="A452">
            <v>5179436</v>
          </cell>
          <cell r="B452">
            <v>5113811</v>
          </cell>
          <cell r="C452">
            <v>4410</v>
          </cell>
          <cell r="D452">
            <v>7299050</v>
          </cell>
          <cell r="E452">
            <v>288</v>
          </cell>
          <cell r="F452">
            <v>117</v>
          </cell>
          <cell r="G452">
            <v>239</v>
          </cell>
          <cell r="H452">
            <v>185</v>
          </cell>
          <cell r="I452">
            <v>136</v>
          </cell>
          <cell r="J452">
            <v>213</v>
          </cell>
          <cell r="K452">
            <v>226</v>
          </cell>
          <cell r="L452">
            <v>233</v>
          </cell>
          <cell r="M452">
            <v>251</v>
          </cell>
        </row>
        <row r="453">
          <cell r="A453">
            <v>5179616</v>
          </cell>
          <cell r="B453">
            <v>5113901</v>
          </cell>
          <cell r="C453">
            <v>4410</v>
          </cell>
          <cell r="D453">
            <v>7103154</v>
          </cell>
          <cell r="E453">
            <v>188</v>
          </cell>
          <cell r="F453">
            <v>178</v>
          </cell>
          <cell r="G453">
            <v>175</v>
          </cell>
          <cell r="H453">
            <v>162</v>
          </cell>
          <cell r="I453">
            <v>147</v>
          </cell>
          <cell r="J453">
            <v>126</v>
          </cell>
          <cell r="K453">
            <v>137</v>
          </cell>
          <cell r="L453">
            <v>128</v>
          </cell>
          <cell r="M453">
            <v>154</v>
          </cell>
        </row>
        <row r="454">
          <cell r="A454">
            <v>5179416</v>
          </cell>
          <cell r="B454">
            <v>5113801</v>
          </cell>
          <cell r="C454">
            <v>4410</v>
          </cell>
          <cell r="D454">
            <v>15961103</v>
          </cell>
          <cell r="E454">
            <v>206</v>
          </cell>
          <cell r="F454">
            <v>154</v>
          </cell>
          <cell r="G454">
            <v>173</v>
          </cell>
          <cell r="H454">
            <v>167</v>
          </cell>
          <cell r="I454">
            <v>169</v>
          </cell>
          <cell r="J454">
            <v>184</v>
          </cell>
          <cell r="K454">
            <v>186</v>
          </cell>
          <cell r="L454">
            <v>187</v>
          </cell>
          <cell r="M454">
            <v>170</v>
          </cell>
        </row>
        <row r="455">
          <cell r="A455">
            <v>5179836</v>
          </cell>
          <cell r="B455">
            <v>5114011</v>
          </cell>
          <cell r="C455">
            <v>4410</v>
          </cell>
          <cell r="E455">
            <v>172</v>
          </cell>
          <cell r="F455">
            <v>152</v>
          </cell>
          <cell r="G455">
            <v>148</v>
          </cell>
          <cell r="H455">
            <v>144</v>
          </cell>
          <cell r="I455">
            <v>213</v>
          </cell>
          <cell r="J455">
            <v>183</v>
          </cell>
          <cell r="K455">
            <v>193</v>
          </cell>
          <cell r="L455">
            <v>172</v>
          </cell>
          <cell r="M455">
            <v>184</v>
          </cell>
        </row>
        <row r="456">
          <cell r="A456">
            <v>5175380</v>
          </cell>
          <cell r="B456">
            <v>5111783</v>
          </cell>
          <cell r="C456">
            <v>4410</v>
          </cell>
          <cell r="D456">
            <v>3649102</v>
          </cell>
          <cell r="E456">
            <v>239</v>
          </cell>
          <cell r="F456">
            <v>200</v>
          </cell>
          <cell r="G456">
            <v>223</v>
          </cell>
          <cell r="H456">
            <v>259</v>
          </cell>
          <cell r="I456">
            <v>291</v>
          </cell>
          <cell r="J456">
            <v>250</v>
          </cell>
          <cell r="K456">
            <v>253</v>
          </cell>
          <cell r="L456">
            <v>241</v>
          </cell>
          <cell r="M456">
            <v>253</v>
          </cell>
        </row>
        <row r="457">
          <cell r="A457">
            <v>5179716</v>
          </cell>
          <cell r="B457">
            <v>5113951</v>
          </cell>
          <cell r="C457">
            <v>4410</v>
          </cell>
          <cell r="D457">
            <v>3652839</v>
          </cell>
          <cell r="E457">
            <v>279</v>
          </cell>
          <cell r="F457">
            <v>248</v>
          </cell>
          <cell r="G457">
            <v>241</v>
          </cell>
          <cell r="H457">
            <v>233</v>
          </cell>
          <cell r="I457">
            <v>253</v>
          </cell>
          <cell r="J457">
            <v>232</v>
          </cell>
          <cell r="K457">
            <v>235</v>
          </cell>
          <cell r="L457">
            <v>218</v>
          </cell>
          <cell r="M457">
            <v>240</v>
          </cell>
        </row>
        <row r="458">
          <cell r="A458">
            <v>5181132</v>
          </cell>
          <cell r="B458">
            <v>5114659</v>
          </cell>
          <cell r="C458">
            <v>4410</v>
          </cell>
          <cell r="D458">
            <v>33001804</v>
          </cell>
          <cell r="E458">
            <v>172</v>
          </cell>
          <cell r="F458">
            <v>152</v>
          </cell>
          <cell r="G458">
            <v>148</v>
          </cell>
          <cell r="H458">
            <v>144</v>
          </cell>
          <cell r="I458">
            <v>213</v>
          </cell>
          <cell r="J458">
            <v>183</v>
          </cell>
          <cell r="K458">
            <v>193</v>
          </cell>
          <cell r="L458">
            <v>172</v>
          </cell>
          <cell r="M458">
            <v>184</v>
          </cell>
        </row>
        <row r="459">
          <cell r="A459">
            <v>5181130</v>
          </cell>
          <cell r="B459">
            <v>5114658</v>
          </cell>
          <cell r="C459">
            <v>4410</v>
          </cell>
          <cell r="D459">
            <v>31993465</v>
          </cell>
          <cell r="E459">
            <v>48</v>
          </cell>
          <cell r="F459">
            <v>59</v>
          </cell>
          <cell r="G459">
            <v>53</v>
          </cell>
          <cell r="H459">
            <v>52</v>
          </cell>
          <cell r="I459">
            <v>17</v>
          </cell>
          <cell r="J459">
            <v>43</v>
          </cell>
          <cell r="K459">
            <v>36</v>
          </cell>
          <cell r="L459">
            <v>39</v>
          </cell>
          <cell r="M459">
            <v>41</v>
          </cell>
        </row>
        <row r="460">
          <cell r="A460">
            <v>5179776</v>
          </cell>
          <cell r="B460">
            <v>5113981</v>
          </cell>
          <cell r="C460">
            <v>4410</v>
          </cell>
          <cell r="D460">
            <v>3741336</v>
          </cell>
          <cell r="E460">
            <v>233</v>
          </cell>
          <cell r="F460">
            <v>206</v>
          </cell>
          <cell r="G460">
            <v>200</v>
          </cell>
          <cell r="H460">
            <v>189</v>
          </cell>
          <cell r="I460">
            <v>273</v>
          </cell>
          <cell r="J460">
            <v>237</v>
          </cell>
          <cell r="K460">
            <v>251</v>
          </cell>
          <cell r="L460">
            <v>448</v>
          </cell>
          <cell r="M460">
            <v>136</v>
          </cell>
        </row>
        <row r="461">
          <cell r="A461">
            <v>5179756</v>
          </cell>
          <cell r="B461">
            <v>5113971</v>
          </cell>
          <cell r="C461">
            <v>4410</v>
          </cell>
          <cell r="D461">
            <v>31991508</v>
          </cell>
          <cell r="E461">
            <v>433</v>
          </cell>
          <cell r="F461">
            <v>447</v>
          </cell>
          <cell r="G461">
            <v>518</v>
          </cell>
          <cell r="H461">
            <v>289</v>
          </cell>
          <cell r="I461">
            <v>306</v>
          </cell>
          <cell r="J461">
            <v>291</v>
          </cell>
          <cell r="K461">
            <v>389</v>
          </cell>
          <cell r="L461">
            <v>527</v>
          </cell>
          <cell r="M461">
            <v>404</v>
          </cell>
        </row>
        <row r="462">
          <cell r="A462">
            <v>5179816</v>
          </cell>
          <cell r="B462">
            <v>5114001</v>
          </cell>
          <cell r="C462">
            <v>4410</v>
          </cell>
          <cell r="D462">
            <v>15960499</v>
          </cell>
          <cell r="E462">
            <v>50</v>
          </cell>
          <cell r="F462">
            <v>60</v>
          </cell>
          <cell r="G462">
            <v>65</v>
          </cell>
          <cell r="H462">
            <v>203</v>
          </cell>
          <cell r="I462">
            <v>195</v>
          </cell>
          <cell r="J462">
            <v>196</v>
          </cell>
          <cell r="K462">
            <v>169</v>
          </cell>
          <cell r="L462">
            <v>166</v>
          </cell>
          <cell r="M462">
            <v>167</v>
          </cell>
        </row>
        <row r="463">
          <cell r="A463">
            <v>5175446</v>
          </cell>
          <cell r="B463">
            <v>5111816</v>
          </cell>
          <cell r="C463">
            <v>4410</v>
          </cell>
          <cell r="D463">
            <v>156186</v>
          </cell>
          <cell r="E463">
            <v>73</v>
          </cell>
          <cell r="F463">
            <v>51</v>
          </cell>
          <cell r="G463">
            <v>47</v>
          </cell>
          <cell r="H463">
            <v>52</v>
          </cell>
          <cell r="I463">
            <v>61</v>
          </cell>
          <cell r="J463">
            <v>48</v>
          </cell>
          <cell r="K463">
            <v>48</v>
          </cell>
          <cell r="L463">
            <v>57</v>
          </cell>
          <cell r="M463">
            <v>58</v>
          </cell>
        </row>
        <row r="464">
          <cell r="A464">
            <v>5175360</v>
          </cell>
          <cell r="B464">
            <v>5111773</v>
          </cell>
          <cell r="C464">
            <v>4410</v>
          </cell>
          <cell r="D464">
            <v>156183</v>
          </cell>
          <cell r="E464">
            <v>229</v>
          </cell>
          <cell r="F464">
            <v>293</v>
          </cell>
          <cell r="G464">
            <v>320</v>
          </cell>
          <cell r="H464">
            <v>284</v>
          </cell>
          <cell r="I464">
            <v>354</v>
          </cell>
          <cell r="J464">
            <v>213</v>
          </cell>
          <cell r="K464">
            <v>288</v>
          </cell>
          <cell r="L464">
            <v>287</v>
          </cell>
          <cell r="M464">
            <v>352</v>
          </cell>
        </row>
        <row r="465">
          <cell r="A465">
            <v>5181122</v>
          </cell>
          <cell r="B465">
            <v>5114654</v>
          </cell>
          <cell r="C465">
            <v>4410</v>
          </cell>
          <cell r="D465">
            <v>355558</v>
          </cell>
          <cell r="E465">
            <v>681</v>
          </cell>
          <cell r="F465">
            <v>593</v>
          </cell>
          <cell r="G465">
            <v>639</v>
          </cell>
          <cell r="H465">
            <v>578</v>
          </cell>
          <cell r="I465">
            <v>572</v>
          </cell>
          <cell r="J465">
            <v>514</v>
          </cell>
          <cell r="K465">
            <v>490</v>
          </cell>
          <cell r="L465">
            <v>459</v>
          </cell>
          <cell r="M465">
            <v>356</v>
          </cell>
        </row>
        <row r="466">
          <cell r="A466">
            <v>5179736</v>
          </cell>
          <cell r="B466">
            <v>5113961</v>
          </cell>
          <cell r="C466">
            <v>4410</v>
          </cell>
          <cell r="D466">
            <v>16007907</v>
          </cell>
          <cell r="E466">
            <v>230</v>
          </cell>
          <cell r="F466">
            <v>193</v>
          </cell>
          <cell r="G466">
            <v>208</v>
          </cell>
          <cell r="H466">
            <v>210</v>
          </cell>
          <cell r="I466">
            <v>223</v>
          </cell>
          <cell r="J466">
            <v>173</v>
          </cell>
          <cell r="K466">
            <v>191</v>
          </cell>
          <cell r="L466">
            <v>201</v>
          </cell>
          <cell r="M466">
            <v>235</v>
          </cell>
        </row>
        <row r="467">
          <cell r="A467">
            <v>5179396</v>
          </cell>
          <cell r="B467">
            <v>5113791</v>
          </cell>
          <cell r="C467">
            <v>4410</v>
          </cell>
          <cell r="D467">
            <v>1910723</v>
          </cell>
          <cell r="E467">
            <v>282</v>
          </cell>
          <cell r="F467">
            <v>184</v>
          </cell>
          <cell r="G467">
            <v>240</v>
          </cell>
          <cell r="H467">
            <v>218</v>
          </cell>
          <cell r="I467">
            <v>198</v>
          </cell>
          <cell r="J467">
            <v>168</v>
          </cell>
          <cell r="K467">
            <v>148</v>
          </cell>
          <cell r="L467">
            <v>126</v>
          </cell>
          <cell r="M467">
            <v>131</v>
          </cell>
        </row>
        <row r="468">
          <cell r="A468">
            <v>5175424</v>
          </cell>
          <cell r="B468">
            <v>5111805</v>
          </cell>
          <cell r="C468">
            <v>4410</v>
          </cell>
          <cell r="D468">
            <v>1911907</v>
          </cell>
          <cell r="E468">
            <v>173</v>
          </cell>
          <cell r="F468">
            <v>152</v>
          </cell>
          <cell r="G468">
            <v>154</v>
          </cell>
          <cell r="H468">
            <v>150</v>
          </cell>
          <cell r="I468">
            <v>150</v>
          </cell>
          <cell r="J468">
            <v>142</v>
          </cell>
          <cell r="K468">
            <v>159</v>
          </cell>
          <cell r="L468">
            <v>151</v>
          </cell>
          <cell r="M468">
            <v>166</v>
          </cell>
        </row>
        <row r="469">
          <cell r="A469">
            <v>5181110</v>
          </cell>
          <cell r="B469">
            <v>5114648</v>
          </cell>
          <cell r="C469">
            <v>4410</v>
          </cell>
          <cell r="D469">
            <v>1535571</v>
          </cell>
          <cell r="E469">
            <v>260</v>
          </cell>
          <cell r="F469">
            <v>226</v>
          </cell>
          <cell r="G469">
            <v>217</v>
          </cell>
          <cell r="H469">
            <v>224</v>
          </cell>
          <cell r="I469">
            <v>236</v>
          </cell>
          <cell r="J469">
            <v>238</v>
          </cell>
          <cell r="K469">
            <v>227</v>
          </cell>
          <cell r="L469">
            <v>229</v>
          </cell>
          <cell r="M469">
            <v>183</v>
          </cell>
        </row>
        <row r="470">
          <cell r="A470">
            <v>5181116</v>
          </cell>
          <cell r="B470">
            <v>5114651</v>
          </cell>
          <cell r="C470">
            <v>4410</v>
          </cell>
          <cell r="D470">
            <v>2962692</v>
          </cell>
          <cell r="E470">
            <v>121</v>
          </cell>
          <cell r="F470">
            <v>181</v>
          </cell>
          <cell r="G470">
            <v>210</v>
          </cell>
          <cell r="H470">
            <v>172</v>
          </cell>
          <cell r="I470">
            <v>185</v>
          </cell>
          <cell r="J470">
            <v>166</v>
          </cell>
          <cell r="K470">
            <v>164</v>
          </cell>
          <cell r="L470">
            <v>175</v>
          </cell>
          <cell r="M470">
            <v>188</v>
          </cell>
        </row>
        <row r="471">
          <cell r="A471">
            <v>5179400</v>
          </cell>
          <cell r="B471">
            <v>5113793</v>
          </cell>
          <cell r="C471">
            <v>4410</v>
          </cell>
          <cell r="D471">
            <v>1753308</v>
          </cell>
          <cell r="E471">
            <v>237</v>
          </cell>
          <cell r="F471">
            <v>183</v>
          </cell>
          <cell r="G471">
            <v>220</v>
          </cell>
          <cell r="H471">
            <v>214</v>
          </cell>
          <cell r="I471">
            <v>291</v>
          </cell>
          <cell r="J471">
            <v>282</v>
          </cell>
          <cell r="K471">
            <v>323</v>
          </cell>
          <cell r="L471">
            <v>337</v>
          </cell>
          <cell r="M471">
            <v>367</v>
          </cell>
        </row>
        <row r="472">
          <cell r="A472">
            <v>5175298</v>
          </cell>
          <cell r="B472">
            <v>5111742</v>
          </cell>
          <cell r="C472">
            <v>4410</v>
          </cell>
          <cell r="D472">
            <v>3730356</v>
          </cell>
          <cell r="E472">
            <v>305</v>
          </cell>
          <cell r="F472">
            <v>267</v>
          </cell>
          <cell r="G472">
            <v>274</v>
          </cell>
          <cell r="H472">
            <v>268</v>
          </cell>
          <cell r="I472">
            <v>271</v>
          </cell>
          <cell r="J472">
            <v>280</v>
          </cell>
          <cell r="K472">
            <v>232</v>
          </cell>
          <cell r="L472">
            <v>149</v>
          </cell>
          <cell r="M472">
            <v>203</v>
          </cell>
        </row>
        <row r="473">
          <cell r="A473">
            <v>5179398</v>
          </cell>
          <cell r="B473">
            <v>5113792</v>
          </cell>
          <cell r="C473">
            <v>4410</v>
          </cell>
          <cell r="D473">
            <v>6823869</v>
          </cell>
          <cell r="E473">
            <v>218</v>
          </cell>
          <cell r="F473">
            <v>182</v>
          </cell>
          <cell r="G473">
            <v>188</v>
          </cell>
          <cell r="H473">
            <v>178</v>
          </cell>
          <cell r="I473">
            <v>195</v>
          </cell>
          <cell r="J473">
            <v>176</v>
          </cell>
          <cell r="K473">
            <v>174</v>
          </cell>
          <cell r="L473">
            <v>172</v>
          </cell>
          <cell r="M473">
            <v>212</v>
          </cell>
        </row>
        <row r="474">
          <cell r="A474">
            <v>5179402</v>
          </cell>
          <cell r="B474">
            <v>5113794</v>
          </cell>
          <cell r="C474">
            <v>4410</v>
          </cell>
          <cell r="D474">
            <v>3725850</v>
          </cell>
          <cell r="E474">
            <v>151</v>
          </cell>
          <cell r="F474">
            <v>128</v>
          </cell>
          <cell r="G474">
            <v>123</v>
          </cell>
          <cell r="H474">
            <v>121</v>
          </cell>
          <cell r="I474">
            <v>138</v>
          </cell>
          <cell r="J474">
            <v>136</v>
          </cell>
          <cell r="K474">
            <v>141</v>
          </cell>
          <cell r="L474">
            <v>117</v>
          </cell>
          <cell r="M474">
            <v>152</v>
          </cell>
        </row>
        <row r="475">
          <cell r="A475">
            <v>5179858</v>
          </cell>
          <cell r="B475">
            <v>5114022</v>
          </cell>
          <cell r="C475">
            <v>4410</v>
          </cell>
          <cell r="D475">
            <v>6821123</v>
          </cell>
          <cell r="E475">
            <v>135</v>
          </cell>
          <cell r="F475">
            <v>158</v>
          </cell>
          <cell r="G475">
            <v>123</v>
          </cell>
          <cell r="H475">
            <v>151</v>
          </cell>
          <cell r="I475">
            <v>160</v>
          </cell>
          <cell r="J475">
            <v>140</v>
          </cell>
          <cell r="K475">
            <v>132</v>
          </cell>
          <cell r="L475">
            <v>139</v>
          </cell>
          <cell r="M475">
            <v>148</v>
          </cell>
        </row>
        <row r="476">
          <cell r="A476">
            <v>5179880</v>
          </cell>
          <cell r="B476">
            <v>5114033</v>
          </cell>
          <cell r="C476">
            <v>4410</v>
          </cell>
          <cell r="D476">
            <v>6823343</v>
          </cell>
          <cell r="E476">
            <v>87</v>
          </cell>
          <cell r="F476">
            <v>87</v>
          </cell>
          <cell r="G476">
            <v>79</v>
          </cell>
          <cell r="H476">
            <v>82</v>
          </cell>
          <cell r="I476">
            <v>79</v>
          </cell>
          <cell r="J476">
            <v>68</v>
          </cell>
          <cell r="K476">
            <v>71</v>
          </cell>
          <cell r="L476">
            <v>70</v>
          </cell>
          <cell r="M476">
            <v>46</v>
          </cell>
        </row>
        <row r="477">
          <cell r="A477">
            <v>5175340</v>
          </cell>
          <cell r="B477">
            <v>5111763</v>
          </cell>
          <cell r="C477">
            <v>4410</v>
          </cell>
          <cell r="D477">
            <v>6829406</v>
          </cell>
          <cell r="E477">
            <v>141</v>
          </cell>
          <cell r="F477">
            <v>110</v>
          </cell>
          <cell r="G477">
            <v>123</v>
          </cell>
          <cell r="H477">
            <v>299</v>
          </cell>
          <cell r="I477">
            <v>286</v>
          </cell>
          <cell r="J477">
            <v>806</v>
          </cell>
          <cell r="K477">
            <v>233</v>
          </cell>
          <cell r="L477">
            <v>249</v>
          </cell>
          <cell r="M477">
            <v>306</v>
          </cell>
        </row>
        <row r="478">
          <cell r="A478">
            <v>5175318</v>
          </cell>
          <cell r="B478">
            <v>5111752</v>
          </cell>
          <cell r="C478">
            <v>4410</v>
          </cell>
          <cell r="D478">
            <v>1751648</v>
          </cell>
          <cell r="E478">
            <v>257</v>
          </cell>
          <cell r="F478">
            <v>224</v>
          </cell>
          <cell r="G478">
            <v>201</v>
          </cell>
          <cell r="H478">
            <v>210</v>
          </cell>
          <cell r="I478">
            <v>206</v>
          </cell>
          <cell r="J478">
            <v>172</v>
          </cell>
          <cell r="K478">
            <v>184</v>
          </cell>
          <cell r="L478">
            <v>206</v>
          </cell>
          <cell r="M478">
            <v>223</v>
          </cell>
        </row>
        <row r="479">
          <cell r="A479">
            <v>5181126</v>
          </cell>
          <cell r="B479">
            <v>5114656</v>
          </cell>
          <cell r="C479">
            <v>4410</v>
          </cell>
          <cell r="D479">
            <v>3314066</v>
          </cell>
          <cell r="E479">
            <v>223</v>
          </cell>
          <cell r="F479">
            <v>189</v>
          </cell>
          <cell r="G479">
            <v>199</v>
          </cell>
          <cell r="H479">
            <v>179</v>
          </cell>
          <cell r="I479">
            <v>199</v>
          </cell>
          <cell r="J479">
            <v>186</v>
          </cell>
          <cell r="K479">
            <v>201</v>
          </cell>
          <cell r="L479">
            <v>190</v>
          </cell>
          <cell r="M479">
            <v>202</v>
          </cell>
        </row>
        <row r="480">
          <cell r="A480">
            <v>5181112</v>
          </cell>
          <cell r="B480">
            <v>5114649</v>
          </cell>
          <cell r="C480">
            <v>4410</v>
          </cell>
          <cell r="D480">
            <v>3304967</v>
          </cell>
          <cell r="E480">
            <v>89</v>
          </cell>
          <cell r="F480">
            <v>90</v>
          </cell>
          <cell r="G480">
            <v>68</v>
          </cell>
          <cell r="H480">
            <v>79</v>
          </cell>
          <cell r="I480">
            <v>84</v>
          </cell>
          <cell r="J480">
            <v>90</v>
          </cell>
          <cell r="K480">
            <v>86</v>
          </cell>
          <cell r="L480">
            <v>87</v>
          </cell>
          <cell r="M480">
            <v>121</v>
          </cell>
        </row>
        <row r="481">
          <cell r="A481">
            <v>5095622</v>
          </cell>
          <cell r="B481">
            <v>5071904</v>
          </cell>
          <cell r="C481">
            <v>4410</v>
          </cell>
          <cell r="D481">
            <v>7146519</v>
          </cell>
          <cell r="E481">
            <v>125</v>
          </cell>
          <cell r="F481">
            <v>86</v>
          </cell>
          <cell r="G481">
            <v>75</v>
          </cell>
          <cell r="H481">
            <v>106</v>
          </cell>
          <cell r="I481">
            <v>120</v>
          </cell>
          <cell r="J481">
            <v>119</v>
          </cell>
          <cell r="K481">
            <v>20</v>
          </cell>
          <cell r="L481">
            <v>89</v>
          </cell>
          <cell r="M481">
            <v>85</v>
          </cell>
        </row>
        <row r="482">
          <cell r="A482">
            <v>5179796</v>
          </cell>
          <cell r="B482">
            <v>5113991</v>
          </cell>
          <cell r="C482">
            <v>4410</v>
          </cell>
          <cell r="D482">
            <v>7130334</v>
          </cell>
          <cell r="E482">
            <v>107</v>
          </cell>
          <cell r="F482">
            <v>137</v>
          </cell>
          <cell r="G482">
            <v>228</v>
          </cell>
          <cell r="H482">
            <v>269</v>
          </cell>
          <cell r="I482">
            <v>609</v>
          </cell>
          <cell r="J482">
            <v>84</v>
          </cell>
          <cell r="K482">
            <v>75</v>
          </cell>
          <cell r="L482">
            <v>91</v>
          </cell>
          <cell r="M482">
            <v>103</v>
          </cell>
        </row>
        <row r="483">
          <cell r="A483">
            <v>5175402</v>
          </cell>
          <cell r="B483">
            <v>5111794</v>
          </cell>
          <cell r="C483">
            <v>4410</v>
          </cell>
          <cell r="D483">
            <v>7116786</v>
          </cell>
          <cell r="E483">
            <v>217</v>
          </cell>
          <cell r="F483">
            <v>177</v>
          </cell>
          <cell r="G483">
            <v>169</v>
          </cell>
          <cell r="H483">
            <v>189</v>
          </cell>
          <cell r="I483">
            <v>187</v>
          </cell>
          <cell r="J483">
            <v>168</v>
          </cell>
          <cell r="K483">
            <v>177</v>
          </cell>
          <cell r="L483">
            <v>173</v>
          </cell>
          <cell r="M483">
            <v>192</v>
          </cell>
        </row>
        <row r="484">
          <cell r="A484">
            <v>5181108</v>
          </cell>
          <cell r="B484">
            <v>5114647</v>
          </cell>
          <cell r="C484">
            <v>4410</v>
          </cell>
          <cell r="D484">
            <v>7118154</v>
          </cell>
          <cell r="E484">
            <v>226</v>
          </cell>
          <cell r="F484">
            <v>206</v>
          </cell>
          <cell r="G484">
            <v>199</v>
          </cell>
          <cell r="H484">
            <v>189</v>
          </cell>
          <cell r="I484">
            <v>205</v>
          </cell>
          <cell r="J484">
            <v>179</v>
          </cell>
          <cell r="K484">
            <v>194</v>
          </cell>
          <cell r="L484">
            <v>191</v>
          </cell>
          <cell r="M484">
            <v>205</v>
          </cell>
        </row>
        <row r="485">
          <cell r="A485">
            <v>5181124</v>
          </cell>
          <cell r="B485">
            <v>5114655</v>
          </cell>
          <cell r="C485">
            <v>4410</v>
          </cell>
          <cell r="D485">
            <v>7116084</v>
          </cell>
          <cell r="E485">
            <v>51</v>
          </cell>
          <cell r="F485">
            <v>0</v>
          </cell>
          <cell r="G485">
            <v>0</v>
          </cell>
          <cell r="H485">
            <v>299</v>
          </cell>
          <cell r="I485">
            <v>446</v>
          </cell>
          <cell r="J485">
            <v>376</v>
          </cell>
          <cell r="K485">
            <v>352</v>
          </cell>
          <cell r="L485">
            <v>331</v>
          </cell>
          <cell r="M485">
            <v>355</v>
          </cell>
        </row>
        <row r="486">
          <cell r="A486">
            <v>5181114</v>
          </cell>
          <cell r="B486">
            <v>5114650</v>
          </cell>
          <cell r="C486">
            <v>4410</v>
          </cell>
          <cell r="D486">
            <v>7117927</v>
          </cell>
          <cell r="E486">
            <v>277</v>
          </cell>
          <cell r="F486">
            <v>243</v>
          </cell>
          <cell r="G486">
            <v>255</v>
          </cell>
          <cell r="H486">
            <v>248</v>
          </cell>
          <cell r="I486">
            <v>271</v>
          </cell>
          <cell r="J486">
            <v>228</v>
          </cell>
          <cell r="K486">
            <v>269</v>
          </cell>
          <cell r="L486">
            <v>225</v>
          </cell>
          <cell r="M486">
            <v>243</v>
          </cell>
        </row>
        <row r="487">
          <cell r="A487">
            <v>5181128</v>
          </cell>
          <cell r="B487">
            <v>5114657</v>
          </cell>
          <cell r="C487">
            <v>4410</v>
          </cell>
          <cell r="D487">
            <v>443766</v>
          </cell>
          <cell r="E487">
            <v>179</v>
          </cell>
          <cell r="F487">
            <v>167</v>
          </cell>
          <cell r="G487">
            <v>158</v>
          </cell>
          <cell r="H487">
            <v>168</v>
          </cell>
          <cell r="I487">
            <v>155</v>
          </cell>
          <cell r="J487">
            <v>150</v>
          </cell>
          <cell r="K487">
            <v>149</v>
          </cell>
          <cell r="L487">
            <v>161</v>
          </cell>
          <cell r="M487">
            <v>183</v>
          </cell>
        </row>
        <row r="488">
          <cell r="A488">
            <v>5181120</v>
          </cell>
          <cell r="B488">
            <v>5114653</v>
          </cell>
          <cell r="C488">
            <v>4410</v>
          </cell>
          <cell r="D488">
            <v>721580</v>
          </cell>
          <cell r="E488">
            <v>185</v>
          </cell>
          <cell r="F488">
            <v>137</v>
          </cell>
          <cell r="G488">
            <v>149</v>
          </cell>
          <cell r="H488">
            <v>141</v>
          </cell>
          <cell r="I488">
            <v>150</v>
          </cell>
          <cell r="J488">
            <v>132</v>
          </cell>
          <cell r="K488">
            <v>132</v>
          </cell>
          <cell r="L488">
            <v>138</v>
          </cell>
          <cell r="M488">
            <v>144</v>
          </cell>
        </row>
        <row r="489">
          <cell r="A489">
            <v>5070046</v>
          </cell>
          <cell r="B489">
            <v>5059116</v>
          </cell>
          <cell r="C489">
            <v>4410</v>
          </cell>
          <cell r="E489">
            <v>172</v>
          </cell>
          <cell r="F489">
            <v>143</v>
          </cell>
          <cell r="G489">
            <v>157</v>
          </cell>
          <cell r="H489">
            <v>149</v>
          </cell>
          <cell r="I489">
            <v>207</v>
          </cell>
          <cell r="J489">
            <v>189</v>
          </cell>
          <cell r="K489">
            <v>181</v>
          </cell>
          <cell r="L489">
            <v>183</v>
          </cell>
          <cell r="M489">
            <v>179</v>
          </cell>
        </row>
        <row r="490">
          <cell r="A490">
            <v>5174896</v>
          </cell>
          <cell r="B490">
            <v>5111541</v>
          </cell>
          <cell r="C490">
            <v>4410</v>
          </cell>
          <cell r="E490">
            <v>353</v>
          </cell>
          <cell r="F490">
            <v>315</v>
          </cell>
          <cell r="G490">
            <v>303</v>
          </cell>
          <cell r="H490">
            <v>270</v>
          </cell>
          <cell r="I490">
            <v>352</v>
          </cell>
          <cell r="J490">
            <v>303</v>
          </cell>
          <cell r="K490">
            <v>323</v>
          </cell>
          <cell r="L490">
            <v>292</v>
          </cell>
          <cell r="M490">
            <v>312</v>
          </cell>
        </row>
        <row r="491">
          <cell r="A491">
            <v>5174998</v>
          </cell>
          <cell r="B491">
            <v>5111592</v>
          </cell>
          <cell r="C491">
            <v>4410</v>
          </cell>
          <cell r="F491">
            <v>612</v>
          </cell>
          <cell r="H491">
            <v>278</v>
          </cell>
          <cell r="I491">
            <v>247</v>
          </cell>
          <cell r="J491">
            <v>323</v>
          </cell>
          <cell r="K491">
            <v>277</v>
          </cell>
          <cell r="L491">
            <v>295</v>
          </cell>
          <cell r="M491">
            <v>267</v>
          </cell>
        </row>
        <row r="492">
          <cell r="A492">
            <v>5181150</v>
          </cell>
          <cell r="B492">
            <v>5114668</v>
          </cell>
          <cell r="C492">
            <v>4410</v>
          </cell>
          <cell r="D492">
            <v>33001592</v>
          </cell>
          <cell r="E492">
            <v>3389</v>
          </cell>
          <cell r="F492">
            <v>95</v>
          </cell>
          <cell r="G492">
            <v>116</v>
          </cell>
          <cell r="H492">
            <v>157</v>
          </cell>
          <cell r="I492">
            <v>33</v>
          </cell>
          <cell r="J492">
            <v>69</v>
          </cell>
          <cell r="K492">
            <v>70</v>
          </cell>
          <cell r="L492">
            <v>77</v>
          </cell>
          <cell r="M492">
            <v>88</v>
          </cell>
        </row>
        <row r="493">
          <cell r="A493">
            <v>5181148</v>
          </cell>
          <cell r="B493">
            <v>5114667</v>
          </cell>
          <cell r="C493">
            <v>4410</v>
          </cell>
          <cell r="D493">
            <v>33001697</v>
          </cell>
          <cell r="E493">
            <v>151</v>
          </cell>
          <cell r="F493">
            <v>30</v>
          </cell>
          <cell r="G493">
            <v>116</v>
          </cell>
          <cell r="H493">
            <v>112</v>
          </cell>
          <cell r="I493">
            <v>116</v>
          </cell>
          <cell r="J493">
            <v>105</v>
          </cell>
          <cell r="K493">
            <v>107</v>
          </cell>
          <cell r="L493">
            <v>92</v>
          </cell>
          <cell r="M493">
            <v>110</v>
          </cell>
        </row>
        <row r="494">
          <cell r="A494">
            <v>5181152</v>
          </cell>
          <cell r="B494">
            <v>5114669</v>
          </cell>
          <cell r="C494">
            <v>4410</v>
          </cell>
          <cell r="D494">
            <v>33001593</v>
          </cell>
          <cell r="E494">
            <v>53</v>
          </cell>
          <cell r="F494">
            <v>29</v>
          </cell>
          <cell r="G494">
            <v>72</v>
          </cell>
          <cell r="H494">
            <v>48</v>
          </cell>
          <cell r="I494">
            <v>57</v>
          </cell>
          <cell r="J494">
            <v>43</v>
          </cell>
          <cell r="K494">
            <v>41</v>
          </cell>
          <cell r="L494">
            <v>51</v>
          </cell>
          <cell r="M494">
            <v>54</v>
          </cell>
        </row>
        <row r="495">
          <cell r="A495">
            <v>5181162</v>
          </cell>
          <cell r="B495">
            <v>5114674</v>
          </cell>
          <cell r="C495">
            <v>4410</v>
          </cell>
          <cell r="D495">
            <v>33001588</v>
          </cell>
          <cell r="E495">
            <v>283</v>
          </cell>
          <cell r="F495">
            <v>253</v>
          </cell>
          <cell r="G495">
            <v>243</v>
          </cell>
          <cell r="H495">
            <v>216</v>
          </cell>
          <cell r="I495">
            <v>282</v>
          </cell>
          <cell r="J495">
            <v>243</v>
          </cell>
          <cell r="K495">
            <v>259</v>
          </cell>
          <cell r="L495">
            <v>234</v>
          </cell>
          <cell r="M495">
            <v>250</v>
          </cell>
        </row>
        <row r="496">
          <cell r="A496">
            <v>5181158</v>
          </cell>
          <cell r="B496">
            <v>5114672</v>
          </cell>
          <cell r="C496">
            <v>4410</v>
          </cell>
          <cell r="D496">
            <v>33001667</v>
          </cell>
          <cell r="E496">
            <v>133</v>
          </cell>
          <cell r="F496">
            <v>104</v>
          </cell>
          <cell r="G496">
            <v>93</v>
          </cell>
          <cell r="H496">
            <v>105</v>
          </cell>
          <cell r="I496">
            <v>110</v>
          </cell>
          <cell r="J496">
            <v>105</v>
          </cell>
          <cell r="K496">
            <v>103</v>
          </cell>
          <cell r="L496">
            <v>102</v>
          </cell>
          <cell r="M496">
            <v>105</v>
          </cell>
        </row>
        <row r="497">
          <cell r="A497">
            <v>5174954</v>
          </cell>
          <cell r="B497">
            <v>5111570</v>
          </cell>
          <cell r="C497">
            <v>4410</v>
          </cell>
          <cell r="D497">
            <v>3727095</v>
          </cell>
          <cell r="E497">
            <v>172</v>
          </cell>
          <cell r="F497">
            <v>152</v>
          </cell>
          <cell r="G497">
            <v>148</v>
          </cell>
          <cell r="H497">
            <v>144</v>
          </cell>
          <cell r="I497">
            <v>213</v>
          </cell>
          <cell r="J497">
            <v>183</v>
          </cell>
          <cell r="K497">
            <v>193</v>
          </cell>
          <cell r="L497">
            <v>155</v>
          </cell>
          <cell r="M497">
            <v>171</v>
          </cell>
        </row>
        <row r="498">
          <cell r="A498">
            <v>5175028</v>
          </cell>
          <cell r="B498">
            <v>5111607</v>
          </cell>
          <cell r="C498">
            <v>4410</v>
          </cell>
          <cell r="D498">
            <v>18492450</v>
          </cell>
          <cell r="E498">
            <v>172</v>
          </cell>
          <cell r="F498">
            <v>152</v>
          </cell>
          <cell r="G498">
            <v>148</v>
          </cell>
          <cell r="H498">
            <v>144</v>
          </cell>
          <cell r="I498">
            <v>213</v>
          </cell>
          <cell r="J498">
            <v>121</v>
          </cell>
          <cell r="K498">
            <v>165</v>
          </cell>
          <cell r="L498">
            <v>133</v>
          </cell>
          <cell r="M498">
            <v>149</v>
          </cell>
        </row>
        <row r="499">
          <cell r="A499">
            <v>5175148</v>
          </cell>
          <cell r="B499">
            <v>5111667</v>
          </cell>
          <cell r="C499">
            <v>4410</v>
          </cell>
          <cell r="D499">
            <v>3362761</v>
          </cell>
          <cell r="E499">
            <v>327</v>
          </cell>
          <cell r="F499">
            <v>105</v>
          </cell>
          <cell r="G499">
            <v>100</v>
          </cell>
          <cell r="H499">
            <v>214</v>
          </cell>
          <cell r="I499">
            <v>219</v>
          </cell>
          <cell r="J499">
            <v>161</v>
          </cell>
          <cell r="K499">
            <v>154</v>
          </cell>
          <cell r="L499">
            <v>122</v>
          </cell>
          <cell r="M499">
            <v>136</v>
          </cell>
        </row>
        <row r="500">
          <cell r="A500">
            <v>5174934</v>
          </cell>
          <cell r="B500">
            <v>5111560</v>
          </cell>
          <cell r="C500">
            <v>4410</v>
          </cell>
          <cell r="D500">
            <v>3361097</v>
          </cell>
          <cell r="E500">
            <v>138</v>
          </cell>
          <cell r="F500">
            <v>117</v>
          </cell>
          <cell r="G500">
            <v>112</v>
          </cell>
          <cell r="H500">
            <v>117</v>
          </cell>
          <cell r="I500">
            <v>122</v>
          </cell>
          <cell r="J500">
            <v>121</v>
          </cell>
          <cell r="K500">
            <v>149</v>
          </cell>
          <cell r="L500">
            <v>146</v>
          </cell>
          <cell r="M500">
            <v>165</v>
          </cell>
        </row>
        <row r="501">
          <cell r="A501">
            <v>5176422</v>
          </cell>
          <cell r="B501">
            <v>5112304</v>
          </cell>
          <cell r="C501">
            <v>4410</v>
          </cell>
          <cell r="D501">
            <v>156078</v>
          </cell>
          <cell r="E501">
            <v>93</v>
          </cell>
          <cell r="F501">
            <v>101</v>
          </cell>
          <cell r="G501">
            <v>109</v>
          </cell>
          <cell r="H501">
            <v>93</v>
          </cell>
          <cell r="I501">
            <v>101</v>
          </cell>
          <cell r="J501">
            <v>98</v>
          </cell>
          <cell r="K501">
            <v>95</v>
          </cell>
          <cell r="L501">
            <v>94</v>
          </cell>
          <cell r="M501">
            <v>101</v>
          </cell>
        </row>
        <row r="502">
          <cell r="A502">
            <v>5174992</v>
          </cell>
          <cell r="B502">
            <v>5111589</v>
          </cell>
          <cell r="C502">
            <v>4410</v>
          </cell>
          <cell r="D502">
            <v>156257</v>
          </cell>
          <cell r="E502">
            <v>206</v>
          </cell>
          <cell r="F502">
            <v>187</v>
          </cell>
          <cell r="G502">
            <v>185</v>
          </cell>
          <cell r="H502">
            <v>176</v>
          </cell>
          <cell r="I502">
            <v>201</v>
          </cell>
          <cell r="J502">
            <v>183</v>
          </cell>
          <cell r="K502">
            <v>196</v>
          </cell>
          <cell r="L502">
            <v>165</v>
          </cell>
          <cell r="M502">
            <v>201</v>
          </cell>
        </row>
        <row r="503">
          <cell r="A503">
            <v>5181168</v>
          </cell>
          <cell r="B503">
            <v>5114677</v>
          </cell>
          <cell r="C503">
            <v>4410</v>
          </cell>
          <cell r="D503">
            <v>2934728</v>
          </cell>
          <cell r="E503">
            <v>197</v>
          </cell>
          <cell r="F503">
            <v>178</v>
          </cell>
          <cell r="G503">
            <v>175</v>
          </cell>
          <cell r="H503">
            <v>176</v>
          </cell>
          <cell r="I503">
            <v>187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A504">
            <v>5174878</v>
          </cell>
          <cell r="B504">
            <v>5111532</v>
          </cell>
          <cell r="C504">
            <v>4410</v>
          </cell>
          <cell r="D504">
            <v>1502245</v>
          </cell>
          <cell r="E504">
            <v>161</v>
          </cell>
          <cell r="F504">
            <v>127</v>
          </cell>
          <cell r="G504">
            <v>152</v>
          </cell>
          <cell r="H504">
            <v>166</v>
          </cell>
          <cell r="I504">
            <v>172</v>
          </cell>
          <cell r="J504">
            <v>200</v>
          </cell>
          <cell r="K504">
            <v>265</v>
          </cell>
          <cell r="L504">
            <v>196</v>
          </cell>
          <cell r="M504">
            <v>226</v>
          </cell>
        </row>
        <row r="505">
          <cell r="A505">
            <v>5181156</v>
          </cell>
          <cell r="B505">
            <v>5114671</v>
          </cell>
          <cell r="C505">
            <v>4410</v>
          </cell>
          <cell r="D505">
            <v>1530244</v>
          </cell>
          <cell r="E505">
            <v>257</v>
          </cell>
          <cell r="F505">
            <v>202</v>
          </cell>
          <cell r="G505">
            <v>211</v>
          </cell>
          <cell r="H505">
            <v>199</v>
          </cell>
          <cell r="I505">
            <v>218</v>
          </cell>
          <cell r="J505">
            <v>218</v>
          </cell>
          <cell r="K505">
            <v>220</v>
          </cell>
          <cell r="L505">
            <v>195</v>
          </cell>
          <cell r="M505">
            <v>244</v>
          </cell>
        </row>
        <row r="506">
          <cell r="A506">
            <v>5175084</v>
          </cell>
          <cell r="B506">
            <v>5111635</v>
          </cell>
          <cell r="C506">
            <v>4410</v>
          </cell>
          <cell r="D506">
            <v>3741011</v>
          </cell>
          <cell r="E506">
            <v>180</v>
          </cell>
          <cell r="F506">
            <v>86</v>
          </cell>
          <cell r="G506">
            <v>132</v>
          </cell>
          <cell r="H506">
            <v>175</v>
          </cell>
          <cell r="I506">
            <v>252</v>
          </cell>
          <cell r="J506">
            <v>86</v>
          </cell>
          <cell r="K506">
            <v>128</v>
          </cell>
          <cell r="L506">
            <v>160</v>
          </cell>
          <cell r="M506">
            <v>131</v>
          </cell>
        </row>
        <row r="507">
          <cell r="A507">
            <v>5175014</v>
          </cell>
          <cell r="B507">
            <v>5111600</v>
          </cell>
          <cell r="C507">
            <v>4410</v>
          </cell>
          <cell r="D507">
            <v>3730354</v>
          </cell>
          <cell r="E507">
            <v>168</v>
          </cell>
          <cell r="F507">
            <v>124</v>
          </cell>
          <cell r="G507">
            <v>100</v>
          </cell>
          <cell r="H507">
            <v>120</v>
          </cell>
          <cell r="I507">
            <v>106</v>
          </cell>
          <cell r="J507">
            <v>114</v>
          </cell>
          <cell r="K507">
            <v>88</v>
          </cell>
          <cell r="L507">
            <v>126</v>
          </cell>
          <cell r="M507">
            <v>130</v>
          </cell>
        </row>
        <row r="508">
          <cell r="A508">
            <v>5175170</v>
          </cell>
          <cell r="B508">
            <v>5111678</v>
          </cell>
          <cell r="C508">
            <v>4410</v>
          </cell>
          <cell r="D508">
            <v>1752157</v>
          </cell>
          <cell r="E508">
            <v>190</v>
          </cell>
          <cell r="F508">
            <v>183</v>
          </cell>
          <cell r="G508">
            <v>165</v>
          </cell>
          <cell r="H508">
            <v>184</v>
          </cell>
          <cell r="I508">
            <v>137</v>
          </cell>
          <cell r="J508">
            <v>147</v>
          </cell>
          <cell r="K508">
            <v>174</v>
          </cell>
          <cell r="L508">
            <v>157</v>
          </cell>
          <cell r="M508">
            <v>101</v>
          </cell>
        </row>
        <row r="509">
          <cell r="A509">
            <v>5174916</v>
          </cell>
          <cell r="B509">
            <v>5111551</v>
          </cell>
          <cell r="C509">
            <v>4410</v>
          </cell>
          <cell r="D509">
            <v>6826732</v>
          </cell>
          <cell r="E509">
            <v>243</v>
          </cell>
          <cell r="F509">
            <v>253</v>
          </cell>
          <cell r="G509">
            <v>254</v>
          </cell>
          <cell r="H509">
            <v>237</v>
          </cell>
          <cell r="I509">
            <v>241</v>
          </cell>
          <cell r="J509">
            <v>229</v>
          </cell>
          <cell r="K509">
            <v>238</v>
          </cell>
          <cell r="L509">
            <v>240</v>
          </cell>
          <cell r="M509">
            <v>251</v>
          </cell>
        </row>
        <row r="510">
          <cell r="A510">
            <v>5174864</v>
          </cell>
          <cell r="B510">
            <v>5111525</v>
          </cell>
          <cell r="C510">
            <v>4410</v>
          </cell>
          <cell r="D510">
            <v>6827200</v>
          </cell>
          <cell r="E510">
            <v>333</v>
          </cell>
          <cell r="F510">
            <v>278</v>
          </cell>
          <cell r="G510">
            <v>343</v>
          </cell>
          <cell r="H510">
            <v>377</v>
          </cell>
          <cell r="I510">
            <v>341</v>
          </cell>
          <cell r="J510">
            <v>294</v>
          </cell>
          <cell r="K510">
            <v>295</v>
          </cell>
          <cell r="L510">
            <v>289</v>
          </cell>
          <cell r="M510">
            <v>325</v>
          </cell>
        </row>
        <row r="511">
          <cell r="A511">
            <v>5181166</v>
          </cell>
          <cell r="B511">
            <v>5114676</v>
          </cell>
          <cell r="C511">
            <v>4410</v>
          </cell>
          <cell r="D511">
            <v>2207229</v>
          </cell>
          <cell r="E511">
            <v>160</v>
          </cell>
          <cell r="F511">
            <v>102</v>
          </cell>
          <cell r="G511">
            <v>140</v>
          </cell>
          <cell r="H511">
            <v>123</v>
          </cell>
          <cell r="I511">
            <v>143</v>
          </cell>
          <cell r="J511">
            <v>163</v>
          </cell>
          <cell r="K511">
            <v>159</v>
          </cell>
          <cell r="L511">
            <v>171</v>
          </cell>
          <cell r="M511">
            <v>210</v>
          </cell>
        </row>
        <row r="512">
          <cell r="A512">
            <v>5181154</v>
          </cell>
          <cell r="B512">
            <v>5114670</v>
          </cell>
          <cell r="C512">
            <v>4410</v>
          </cell>
          <cell r="D512">
            <v>6313517</v>
          </cell>
          <cell r="E512">
            <v>91</v>
          </cell>
          <cell r="F512">
            <v>78</v>
          </cell>
          <cell r="G512">
            <v>90</v>
          </cell>
          <cell r="H512">
            <v>68</v>
          </cell>
          <cell r="I512">
            <v>94</v>
          </cell>
          <cell r="J512">
            <v>89</v>
          </cell>
          <cell r="K512">
            <v>112</v>
          </cell>
          <cell r="L512">
            <v>100</v>
          </cell>
          <cell r="M512">
            <v>97</v>
          </cell>
        </row>
        <row r="513">
          <cell r="A513">
            <v>5175192</v>
          </cell>
          <cell r="B513">
            <v>5111689</v>
          </cell>
          <cell r="C513">
            <v>4410</v>
          </cell>
          <cell r="D513">
            <v>6823609</v>
          </cell>
          <cell r="E513">
            <v>111</v>
          </cell>
          <cell r="F513">
            <v>83</v>
          </cell>
          <cell r="G513">
            <v>79</v>
          </cell>
          <cell r="H513">
            <v>83</v>
          </cell>
          <cell r="I513">
            <v>82</v>
          </cell>
          <cell r="J513">
            <v>78</v>
          </cell>
          <cell r="K513">
            <v>81</v>
          </cell>
          <cell r="L513">
            <v>83</v>
          </cell>
          <cell r="M513">
            <v>128</v>
          </cell>
        </row>
        <row r="514">
          <cell r="A514">
            <v>5175214</v>
          </cell>
          <cell r="B514">
            <v>5111700</v>
          </cell>
          <cell r="C514">
            <v>4410</v>
          </cell>
          <cell r="D514">
            <v>6820904</v>
          </cell>
          <cell r="E514">
            <v>117</v>
          </cell>
          <cell r="F514">
            <v>72</v>
          </cell>
          <cell r="G514">
            <v>65</v>
          </cell>
          <cell r="H514">
            <v>101</v>
          </cell>
          <cell r="I514">
            <v>125</v>
          </cell>
          <cell r="J514">
            <v>96</v>
          </cell>
          <cell r="K514">
            <v>109</v>
          </cell>
          <cell r="L514">
            <v>113</v>
          </cell>
          <cell r="M514">
            <v>129</v>
          </cell>
        </row>
        <row r="515">
          <cell r="A515">
            <v>5181174</v>
          </cell>
          <cell r="B515">
            <v>5114680</v>
          </cell>
          <cell r="C515">
            <v>4410</v>
          </cell>
          <cell r="D515">
            <v>2177224</v>
          </cell>
          <cell r="E515">
            <v>230</v>
          </cell>
          <cell r="F515">
            <v>9</v>
          </cell>
          <cell r="G515">
            <v>374</v>
          </cell>
          <cell r="H515">
            <v>196</v>
          </cell>
          <cell r="I515">
            <v>204</v>
          </cell>
          <cell r="J515">
            <v>374</v>
          </cell>
          <cell r="K515">
            <v>204</v>
          </cell>
          <cell r="L515">
            <v>221</v>
          </cell>
          <cell r="M515">
            <v>162</v>
          </cell>
        </row>
        <row r="516">
          <cell r="A516">
            <v>5181172</v>
          </cell>
          <cell r="B516">
            <v>5114679</v>
          </cell>
          <cell r="C516">
            <v>4410</v>
          </cell>
          <cell r="D516">
            <v>3361758</v>
          </cell>
          <cell r="E516">
            <v>182</v>
          </cell>
          <cell r="F516">
            <v>150</v>
          </cell>
          <cell r="G516">
            <v>222</v>
          </cell>
          <cell r="H516">
            <v>166</v>
          </cell>
          <cell r="I516">
            <v>162</v>
          </cell>
          <cell r="J516">
            <v>314</v>
          </cell>
          <cell r="K516">
            <v>185</v>
          </cell>
          <cell r="L516">
            <v>162</v>
          </cell>
          <cell r="M516">
            <v>202</v>
          </cell>
        </row>
        <row r="517">
          <cell r="A517">
            <v>5181164</v>
          </cell>
          <cell r="B517">
            <v>5114675</v>
          </cell>
          <cell r="C517">
            <v>4410</v>
          </cell>
          <cell r="D517">
            <v>2178270</v>
          </cell>
          <cell r="E517">
            <v>122</v>
          </cell>
          <cell r="F517">
            <v>109</v>
          </cell>
          <cell r="G517">
            <v>101</v>
          </cell>
          <cell r="H517">
            <v>91</v>
          </cell>
          <cell r="I517">
            <v>95</v>
          </cell>
          <cell r="J517">
            <v>100</v>
          </cell>
          <cell r="K517">
            <v>122</v>
          </cell>
          <cell r="L517">
            <v>104</v>
          </cell>
          <cell r="M517">
            <v>102</v>
          </cell>
        </row>
        <row r="518">
          <cell r="A518">
            <v>5175064</v>
          </cell>
          <cell r="B518">
            <v>5111625</v>
          </cell>
          <cell r="C518">
            <v>4410</v>
          </cell>
          <cell r="D518">
            <v>7314866</v>
          </cell>
          <cell r="E518">
            <v>154</v>
          </cell>
          <cell r="F518">
            <v>140</v>
          </cell>
          <cell r="G518">
            <v>168</v>
          </cell>
          <cell r="H518">
            <v>128</v>
          </cell>
          <cell r="I518">
            <v>138</v>
          </cell>
          <cell r="J518">
            <v>135</v>
          </cell>
          <cell r="K518">
            <v>175</v>
          </cell>
          <cell r="L518">
            <v>217</v>
          </cell>
          <cell r="M518">
            <v>175</v>
          </cell>
        </row>
        <row r="519">
          <cell r="A519">
            <v>5174972</v>
          </cell>
          <cell r="B519">
            <v>5111579</v>
          </cell>
          <cell r="C519">
            <v>4410</v>
          </cell>
          <cell r="D519">
            <v>7129741</v>
          </cell>
          <cell r="E519">
            <v>261</v>
          </cell>
          <cell r="F519">
            <v>228</v>
          </cell>
          <cell r="G519">
            <v>222</v>
          </cell>
          <cell r="H519">
            <v>182</v>
          </cell>
          <cell r="I519">
            <v>197</v>
          </cell>
          <cell r="J519">
            <v>167</v>
          </cell>
          <cell r="K519">
            <v>152</v>
          </cell>
          <cell r="L519">
            <v>121</v>
          </cell>
          <cell r="M519">
            <v>396</v>
          </cell>
        </row>
        <row r="520">
          <cell r="A520">
            <v>5175236</v>
          </cell>
          <cell r="B520">
            <v>5111711</v>
          </cell>
          <cell r="C520">
            <v>4410</v>
          </cell>
          <cell r="D520">
            <v>7129869</v>
          </cell>
          <cell r="E520">
            <v>110</v>
          </cell>
          <cell r="F520">
            <v>91</v>
          </cell>
          <cell r="G520">
            <v>119</v>
          </cell>
          <cell r="H520">
            <v>123</v>
          </cell>
          <cell r="I520">
            <v>132</v>
          </cell>
          <cell r="J520">
            <v>125</v>
          </cell>
          <cell r="K520">
            <v>150</v>
          </cell>
          <cell r="L520">
            <v>152</v>
          </cell>
          <cell r="M520">
            <v>181</v>
          </cell>
        </row>
        <row r="521">
          <cell r="A521">
            <v>5175106</v>
          </cell>
          <cell r="B521">
            <v>5111646</v>
          </cell>
          <cell r="C521">
            <v>4410</v>
          </cell>
          <cell r="D521">
            <v>7117821</v>
          </cell>
          <cell r="E521">
            <v>109</v>
          </cell>
          <cell r="F521">
            <v>96</v>
          </cell>
          <cell r="G521">
            <v>118</v>
          </cell>
          <cell r="H521">
            <v>102</v>
          </cell>
          <cell r="I521">
            <v>120</v>
          </cell>
          <cell r="J521">
            <v>77</v>
          </cell>
          <cell r="K521">
            <v>114</v>
          </cell>
          <cell r="L521">
            <v>81</v>
          </cell>
          <cell r="M521">
            <v>116</v>
          </cell>
        </row>
        <row r="522">
          <cell r="A522">
            <v>5175126</v>
          </cell>
          <cell r="B522">
            <v>5111656</v>
          </cell>
          <cell r="C522">
            <v>4410</v>
          </cell>
          <cell r="D522">
            <v>7129903</v>
          </cell>
          <cell r="E522">
            <v>235</v>
          </cell>
          <cell r="F522">
            <v>205</v>
          </cell>
          <cell r="G522">
            <v>193</v>
          </cell>
          <cell r="H522">
            <v>186</v>
          </cell>
          <cell r="I522">
            <v>201</v>
          </cell>
          <cell r="J522">
            <v>193</v>
          </cell>
          <cell r="K522">
            <v>199</v>
          </cell>
          <cell r="L522">
            <v>203</v>
          </cell>
          <cell r="M522">
            <v>204</v>
          </cell>
        </row>
        <row r="523">
          <cell r="A523">
            <v>5181144</v>
          </cell>
          <cell r="B523">
            <v>5114665</v>
          </cell>
          <cell r="C523">
            <v>4410</v>
          </cell>
          <cell r="D523">
            <v>7727099</v>
          </cell>
          <cell r="E523">
            <v>235</v>
          </cell>
          <cell r="F523">
            <v>342</v>
          </cell>
          <cell r="G523">
            <v>175</v>
          </cell>
          <cell r="H523">
            <v>299</v>
          </cell>
          <cell r="I523">
            <v>264</v>
          </cell>
          <cell r="J523">
            <v>214</v>
          </cell>
          <cell r="K523">
            <v>227</v>
          </cell>
          <cell r="L523">
            <v>219</v>
          </cell>
          <cell r="M523">
            <v>490</v>
          </cell>
        </row>
        <row r="524">
          <cell r="A524">
            <v>5181146</v>
          </cell>
          <cell r="B524">
            <v>5114666</v>
          </cell>
          <cell r="C524">
            <v>4410</v>
          </cell>
          <cell r="D524">
            <v>7128985</v>
          </cell>
          <cell r="E524">
            <v>278</v>
          </cell>
          <cell r="F524">
            <v>176</v>
          </cell>
          <cell r="G524">
            <v>204</v>
          </cell>
          <cell r="H524">
            <v>240</v>
          </cell>
          <cell r="I524">
            <v>225</v>
          </cell>
          <cell r="J524">
            <v>205</v>
          </cell>
          <cell r="K524">
            <v>241</v>
          </cell>
          <cell r="L524">
            <v>254</v>
          </cell>
          <cell r="M524">
            <v>224</v>
          </cell>
        </row>
        <row r="525">
          <cell r="A525">
            <v>5051536</v>
          </cell>
          <cell r="B525">
            <v>5049861</v>
          </cell>
          <cell r="C525">
            <v>4410</v>
          </cell>
          <cell r="D525">
            <v>7286434</v>
          </cell>
          <cell r="E525">
            <v>236</v>
          </cell>
          <cell r="F525">
            <v>237</v>
          </cell>
          <cell r="G525">
            <v>260</v>
          </cell>
          <cell r="H525">
            <v>223</v>
          </cell>
          <cell r="I525">
            <v>210</v>
          </cell>
          <cell r="J525">
            <v>197</v>
          </cell>
          <cell r="K525">
            <v>235</v>
          </cell>
          <cell r="L525">
            <v>237</v>
          </cell>
          <cell r="M525">
            <v>199</v>
          </cell>
        </row>
        <row r="526">
          <cell r="A526">
            <v>5181170</v>
          </cell>
          <cell r="B526">
            <v>5114678</v>
          </cell>
          <cell r="C526">
            <v>4410</v>
          </cell>
          <cell r="D526">
            <v>7117754</v>
          </cell>
          <cell r="E526">
            <v>160</v>
          </cell>
          <cell r="F526">
            <v>7</v>
          </cell>
          <cell r="G526">
            <v>273</v>
          </cell>
          <cell r="H526">
            <v>136</v>
          </cell>
          <cell r="I526">
            <v>104</v>
          </cell>
          <cell r="J526">
            <v>129</v>
          </cell>
          <cell r="K526">
            <v>168</v>
          </cell>
          <cell r="L526">
            <v>156</v>
          </cell>
          <cell r="M526">
            <v>121</v>
          </cell>
        </row>
        <row r="527">
          <cell r="A527">
            <v>5175042</v>
          </cell>
          <cell r="B527">
            <v>5111614</v>
          </cell>
          <cell r="C527">
            <v>4410</v>
          </cell>
          <cell r="D527">
            <v>18492543</v>
          </cell>
          <cell r="E527">
            <v>153</v>
          </cell>
          <cell r="F527">
            <v>131</v>
          </cell>
          <cell r="G527">
            <v>126</v>
          </cell>
          <cell r="H527">
            <v>131</v>
          </cell>
          <cell r="I527">
            <v>157</v>
          </cell>
          <cell r="J527">
            <v>156</v>
          </cell>
          <cell r="K527">
            <v>152</v>
          </cell>
          <cell r="L527">
            <v>154</v>
          </cell>
          <cell r="M527">
            <v>138</v>
          </cell>
        </row>
        <row r="528">
          <cell r="A528">
            <v>5174814</v>
          </cell>
          <cell r="B528">
            <v>5111500</v>
          </cell>
          <cell r="C528">
            <v>4410</v>
          </cell>
          <cell r="D528">
            <v>3648819</v>
          </cell>
          <cell r="E528">
            <v>233</v>
          </cell>
          <cell r="F528">
            <v>412</v>
          </cell>
          <cell r="G528">
            <v>200</v>
          </cell>
          <cell r="H528">
            <v>189</v>
          </cell>
          <cell r="I528">
            <v>273</v>
          </cell>
          <cell r="J528">
            <v>339</v>
          </cell>
          <cell r="K528">
            <v>159</v>
          </cell>
          <cell r="L528">
            <v>170</v>
          </cell>
          <cell r="M528">
            <v>178</v>
          </cell>
        </row>
        <row r="529">
          <cell r="A529">
            <v>5181194</v>
          </cell>
          <cell r="B529">
            <v>5114690</v>
          </cell>
          <cell r="C529">
            <v>4410</v>
          </cell>
          <cell r="D529">
            <v>31993432</v>
          </cell>
          <cell r="E529">
            <v>333</v>
          </cell>
          <cell r="F529">
            <v>237</v>
          </cell>
          <cell r="G529">
            <v>174</v>
          </cell>
          <cell r="H529">
            <v>101</v>
          </cell>
          <cell r="I529">
            <v>91</v>
          </cell>
          <cell r="J529">
            <v>187</v>
          </cell>
          <cell r="K529">
            <v>107</v>
          </cell>
          <cell r="L529">
            <v>88</v>
          </cell>
          <cell r="M529">
            <v>127</v>
          </cell>
        </row>
        <row r="530">
          <cell r="A530">
            <v>5181202</v>
          </cell>
          <cell r="B530">
            <v>5114694</v>
          </cell>
          <cell r="C530">
            <v>4410</v>
          </cell>
          <cell r="D530">
            <v>33001596</v>
          </cell>
          <cell r="E530">
            <v>190</v>
          </cell>
          <cell r="F530">
            <v>175</v>
          </cell>
          <cell r="G530">
            <v>139</v>
          </cell>
          <cell r="H530">
            <v>134</v>
          </cell>
          <cell r="I530">
            <v>51</v>
          </cell>
          <cell r="J530">
            <v>19</v>
          </cell>
          <cell r="K530">
            <v>105</v>
          </cell>
          <cell r="L530">
            <v>92</v>
          </cell>
          <cell r="M530">
            <v>91</v>
          </cell>
        </row>
        <row r="531">
          <cell r="A531">
            <v>5181186</v>
          </cell>
          <cell r="B531">
            <v>5114686</v>
          </cell>
          <cell r="C531">
            <v>4410</v>
          </cell>
          <cell r="D531">
            <v>33001601</v>
          </cell>
          <cell r="E531">
            <v>123</v>
          </cell>
          <cell r="F531">
            <v>107</v>
          </cell>
          <cell r="G531">
            <v>128</v>
          </cell>
          <cell r="H531">
            <v>98</v>
          </cell>
          <cell r="I531">
            <v>98</v>
          </cell>
          <cell r="J531">
            <v>131</v>
          </cell>
          <cell r="K531">
            <v>135</v>
          </cell>
          <cell r="L531">
            <v>109</v>
          </cell>
          <cell r="M531">
            <v>118</v>
          </cell>
        </row>
        <row r="532">
          <cell r="A532">
            <v>5181210</v>
          </cell>
          <cell r="B532">
            <v>5114698</v>
          </cell>
          <cell r="C532">
            <v>4410</v>
          </cell>
          <cell r="D532">
            <v>33001773</v>
          </cell>
          <cell r="E532">
            <v>22</v>
          </cell>
          <cell r="F532">
            <v>16</v>
          </cell>
          <cell r="G532">
            <v>22</v>
          </cell>
          <cell r="H532">
            <v>30</v>
          </cell>
          <cell r="I532">
            <v>32</v>
          </cell>
          <cell r="J532">
            <v>26</v>
          </cell>
          <cell r="K532">
            <v>31</v>
          </cell>
          <cell r="L532">
            <v>19</v>
          </cell>
          <cell r="M532">
            <v>27</v>
          </cell>
        </row>
        <row r="533">
          <cell r="A533">
            <v>5174714</v>
          </cell>
          <cell r="B533">
            <v>5111450</v>
          </cell>
          <cell r="C533">
            <v>4410</v>
          </cell>
          <cell r="D533">
            <v>33001188</v>
          </cell>
          <cell r="E533">
            <v>278</v>
          </cell>
          <cell r="F533">
            <v>227</v>
          </cell>
          <cell r="G533">
            <v>249</v>
          </cell>
          <cell r="H533">
            <v>132</v>
          </cell>
          <cell r="I533">
            <v>342</v>
          </cell>
          <cell r="J533">
            <v>206</v>
          </cell>
          <cell r="K533">
            <v>81</v>
          </cell>
          <cell r="L533">
            <v>194</v>
          </cell>
          <cell r="M533">
            <v>204</v>
          </cell>
        </row>
        <row r="534">
          <cell r="A534">
            <v>5174520</v>
          </cell>
          <cell r="B534">
            <v>5111353</v>
          </cell>
          <cell r="C534">
            <v>4410</v>
          </cell>
          <cell r="D534">
            <v>33001602</v>
          </cell>
          <cell r="E534">
            <v>185</v>
          </cell>
          <cell r="F534">
            <v>161</v>
          </cell>
          <cell r="G534">
            <v>150</v>
          </cell>
          <cell r="H534">
            <v>155</v>
          </cell>
          <cell r="I534">
            <v>154</v>
          </cell>
          <cell r="J534">
            <v>151</v>
          </cell>
          <cell r="K534">
            <v>167</v>
          </cell>
          <cell r="L534">
            <v>152</v>
          </cell>
          <cell r="M534">
            <v>157</v>
          </cell>
        </row>
        <row r="535">
          <cell r="A535">
            <v>5174632</v>
          </cell>
          <cell r="B535">
            <v>5111409</v>
          </cell>
          <cell r="C535">
            <v>4410</v>
          </cell>
          <cell r="D535">
            <v>33001169</v>
          </cell>
          <cell r="E535">
            <v>172</v>
          </cell>
          <cell r="F535">
            <v>132</v>
          </cell>
          <cell r="G535">
            <v>269</v>
          </cell>
          <cell r="H535">
            <v>19</v>
          </cell>
          <cell r="I535">
            <v>6</v>
          </cell>
          <cell r="J535">
            <v>75</v>
          </cell>
          <cell r="K535">
            <v>92</v>
          </cell>
          <cell r="L535">
            <v>72</v>
          </cell>
          <cell r="M535">
            <v>68</v>
          </cell>
        </row>
        <row r="536">
          <cell r="A536">
            <v>5181208</v>
          </cell>
          <cell r="B536">
            <v>5114697</v>
          </cell>
          <cell r="C536">
            <v>4410</v>
          </cell>
          <cell r="D536">
            <v>33001662</v>
          </cell>
          <cell r="E536">
            <v>40</v>
          </cell>
          <cell r="F536">
            <v>0</v>
          </cell>
          <cell r="G536">
            <v>0</v>
          </cell>
          <cell r="H536">
            <v>245</v>
          </cell>
          <cell r="I536">
            <v>87</v>
          </cell>
          <cell r="J536">
            <v>93</v>
          </cell>
          <cell r="K536">
            <v>310</v>
          </cell>
          <cell r="L536">
            <v>176</v>
          </cell>
          <cell r="M536">
            <v>128</v>
          </cell>
        </row>
        <row r="537">
          <cell r="A537">
            <v>5181200</v>
          </cell>
          <cell r="B537">
            <v>5114693</v>
          </cell>
          <cell r="C537">
            <v>4410</v>
          </cell>
          <cell r="D537">
            <v>31993387</v>
          </cell>
          <cell r="E537">
            <v>310</v>
          </cell>
          <cell r="F537">
            <v>247</v>
          </cell>
          <cell r="G537">
            <v>208</v>
          </cell>
          <cell r="H537">
            <v>249</v>
          </cell>
          <cell r="I537">
            <v>253</v>
          </cell>
          <cell r="J537">
            <v>434</v>
          </cell>
          <cell r="K537">
            <v>192</v>
          </cell>
          <cell r="L537">
            <v>188</v>
          </cell>
          <cell r="M537">
            <v>221</v>
          </cell>
        </row>
        <row r="538">
          <cell r="A538">
            <v>5174746</v>
          </cell>
          <cell r="B538">
            <v>5111466</v>
          </cell>
          <cell r="C538">
            <v>4410</v>
          </cell>
          <cell r="D538">
            <v>32998192</v>
          </cell>
          <cell r="E538">
            <v>257</v>
          </cell>
          <cell r="F538">
            <v>206</v>
          </cell>
          <cell r="G538">
            <v>213</v>
          </cell>
          <cell r="H538">
            <v>127</v>
          </cell>
          <cell r="I538">
            <v>362</v>
          </cell>
          <cell r="J538">
            <v>212</v>
          </cell>
          <cell r="K538">
            <v>221</v>
          </cell>
          <cell r="L538">
            <v>228</v>
          </cell>
          <cell r="M538">
            <v>231</v>
          </cell>
        </row>
        <row r="539">
          <cell r="A539">
            <v>5174766</v>
          </cell>
          <cell r="B539">
            <v>5111476</v>
          </cell>
          <cell r="C539">
            <v>4410</v>
          </cell>
          <cell r="D539">
            <v>156238</v>
          </cell>
          <cell r="E539">
            <v>233</v>
          </cell>
          <cell r="F539">
            <v>206</v>
          </cell>
          <cell r="G539">
            <v>200</v>
          </cell>
          <cell r="H539">
            <v>189</v>
          </cell>
          <cell r="I539">
            <v>273</v>
          </cell>
          <cell r="J539">
            <v>531</v>
          </cell>
          <cell r="K539">
            <v>205</v>
          </cell>
          <cell r="L539">
            <v>168</v>
          </cell>
          <cell r="M539">
            <v>165</v>
          </cell>
        </row>
        <row r="540">
          <cell r="A540">
            <v>5174744</v>
          </cell>
          <cell r="B540">
            <v>5111465</v>
          </cell>
          <cell r="C540">
            <v>4410</v>
          </cell>
          <cell r="D540">
            <v>31116437</v>
          </cell>
          <cell r="E540">
            <v>233</v>
          </cell>
          <cell r="F540">
            <v>206</v>
          </cell>
          <cell r="G540">
            <v>200</v>
          </cell>
          <cell r="H540">
            <v>189</v>
          </cell>
          <cell r="I540">
            <v>273</v>
          </cell>
          <cell r="J540">
            <v>331</v>
          </cell>
          <cell r="K540">
            <v>321</v>
          </cell>
          <cell r="L540">
            <v>230</v>
          </cell>
          <cell r="M540">
            <v>246</v>
          </cell>
        </row>
        <row r="541">
          <cell r="A541">
            <v>5181188</v>
          </cell>
          <cell r="B541">
            <v>5114687</v>
          </cell>
          <cell r="C541">
            <v>4410</v>
          </cell>
          <cell r="D541">
            <v>3361154</v>
          </cell>
          <cell r="E541">
            <v>58</v>
          </cell>
          <cell r="F541">
            <v>135</v>
          </cell>
          <cell r="G541">
            <v>103</v>
          </cell>
          <cell r="H541">
            <v>105</v>
          </cell>
          <cell r="I541">
            <v>192</v>
          </cell>
          <cell r="J541">
            <v>223</v>
          </cell>
          <cell r="K541">
            <v>248</v>
          </cell>
          <cell r="L541">
            <v>230</v>
          </cell>
          <cell r="M541">
            <v>216</v>
          </cell>
        </row>
        <row r="542">
          <cell r="A542">
            <v>5174748</v>
          </cell>
          <cell r="B542">
            <v>5111467</v>
          </cell>
          <cell r="C542">
            <v>4410</v>
          </cell>
          <cell r="D542">
            <v>3366079</v>
          </cell>
          <cell r="E542">
            <v>14</v>
          </cell>
          <cell r="F542">
            <v>61</v>
          </cell>
          <cell r="G542">
            <v>6</v>
          </cell>
          <cell r="H542">
            <v>32</v>
          </cell>
          <cell r="I542">
            <v>0</v>
          </cell>
          <cell r="J542">
            <v>0</v>
          </cell>
          <cell r="K542">
            <v>7</v>
          </cell>
          <cell r="L542">
            <v>34</v>
          </cell>
          <cell r="M542">
            <v>31</v>
          </cell>
        </row>
        <row r="543">
          <cell r="A543">
            <v>5174788</v>
          </cell>
          <cell r="B543">
            <v>5111487</v>
          </cell>
          <cell r="C543">
            <v>4410</v>
          </cell>
          <cell r="D543">
            <v>1472658</v>
          </cell>
          <cell r="E543">
            <v>233</v>
          </cell>
          <cell r="F543">
            <v>206</v>
          </cell>
          <cell r="G543">
            <v>200</v>
          </cell>
          <cell r="H543">
            <v>3</v>
          </cell>
          <cell r="I543">
            <v>0</v>
          </cell>
          <cell r="J543">
            <v>11</v>
          </cell>
          <cell r="K543">
            <v>47</v>
          </cell>
          <cell r="L543">
            <v>51</v>
          </cell>
          <cell r="M543">
            <v>59</v>
          </cell>
        </row>
        <row r="544">
          <cell r="A544">
            <v>5181216</v>
          </cell>
          <cell r="B544">
            <v>5114701</v>
          </cell>
          <cell r="C544">
            <v>4410</v>
          </cell>
          <cell r="D544">
            <v>10412047</v>
          </cell>
          <cell r="E544">
            <v>208</v>
          </cell>
          <cell r="F544">
            <v>180</v>
          </cell>
          <cell r="G544">
            <v>456</v>
          </cell>
          <cell r="H544">
            <v>108</v>
          </cell>
          <cell r="I544">
            <v>145</v>
          </cell>
          <cell r="J544">
            <v>90</v>
          </cell>
          <cell r="K544">
            <v>73</v>
          </cell>
          <cell r="L544">
            <v>100</v>
          </cell>
          <cell r="M544">
            <v>110</v>
          </cell>
        </row>
        <row r="545">
          <cell r="A545">
            <v>5095546</v>
          </cell>
          <cell r="B545">
            <v>5071866</v>
          </cell>
          <cell r="C545">
            <v>4410</v>
          </cell>
          <cell r="D545">
            <v>3352125</v>
          </cell>
          <cell r="E545">
            <v>437</v>
          </cell>
          <cell r="F545">
            <v>655</v>
          </cell>
          <cell r="G545">
            <v>355</v>
          </cell>
          <cell r="H545">
            <v>310</v>
          </cell>
          <cell r="I545">
            <v>151</v>
          </cell>
          <cell r="J545">
            <v>114</v>
          </cell>
          <cell r="K545">
            <v>109</v>
          </cell>
          <cell r="L545">
            <v>150</v>
          </cell>
          <cell r="M545">
            <v>121</v>
          </cell>
        </row>
        <row r="546">
          <cell r="A546">
            <v>5174740</v>
          </cell>
          <cell r="B546">
            <v>5111463</v>
          </cell>
          <cell r="C546">
            <v>4410</v>
          </cell>
          <cell r="D546">
            <v>10503444</v>
          </cell>
          <cell r="E546">
            <v>233</v>
          </cell>
          <cell r="F546">
            <v>1</v>
          </cell>
          <cell r="G546">
            <v>56</v>
          </cell>
          <cell r="H546">
            <v>130</v>
          </cell>
          <cell r="I546">
            <v>272</v>
          </cell>
          <cell r="J546">
            <v>117</v>
          </cell>
          <cell r="K546">
            <v>25</v>
          </cell>
          <cell r="L546">
            <v>33</v>
          </cell>
          <cell r="M546">
            <v>163</v>
          </cell>
        </row>
        <row r="547">
          <cell r="A547">
            <v>5095544</v>
          </cell>
          <cell r="B547">
            <v>5071865</v>
          </cell>
          <cell r="C547">
            <v>4410</v>
          </cell>
          <cell r="D547">
            <v>10505319</v>
          </cell>
          <cell r="E547">
            <v>172</v>
          </cell>
          <cell r="F547">
            <v>187</v>
          </cell>
          <cell r="G547">
            <v>183</v>
          </cell>
          <cell r="H547">
            <v>151</v>
          </cell>
          <cell r="I547">
            <v>149</v>
          </cell>
          <cell r="J547">
            <v>139</v>
          </cell>
          <cell r="K547">
            <v>118</v>
          </cell>
          <cell r="L547">
            <v>127</v>
          </cell>
          <cell r="M547">
            <v>135</v>
          </cell>
        </row>
        <row r="548">
          <cell r="A548">
            <v>5181192</v>
          </cell>
          <cell r="B548">
            <v>5114689</v>
          </cell>
          <cell r="C548">
            <v>4410</v>
          </cell>
          <cell r="D548">
            <v>5397879</v>
          </cell>
          <cell r="E548">
            <v>379</v>
          </cell>
          <cell r="F548">
            <v>327</v>
          </cell>
          <cell r="G548">
            <v>328</v>
          </cell>
          <cell r="H548">
            <v>307</v>
          </cell>
          <cell r="I548">
            <v>349</v>
          </cell>
          <cell r="J548">
            <v>325</v>
          </cell>
          <cell r="K548">
            <v>317</v>
          </cell>
          <cell r="L548">
            <v>304</v>
          </cell>
          <cell r="M548">
            <v>345</v>
          </cell>
        </row>
        <row r="549">
          <cell r="A549">
            <v>5174562</v>
          </cell>
          <cell r="B549">
            <v>5111374</v>
          </cell>
          <cell r="C549">
            <v>4410</v>
          </cell>
          <cell r="D549">
            <v>156269</v>
          </cell>
          <cell r="E549">
            <v>158</v>
          </cell>
          <cell r="F549">
            <v>132</v>
          </cell>
          <cell r="G549">
            <v>141</v>
          </cell>
          <cell r="H549">
            <v>120</v>
          </cell>
          <cell r="I549">
            <v>114</v>
          </cell>
          <cell r="J549">
            <v>89</v>
          </cell>
          <cell r="K549">
            <v>96</v>
          </cell>
          <cell r="L549">
            <v>103</v>
          </cell>
          <cell r="M549">
            <v>113</v>
          </cell>
        </row>
        <row r="550">
          <cell r="A550">
            <v>5181196</v>
          </cell>
          <cell r="B550">
            <v>5114691</v>
          </cell>
          <cell r="C550">
            <v>4410</v>
          </cell>
          <cell r="D550">
            <v>16007159</v>
          </cell>
          <cell r="E550">
            <v>176</v>
          </cell>
          <cell r="F550">
            <v>94</v>
          </cell>
          <cell r="G550">
            <v>145</v>
          </cell>
          <cell r="H550">
            <v>0</v>
          </cell>
          <cell r="I550">
            <v>64</v>
          </cell>
          <cell r="J550">
            <v>86</v>
          </cell>
          <cell r="K550">
            <v>127</v>
          </cell>
          <cell r="L550">
            <v>90</v>
          </cell>
          <cell r="M550">
            <v>85</v>
          </cell>
        </row>
        <row r="551">
          <cell r="A551">
            <v>5174500</v>
          </cell>
          <cell r="B551">
            <v>5111343</v>
          </cell>
          <cell r="C551">
            <v>4410</v>
          </cell>
          <cell r="D551">
            <v>2935810</v>
          </cell>
          <cell r="E551">
            <v>163</v>
          </cell>
          <cell r="F551">
            <v>127</v>
          </cell>
          <cell r="G551">
            <v>342</v>
          </cell>
          <cell r="H551">
            <v>193</v>
          </cell>
          <cell r="I551">
            <v>168</v>
          </cell>
          <cell r="J551">
            <v>144</v>
          </cell>
          <cell r="K551">
            <v>120</v>
          </cell>
          <cell r="L551">
            <v>159</v>
          </cell>
          <cell r="M551">
            <v>306</v>
          </cell>
        </row>
        <row r="552">
          <cell r="A552">
            <v>5174614</v>
          </cell>
          <cell r="B552">
            <v>5111400</v>
          </cell>
          <cell r="C552">
            <v>4410</v>
          </cell>
          <cell r="D552">
            <v>1618667</v>
          </cell>
          <cell r="E552">
            <v>105</v>
          </cell>
          <cell r="F552">
            <v>128</v>
          </cell>
          <cell r="G552">
            <v>139</v>
          </cell>
          <cell r="H552">
            <v>132</v>
          </cell>
          <cell r="I552">
            <v>86</v>
          </cell>
          <cell r="J552">
            <v>80</v>
          </cell>
          <cell r="K552">
            <v>73</v>
          </cell>
          <cell r="L552">
            <v>85</v>
          </cell>
          <cell r="M552">
            <v>149</v>
          </cell>
        </row>
        <row r="553">
          <cell r="A553">
            <v>5174730</v>
          </cell>
          <cell r="B553">
            <v>5111458</v>
          </cell>
          <cell r="C553">
            <v>4410</v>
          </cell>
          <cell r="D553">
            <v>1908798</v>
          </cell>
          <cell r="E553">
            <v>70</v>
          </cell>
          <cell r="F553">
            <v>39</v>
          </cell>
          <cell r="G553">
            <v>14</v>
          </cell>
          <cell r="H553">
            <v>11</v>
          </cell>
          <cell r="I553">
            <v>13</v>
          </cell>
          <cell r="J553">
            <v>8</v>
          </cell>
          <cell r="K553">
            <v>7</v>
          </cell>
          <cell r="L553">
            <v>13</v>
          </cell>
          <cell r="M553">
            <v>462</v>
          </cell>
        </row>
        <row r="554">
          <cell r="A554">
            <v>5174732</v>
          </cell>
          <cell r="B554">
            <v>5111459</v>
          </cell>
          <cell r="C554">
            <v>4410</v>
          </cell>
          <cell r="D554">
            <v>1618663</v>
          </cell>
          <cell r="E554">
            <v>228</v>
          </cell>
          <cell r="F554">
            <v>201</v>
          </cell>
          <cell r="G554">
            <v>209</v>
          </cell>
          <cell r="H554">
            <v>204</v>
          </cell>
          <cell r="I554">
            <v>214</v>
          </cell>
          <cell r="J554">
            <v>217</v>
          </cell>
          <cell r="K554">
            <v>217</v>
          </cell>
          <cell r="L554">
            <v>219</v>
          </cell>
          <cell r="M554">
            <v>233</v>
          </cell>
        </row>
        <row r="555">
          <cell r="A555">
            <v>5174750</v>
          </cell>
          <cell r="B555">
            <v>5111468</v>
          </cell>
          <cell r="C555">
            <v>4410</v>
          </cell>
          <cell r="D555">
            <v>1911856</v>
          </cell>
          <cell r="E555">
            <v>78</v>
          </cell>
          <cell r="F555">
            <v>52</v>
          </cell>
          <cell r="G555">
            <v>23</v>
          </cell>
          <cell r="H555">
            <v>53</v>
          </cell>
          <cell r="I555">
            <v>57</v>
          </cell>
          <cell r="J555">
            <v>57</v>
          </cell>
          <cell r="K555">
            <v>34</v>
          </cell>
          <cell r="L555">
            <v>14</v>
          </cell>
          <cell r="M555">
            <v>0</v>
          </cell>
        </row>
        <row r="556">
          <cell r="A556">
            <v>5174570</v>
          </cell>
          <cell r="B556">
            <v>5111378</v>
          </cell>
          <cell r="C556">
            <v>4410</v>
          </cell>
          <cell r="D556">
            <v>1617397</v>
          </cell>
          <cell r="E556">
            <v>153</v>
          </cell>
          <cell r="F556">
            <v>142</v>
          </cell>
          <cell r="G556">
            <v>129</v>
          </cell>
          <cell r="H556">
            <v>67</v>
          </cell>
          <cell r="I556">
            <v>53</v>
          </cell>
          <cell r="J556">
            <v>51</v>
          </cell>
          <cell r="K556">
            <v>50</v>
          </cell>
          <cell r="L556">
            <v>67</v>
          </cell>
          <cell r="M556">
            <v>71</v>
          </cell>
        </row>
        <row r="557">
          <cell r="A557">
            <v>5174834</v>
          </cell>
          <cell r="B557">
            <v>5111510</v>
          </cell>
          <cell r="C557">
            <v>4410</v>
          </cell>
          <cell r="D557">
            <v>1617687</v>
          </cell>
          <cell r="E557">
            <v>648</v>
          </cell>
          <cell r="F557">
            <v>507</v>
          </cell>
          <cell r="G557">
            <v>493</v>
          </cell>
          <cell r="H557">
            <v>472</v>
          </cell>
          <cell r="I557">
            <v>550</v>
          </cell>
          <cell r="J557">
            <v>489</v>
          </cell>
          <cell r="K557">
            <v>496</v>
          </cell>
          <cell r="L557">
            <v>495</v>
          </cell>
          <cell r="M557">
            <v>527</v>
          </cell>
        </row>
        <row r="558">
          <cell r="A558">
            <v>5072676</v>
          </cell>
          <cell r="B558">
            <v>5060431</v>
          </cell>
          <cell r="C558">
            <v>4410</v>
          </cell>
          <cell r="D558">
            <v>1692471</v>
          </cell>
          <cell r="E558">
            <v>278</v>
          </cell>
          <cell r="F558">
            <v>247</v>
          </cell>
          <cell r="G558">
            <v>270</v>
          </cell>
          <cell r="H558">
            <v>268</v>
          </cell>
          <cell r="I558">
            <v>263</v>
          </cell>
          <cell r="J558">
            <v>241</v>
          </cell>
          <cell r="K558">
            <v>239</v>
          </cell>
          <cell r="L558">
            <v>228</v>
          </cell>
          <cell r="M558">
            <v>311</v>
          </cell>
        </row>
        <row r="559">
          <cell r="A559">
            <v>5174728</v>
          </cell>
          <cell r="B559">
            <v>5111457</v>
          </cell>
          <cell r="C559">
            <v>4410</v>
          </cell>
          <cell r="D559">
            <v>70003617</v>
          </cell>
          <cell r="E559">
            <v>103</v>
          </cell>
          <cell r="F559">
            <v>102</v>
          </cell>
          <cell r="G559">
            <v>96</v>
          </cell>
          <cell r="H559">
            <v>116</v>
          </cell>
          <cell r="I559">
            <v>143</v>
          </cell>
          <cell r="J559">
            <v>111</v>
          </cell>
          <cell r="K559">
            <v>104</v>
          </cell>
          <cell r="L559">
            <v>104</v>
          </cell>
          <cell r="M559">
            <v>223</v>
          </cell>
        </row>
        <row r="560">
          <cell r="A560">
            <v>5174558</v>
          </cell>
          <cell r="B560">
            <v>5111372</v>
          </cell>
          <cell r="C560">
            <v>4410</v>
          </cell>
          <cell r="D560">
            <v>6821752</v>
          </cell>
          <cell r="E560">
            <v>223</v>
          </cell>
          <cell r="F560">
            <v>94</v>
          </cell>
          <cell r="G560">
            <v>74</v>
          </cell>
          <cell r="H560">
            <v>76</v>
          </cell>
          <cell r="I560">
            <v>80</v>
          </cell>
          <cell r="J560">
            <v>99</v>
          </cell>
          <cell r="K560">
            <v>112</v>
          </cell>
          <cell r="L560">
            <v>101</v>
          </cell>
          <cell r="M560">
            <v>174</v>
          </cell>
        </row>
        <row r="561">
          <cell r="A561">
            <v>5174556</v>
          </cell>
          <cell r="B561">
            <v>5111371</v>
          </cell>
          <cell r="C561">
            <v>4410</v>
          </cell>
          <cell r="D561">
            <v>3726725</v>
          </cell>
          <cell r="E561">
            <v>227</v>
          </cell>
          <cell r="F561">
            <v>199</v>
          </cell>
          <cell r="G561">
            <v>210</v>
          </cell>
          <cell r="H561">
            <v>203</v>
          </cell>
          <cell r="I561">
            <v>204</v>
          </cell>
          <cell r="J561">
            <v>164</v>
          </cell>
          <cell r="K561">
            <v>159</v>
          </cell>
          <cell r="L561">
            <v>150</v>
          </cell>
          <cell r="M561">
            <v>156</v>
          </cell>
        </row>
        <row r="562">
          <cell r="A562">
            <v>5174536</v>
          </cell>
          <cell r="B562">
            <v>5111361</v>
          </cell>
          <cell r="C562">
            <v>4410</v>
          </cell>
          <cell r="D562">
            <v>1616912</v>
          </cell>
          <cell r="E562">
            <v>163</v>
          </cell>
          <cell r="F562">
            <v>136</v>
          </cell>
          <cell r="G562">
            <v>112</v>
          </cell>
          <cell r="H562">
            <v>0</v>
          </cell>
          <cell r="I562">
            <v>48</v>
          </cell>
          <cell r="J562">
            <v>16</v>
          </cell>
          <cell r="K562">
            <v>20</v>
          </cell>
          <cell r="L562">
            <v>26</v>
          </cell>
          <cell r="M562">
            <v>81</v>
          </cell>
        </row>
        <row r="563">
          <cell r="A563">
            <v>5174654</v>
          </cell>
          <cell r="B563">
            <v>5111420</v>
          </cell>
          <cell r="C563">
            <v>4410</v>
          </cell>
          <cell r="D563">
            <v>3726685</v>
          </cell>
          <cell r="E563">
            <v>111</v>
          </cell>
          <cell r="F563">
            <v>94</v>
          </cell>
          <cell r="G563">
            <v>111</v>
          </cell>
          <cell r="H563">
            <v>147</v>
          </cell>
          <cell r="I563">
            <v>146</v>
          </cell>
          <cell r="J563">
            <v>137</v>
          </cell>
          <cell r="K563">
            <v>145</v>
          </cell>
          <cell r="L563">
            <v>140</v>
          </cell>
          <cell r="M563">
            <v>178</v>
          </cell>
        </row>
        <row r="564">
          <cell r="A564">
            <v>5181218</v>
          </cell>
          <cell r="B564">
            <v>5114702</v>
          </cell>
          <cell r="C564">
            <v>4410</v>
          </cell>
          <cell r="D564">
            <v>3726394</v>
          </cell>
          <cell r="E564">
            <v>56</v>
          </cell>
          <cell r="F564">
            <v>47</v>
          </cell>
          <cell r="G564">
            <v>104</v>
          </cell>
          <cell r="H564">
            <v>148</v>
          </cell>
          <cell r="I564">
            <v>90</v>
          </cell>
          <cell r="J564">
            <v>90</v>
          </cell>
          <cell r="K564">
            <v>83</v>
          </cell>
          <cell r="L564">
            <v>94</v>
          </cell>
          <cell r="M564">
            <v>111</v>
          </cell>
        </row>
        <row r="565">
          <cell r="A565">
            <v>5174742</v>
          </cell>
          <cell r="B565">
            <v>5111464</v>
          </cell>
          <cell r="C565">
            <v>4410</v>
          </cell>
          <cell r="D565">
            <v>7129712</v>
          </cell>
          <cell r="E565">
            <v>66</v>
          </cell>
          <cell r="F565">
            <v>63</v>
          </cell>
          <cell r="G565">
            <v>83</v>
          </cell>
          <cell r="H565">
            <v>73</v>
          </cell>
          <cell r="I565">
            <v>73</v>
          </cell>
          <cell r="J565">
            <v>70</v>
          </cell>
          <cell r="K565">
            <v>78</v>
          </cell>
          <cell r="L565">
            <v>78</v>
          </cell>
          <cell r="M565">
            <v>84</v>
          </cell>
        </row>
        <row r="566">
          <cell r="A566">
            <v>5095548</v>
          </cell>
          <cell r="B566">
            <v>5071867</v>
          </cell>
          <cell r="C566">
            <v>4410</v>
          </cell>
          <cell r="D566">
            <v>6894254</v>
          </cell>
          <cell r="E566">
            <v>73</v>
          </cell>
          <cell r="F566">
            <v>63</v>
          </cell>
          <cell r="G566">
            <v>62</v>
          </cell>
          <cell r="H566">
            <v>57</v>
          </cell>
          <cell r="I566">
            <v>145</v>
          </cell>
          <cell r="J566">
            <v>76</v>
          </cell>
          <cell r="K566">
            <v>230</v>
          </cell>
          <cell r="L566">
            <v>153</v>
          </cell>
          <cell r="M566">
            <v>122</v>
          </cell>
        </row>
        <row r="567">
          <cell r="A567">
            <v>5174592</v>
          </cell>
          <cell r="B567">
            <v>5111389</v>
          </cell>
          <cell r="C567">
            <v>4410</v>
          </cell>
          <cell r="D567">
            <v>7117911</v>
          </cell>
          <cell r="E567">
            <v>357</v>
          </cell>
          <cell r="F567">
            <v>330</v>
          </cell>
          <cell r="G567">
            <v>330</v>
          </cell>
          <cell r="H567">
            <v>313</v>
          </cell>
          <cell r="I567">
            <v>326</v>
          </cell>
          <cell r="J567">
            <v>313</v>
          </cell>
          <cell r="K567">
            <v>341</v>
          </cell>
          <cell r="L567">
            <v>311</v>
          </cell>
          <cell r="M567">
            <v>332</v>
          </cell>
        </row>
        <row r="568">
          <cell r="A568">
            <v>5174734</v>
          </cell>
          <cell r="B568">
            <v>5111460</v>
          </cell>
          <cell r="C568">
            <v>4410</v>
          </cell>
          <cell r="D568">
            <v>7729420</v>
          </cell>
          <cell r="E568">
            <v>205</v>
          </cell>
          <cell r="F568">
            <v>177</v>
          </cell>
          <cell r="G568">
            <v>182</v>
          </cell>
          <cell r="H568">
            <v>221</v>
          </cell>
          <cell r="I568">
            <v>214</v>
          </cell>
          <cell r="J568">
            <v>198</v>
          </cell>
          <cell r="K568">
            <v>202</v>
          </cell>
          <cell r="L568">
            <v>167</v>
          </cell>
          <cell r="M568">
            <v>189</v>
          </cell>
        </row>
        <row r="569">
          <cell r="A569">
            <v>5181190</v>
          </cell>
          <cell r="B569">
            <v>5114688</v>
          </cell>
          <cell r="C569">
            <v>4410</v>
          </cell>
          <cell r="D569">
            <v>15961073</v>
          </cell>
          <cell r="E569">
            <v>139</v>
          </cell>
          <cell r="F569">
            <v>141</v>
          </cell>
          <cell r="G569">
            <v>0</v>
          </cell>
          <cell r="H569">
            <v>120</v>
          </cell>
          <cell r="I569">
            <v>179</v>
          </cell>
          <cell r="J569">
            <v>104</v>
          </cell>
          <cell r="K569">
            <v>0</v>
          </cell>
          <cell r="L569">
            <v>166</v>
          </cell>
          <cell r="M569">
            <v>165</v>
          </cell>
        </row>
        <row r="570">
          <cell r="A570">
            <v>5181198</v>
          </cell>
          <cell r="B570">
            <v>5114692</v>
          </cell>
          <cell r="C570">
            <v>4410</v>
          </cell>
          <cell r="D570">
            <v>15960526</v>
          </cell>
          <cell r="E570">
            <v>80</v>
          </cell>
          <cell r="F570">
            <v>62</v>
          </cell>
          <cell r="G570">
            <v>45</v>
          </cell>
          <cell r="H570">
            <v>44</v>
          </cell>
          <cell r="I570">
            <v>39</v>
          </cell>
          <cell r="J570">
            <v>34</v>
          </cell>
          <cell r="K570">
            <v>34</v>
          </cell>
          <cell r="L570">
            <v>31</v>
          </cell>
          <cell r="M570">
            <v>39</v>
          </cell>
        </row>
        <row r="571">
          <cell r="A571">
            <v>5181214</v>
          </cell>
          <cell r="B571">
            <v>5114700</v>
          </cell>
          <cell r="C571">
            <v>4410</v>
          </cell>
          <cell r="D571">
            <v>6997086</v>
          </cell>
          <cell r="E571">
            <v>0</v>
          </cell>
          <cell r="F571">
            <v>0</v>
          </cell>
          <cell r="G571">
            <v>0</v>
          </cell>
          <cell r="H571">
            <v>50</v>
          </cell>
          <cell r="I571">
            <v>99</v>
          </cell>
          <cell r="J571">
            <v>74</v>
          </cell>
          <cell r="K571">
            <v>83</v>
          </cell>
          <cell r="L571">
            <v>75</v>
          </cell>
          <cell r="M571">
            <v>63</v>
          </cell>
        </row>
        <row r="572">
          <cell r="A572">
            <v>5174806</v>
          </cell>
          <cell r="B572">
            <v>5111496</v>
          </cell>
          <cell r="C572">
            <v>4410</v>
          </cell>
          <cell r="D572">
            <v>445011</v>
          </cell>
          <cell r="E572">
            <v>75</v>
          </cell>
          <cell r="F572">
            <v>56</v>
          </cell>
          <cell r="G572">
            <v>58</v>
          </cell>
          <cell r="H572">
            <v>59</v>
          </cell>
          <cell r="I572">
            <v>72</v>
          </cell>
          <cell r="J572">
            <v>43</v>
          </cell>
          <cell r="K572">
            <v>48</v>
          </cell>
          <cell r="L572">
            <v>64</v>
          </cell>
          <cell r="M572">
            <v>66</v>
          </cell>
        </row>
        <row r="573">
          <cell r="A573">
            <v>5181212</v>
          </cell>
          <cell r="B573">
            <v>5114699</v>
          </cell>
          <cell r="C573">
            <v>4410</v>
          </cell>
          <cell r="D573">
            <v>443767</v>
          </cell>
          <cell r="E573">
            <v>144</v>
          </cell>
          <cell r="F573">
            <v>123</v>
          </cell>
          <cell r="G573">
            <v>12</v>
          </cell>
          <cell r="H573">
            <v>142</v>
          </cell>
          <cell r="I573">
            <v>140</v>
          </cell>
          <cell r="J573">
            <v>128</v>
          </cell>
          <cell r="K573">
            <v>158</v>
          </cell>
          <cell r="L573">
            <v>182</v>
          </cell>
          <cell r="M573">
            <v>213</v>
          </cell>
        </row>
        <row r="574">
          <cell r="A574">
            <v>5174692</v>
          </cell>
          <cell r="B574">
            <v>5111439</v>
          </cell>
          <cell r="C574">
            <v>4410</v>
          </cell>
          <cell r="D574">
            <v>156092</v>
          </cell>
          <cell r="E574">
            <v>172</v>
          </cell>
          <cell r="F574">
            <v>152</v>
          </cell>
          <cell r="G574">
            <v>148</v>
          </cell>
          <cell r="H574">
            <v>144</v>
          </cell>
          <cell r="I574">
            <v>213</v>
          </cell>
          <cell r="J574">
            <v>183</v>
          </cell>
          <cell r="K574">
            <v>193</v>
          </cell>
          <cell r="L574">
            <v>172</v>
          </cell>
          <cell r="M574">
            <v>184</v>
          </cell>
        </row>
        <row r="575">
          <cell r="A575">
            <v>5174674</v>
          </cell>
          <cell r="B575">
            <v>5111430</v>
          </cell>
          <cell r="C575">
            <v>4410</v>
          </cell>
          <cell r="D575">
            <v>156074</v>
          </cell>
          <cell r="E575">
            <v>172</v>
          </cell>
          <cell r="F575">
            <v>152</v>
          </cell>
          <cell r="G575">
            <v>148</v>
          </cell>
          <cell r="H575">
            <v>144</v>
          </cell>
          <cell r="I575">
            <v>213</v>
          </cell>
          <cell r="J575">
            <v>183</v>
          </cell>
          <cell r="K575">
            <v>193</v>
          </cell>
          <cell r="L575">
            <v>172</v>
          </cell>
          <cell r="M575">
            <v>184</v>
          </cell>
        </row>
        <row r="576">
          <cell r="A576">
            <v>5181206</v>
          </cell>
          <cell r="B576">
            <v>5114696</v>
          </cell>
          <cell r="C576">
            <v>4410</v>
          </cell>
          <cell r="D576">
            <v>31993760</v>
          </cell>
          <cell r="E576">
            <v>99</v>
          </cell>
          <cell r="F576">
            <v>27</v>
          </cell>
          <cell r="G576">
            <v>26</v>
          </cell>
          <cell r="H576">
            <v>58</v>
          </cell>
          <cell r="I576">
            <v>26</v>
          </cell>
          <cell r="J576">
            <v>39</v>
          </cell>
          <cell r="K576">
            <v>35</v>
          </cell>
          <cell r="L576">
            <v>19</v>
          </cell>
          <cell r="M576">
            <v>34</v>
          </cell>
        </row>
        <row r="577">
          <cell r="A577">
            <v>5095596</v>
          </cell>
          <cell r="B577">
            <v>5071891</v>
          </cell>
          <cell r="C577">
            <v>4410</v>
          </cell>
          <cell r="E577">
            <v>172</v>
          </cell>
          <cell r="F577">
            <v>143</v>
          </cell>
          <cell r="H577">
            <v>157</v>
          </cell>
          <cell r="I577">
            <v>149</v>
          </cell>
          <cell r="J577">
            <v>207</v>
          </cell>
          <cell r="K577">
            <v>189</v>
          </cell>
          <cell r="L577">
            <v>181</v>
          </cell>
          <cell r="M577">
            <v>183</v>
          </cell>
        </row>
        <row r="578">
          <cell r="A578">
            <v>5174188</v>
          </cell>
          <cell r="B578">
            <v>5111187</v>
          </cell>
          <cell r="C578">
            <v>4410</v>
          </cell>
          <cell r="E578">
            <v>233</v>
          </cell>
          <cell r="F578">
            <v>206</v>
          </cell>
          <cell r="G578">
            <v>200</v>
          </cell>
          <cell r="H578">
            <v>189</v>
          </cell>
          <cell r="I578">
            <v>273</v>
          </cell>
          <cell r="J578">
            <v>237</v>
          </cell>
          <cell r="K578">
            <v>251</v>
          </cell>
          <cell r="L578">
            <v>224</v>
          </cell>
          <cell r="M578">
            <v>242</v>
          </cell>
        </row>
        <row r="579">
          <cell r="A579">
            <v>5181262</v>
          </cell>
          <cell r="B579">
            <v>5114724</v>
          </cell>
          <cell r="C579">
            <v>4410</v>
          </cell>
          <cell r="D579">
            <v>33001584</v>
          </cell>
          <cell r="E579">
            <v>430</v>
          </cell>
          <cell r="F579">
            <v>474</v>
          </cell>
          <cell r="G579">
            <v>427</v>
          </cell>
          <cell r="H579">
            <v>455</v>
          </cell>
          <cell r="I579">
            <v>434</v>
          </cell>
          <cell r="J579">
            <v>453</v>
          </cell>
          <cell r="K579">
            <v>584</v>
          </cell>
          <cell r="L579">
            <v>422</v>
          </cell>
          <cell r="M579">
            <v>470</v>
          </cell>
        </row>
        <row r="580">
          <cell r="A580">
            <v>5181260</v>
          </cell>
          <cell r="B580">
            <v>5114723</v>
          </cell>
          <cell r="C580">
            <v>4410</v>
          </cell>
          <cell r="D580">
            <v>33001792</v>
          </cell>
          <cell r="E580">
            <v>110</v>
          </cell>
          <cell r="F580">
            <v>95</v>
          </cell>
          <cell r="G580">
            <v>89</v>
          </cell>
          <cell r="H580">
            <v>87</v>
          </cell>
          <cell r="I580">
            <v>87</v>
          </cell>
          <cell r="J580">
            <v>84</v>
          </cell>
          <cell r="K580">
            <v>81</v>
          </cell>
          <cell r="L580">
            <v>66</v>
          </cell>
          <cell r="M580">
            <v>84</v>
          </cell>
        </row>
        <row r="581">
          <cell r="A581">
            <v>5181270</v>
          </cell>
          <cell r="B581">
            <v>5114728</v>
          </cell>
          <cell r="C581">
            <v>4410</v>
          </cell>
          <cell r="D581">
            <v>33001774</v>
          </cell>
          <cell r="E581">
            <v>83</v>
          </cell>
          <cell r="F581">
            <v>83</v>
          </cell>
          <cell r="G581">
            <v>86</v>
          </cell>
          <cell r="H581">
            <v>91</v>
          </cell>
          <cell r="I581">
            <v>85</v>
          </cell>
          <cell r="J581">
            <v>101</v>
          </cell>
          <cell r="K581">
            <v>112</v>
          </cell>
          <cell r="L581">
            <v>152</v>
          </cell>
          <cell r="M581">
            <v>106</v>
          </cell>
        </row>
        <row r="582">
          <cell r="A582">
            <v>5181236</v>
          </cell>
          <cell r="B582">
            <v>5114711</v>
          </cell>
          <cell r="C582">
            <v>4410</v>
          </cell>
          <cell r="D582">
            <v>33001663</v>
          </cell>
          <cell r="E582">
            <v>172</v>
          </cell>
          <cell r="F582">
            <v>124</v>
          </cell>
          <cell r="G582">
            <v>110</v>
          </cell>
          <cell r="H582">
            <v>119</v>
          </cell>
          <cell r="I582">
            <v>96</v>
          </cell>
          <cell r="J582">
            <v>96</v>
          </cell>
          <cell r="K582">
            <v>99</v>
          </cell>
          <cell r="L582">
            <v>126</v>
          </cell>
          <cell r="M582">
            <v>109</v>
          </cell>
        </row>
        <row r="583">
          <cell r="A583">
            <v>5174316</v>
          </cell>
          <cell r="B583">
            <v>5111251</v>
          </cell>
          <cell r="C583">
            <v>4410</v>
          </cell>
          <cell r="D583">
            <v>33001191</v>
          </cell>
          <cell r="E583">
            <v>263</v>
          </cell>
          <cell r="F583">
            <v>462</v>
          </cell>
          <cell r="G583">
            <v>450</v>
          </cell>
          <cell r="H583">
            <v>210</v>
          </cell>
          <cell r="I583">
            <v>226</v>
          </cell>
          <cell r="J583">
            <v>185</v>
          </cell>
          <cell r="K583">
            <v>64</v>
          </cell>
          <cell r="L583">
            <v>169</v>
          </cell>
          <cell r="M583">
            <v>183</v>
          </cell>
        </row>
        <row r="584">
          <cell r="A584">
            <v>5174226</v>
          </cell>
          <cell r="B584">
            <v>5111206</v>
          </cell>
          <cell r="C584">
            <v>4410</v>
          </cell>
          <cell r="D584">
            <v>33001570</v>
          </cell>
          <cell r="E584">
            <v>56</v>
          </cell>
          <cell r="F584">
            <v>109</v>
          </cell>
          <cell r="G584">
            <v>45</v>
          </cell>
          <cell r="H584">
            <v>96</v>
          </cell>
          <cell r="I584">
            <v>113</v>
          </cell>
          <cell r="J584">
            <v>51</v>
          </cell>
          <cell r="K584">
            <v>80</v>
          </cell>
          <cell r="L584">
            <v>77</v>
          </cell>
          <cell r="M584">
            <v>78</v>
          </cell>
        </row>
        <row r="585">
          <cell r="A585">
            <v>5174002</v>
          </cell>
          <cell r="B585">
            <v>5111094</v>
          </cell>
          <cell r="C585">
            <v>4410</v>
          </cell>
          <cell r="D585">
            <v>33001430</v>
          </cell>
          <cell r="E585">
            <v>10</v>
          </cell>
          <cell r="F585">
            <v>73</v>
          </cell>
          <cell r="G585">
            <v>60</v>
          </cell>
          <cell r="H585">
            <v>58</v>
          </cell>
          <cell r="I585">
            <v>71</v>
          </cell>
          <cell r="J585">
            <v>45</v>
          </cell>
          <cell r="K585">
            <v>54</v>
          </cell>
          <cell r="L585">
            <v>57</v>
          </cell>
          <cell r="M585">
            <v>58</v>
          </cell>
        </row>
        <row r="586">
          <cell r="A586">
            <v>5174258</v>
          </cell>
          <cell r="B586">
            <v>5111222</v>
          </cell>
          <cell r="C586">
            <v>4410</v>
          </cell>
          <cell r="D586">
            <v>33001417</v>
          </cell>
          <cell r="E586">
            <v>112</v>
          </cell>
          <cell r="F586">
            <v>111</v>
          </cell>
          <cell r="G586">
            <v>70</v>
          </cell>
          <cell r="H586">
            <v>83</v>
          </cell>
          <cell r="I586">
            <v>103</v>
          </cell>
          <cell r="J586">
            <v>99</v>
          </cell>
          <cell r="K586">
            <v>96</v>
          </cell>
          <cell r="L586">
            <v>107</v>
          </cell>
          <cell r="M586">
            <v>95</v>
          </cell>
        </row>
        <row r="587">
          <cell r="A587">
            <v>5174208</v>
          </cell>
          <cell r="B587">
            <v>5111197</v>
          </cell>
          <cell r="C587">
            <v>4410</v>
          </cell>
          <cell r="D587">
            <v>33001419</v>
          </cell>
          <cell r="E587">
            <v>291</v>
          </cell>
          <cell r="F587">
            <v>256</v>
          </cell>
          <cell r="G587">
            <v>271</v>
          </cell>
          <cell r="H587">
            <v>267</v>
          </cell>
          <cell r="I587">
            <v>289</v>
          </cell>
          <cell r="J587">
            <v>260</v>
          </cell>
          <cell r="K587">
            <v>274</v>
          </cell>
          <cell r="L587">
            <v>273</v>
          </cell>
          <cell r="M587">
            <v>277</v>
          </cell>
        </row>
        <row r="588">
          <cell r="A588">
            <v>5173818</v>
          </cell>
          <cell r="B588">
            <v>5111002</v>
          </cell>
          <cell r="C588">
            <v>4410</v>
          </cell>
          <cell r="D588">
            <v>31993648</v>
          </cell>
          <cell r="E588">
            <v>283</v>
          </cell>
          <cell r="F588">
            <v>221</v>
          </cell>
          <cell r="G588">
            <v>224</v>
          </cell>
          <cell r="H588">
            <v>190</v>
          </cell>
          <cell r="I588">
            <v>230</v>
          </cell>
          <cell r="J588">
            <v>210</v>
          </cell>
          <cell r="K588">
            <v>226</v>
          </cell>
          <cell r="L588">
            <v>215</v>
          </cell>
          <cell r="M588">
            <v>219</v>
          </cell>
        </row>
        <row r="589">
          <cell r="A589">
            <v>5173856</v>
          </cell>
          <cell r="B589">
            <v>5111021</v>
          </cell>
          <cell r="C589">
            <v>4410</v>
          </cell>
          <cell r="D589">
            <v>33001442</v>
          </cell>
          <cell r="E589">
            <v>294</v>
          </cell>
          <cell r="F589">
            <v>235</v>
          </cell>
          <cell r="G589">
            <v>305</v>
          </cell>
          <cell r="H589">
            <v>267</v>
          </cell>
          <cell r="I589">
            <v>284</v>
          </cell>
          <cell r="J589">
            <v>306</v>
          </cell>
          <cell r="K589">
            <v>310</v>
          </cell>
          <cell r="L589">
            <v>267</v>
          </cell>
          <cell r="M589">
            <v>295</v>
          </cell>
        </row>
        <row r="590">
          <cell r="A590">
            <v>5174356</v>
          </cell>
          <cell r="B590">
            <v>5111271</v>
          </cell>
          <cell r="C590">
            <v>4410</v>
          </cell>
          <cell r="D590">
            <v>33001425</v>
          </cell>
          <cell r="E590">
            <v>338</v>
          </cell>
          <cell r="F590">
            <v>300</v>
          </cell>
          <cell r="G590">
            <v>289</v>
          </cell>
          <cell r="H590">
            <v>257</v>
          </cell>
          <cell r="I590">
            <v>336</v>
          </cell>
          <cell r="J590">
            <v>289</v>
          </cell>
          <cell r="K590">
            <v>308</v>
          </cell>
          <cell r="L590">
            <v>278</v>
          </cell>
          <cell r="M590">
            <v>297</v>
          </cell>
        </row>
        <row r="591">
          <cell r="A591">
            <v>5173900</v>
          </cell>
          <cell r="B591">
            <v>5111043</v>
          </cell>
          <cell r="C591">
            <v>4410</v>
          </cell>
          <cell r="D591">
            <v>7220476</v>
          </cell>
          <cell r="E591">
            <v>295</v>
          </cell>
          <cell r="F591">
            <v>260</v>
          </cell>
          <cell r="G591">
            <v>250</v>
          </cell>
          <cell r="H591">
            <v>221</v>
          </cell>
          <cell r="I591">
            <v>289</v>
          </cell>
          <cell r="J591">
            <v>250</v>
          </cell>
          <cell r="K591">
            <v>266</v>
          </cell>
          <cell r="L591">
            <v>240</v>
          </cell>
          <cell r="M591">
            <v>675</v>
          </cell>
        </row>
        <row r="592">
          <cell r="A592">
            <v>5181242</v>
          </cell>
          <cell r="B592">
            <v>5114714</v>
          </cell>
          <cell r="C592">
            <v>4410</v>
          </cell>
          <cell r="D592">
            <v>32997359</v>
          </cell>
          <cell r="E592">
            <v>275</v>
          </cell>
          <cell r="F592">
            <v>14</v>
          </cell>
          <cell r="G592">
            <v>436</v>
          </cell>
          <cell r="H592">
            <v>227</v>
          </cell>
          <cell r="I592">
            <v>244</v>
          </cell>
          <cell r="J592">
            <v>466</v>
          </cell>
          <cell r="K592">
            <v>242</v>
          </cell>
          <cell r="L592">
            <v>205</v>
          </cell>
          <cell r="M592">
            <v>224</v>
          </cell>
        </row>
        <row r="593">
          <cell r="A593">
            <v>5181238</v>
          </cell>
          <cell r="B593">
            <v>5114712</v>
          </cell>
          <cell r="C593">
            <v>4410</v>
          </cell>
          <cell r="D593">
            <v>3651220</v>
          </cell>
          <cell r="E593">
            <v>122</v>
          </cell>
          <cell r="F593">
            <v>132</v>
          </cell>
          <cell r="G593">
            <v>120</v>
          </cell>
          <cell r="H593">
            <v>129</v>
          </cell>
          <cell r="I593">
            <v>133</v>
          </cell>
          <cell r="J593">
            <v>156</v>
          </cell>
          <cell r="K593">
            <v>138</v>
          </cell>
          <cell r="L593">
            <v>172</v>
          </cell>
          <cell r="M593">
            <v>233</v>
          </cell>
        </row>
        <row r="594">
          <cell r="A594">
            <v>5181256</v>
          </cell>
          <cell r="B594">
            <v>5114721</v>
          </cell>
          <cell r="C594">
            <v>4410</v>
          </cell>
          <cell r="D594">
            <v>3640514</v>
          </cell>
          <cell r="E594">
            <v>230</v>
          </cell>
          <cell r="F594">
            <v>110</v>
          </cell>
          <cell r="G594">
            <v>103</v>
          </cell>
          <cell r="H594">
            <v>110</v>
          </cell>
          <cell r="I594">
            <v>135</v>
          </cell>
          <cell r="J594">
            <v>117</v>
          </cell>
          <cell r="K594">
            <v>137</v>
          </cell>
          <cell r="L594">
            <v>135</v>
          </cell>
          <cell r="M594">
            <v>116</v>
          </cell>
        </row>
        <row r="595">
          <cell r="A595">
            <v>5174456</v>
          </cell>
          <cell r="B595">
            <v>5111321</v>
          </cell>
          <cell r="C595">
            <v>4410</v>
          </cell>
          <cell r="D595">
            <v>3214357</v>
          </cell>
          <cell r="E595">
            <v>887</v>
          </cell>
          <cell r="F595">
            <v>778</v>
          </cell>
          <cell r="G595">
            <v>832</v>
          </cell>
          <cell r="H595">
            <v>861</v>
          </cell>
          <cell r="I595">
            <v>930</v>
          </cell>
          <cell r="J595">
            <v>847</v>
          </cell>
          <cell r="K595">
            <v>1341</v>
          </cell>
          <cell r="L595">
            <v>1342</v>
          </cell>
          <cell r="M595">
            <v>1514</v>
          </cell>
        </row>
        <row r="596">
          <cell r="A596">
            <v>5174412</v>
          </cell>
          <cell r="B596">
            <v>5111299</v>
          </cell>
          <cell r="C596">
            <v>4410</v>
          </cell>
          <cell r="D596">
            <v>7728631</v>
          </cell>
          <cell r="E596">
            <v>172</v>
          </cell>
          <cell r="F596">
            <v>152</v>
          </cell>
          <cell r="G596">
            <v>148</v>
          </cell>
          <cell r="H596">
            <v>144</v>
          </cell>
          <cell r="I596">
            <v>213</v>
          </cell>
          <cell r="J596">
            <v>60</v>
          </cell>
          <cell r="K596">
            <v>80</v>
          </cell>
          <cell r="L596">
            <v>73</v>
          </cell>
          <cell r="M596">
            <v>95</v>
          </cell>
        </row>
        <row r="597">
          <cell r="A597">
            <v>5173838</v>
          </cell>
          <cell r="B597">
            <v>5111012</v>
          </cell>
          <cell r="C597">
            <v>4410</v>
          </cell>
          <cell r="D597">
            <v>3518882</v>
          </cell>
          <cell r="E597">
            <v>362</v>
          </cell>
          <cell r="F597">
            <v>393</v>
          </cell>
          <cell r="G597">
            <v>573</v>
          </cell>
          <cell r="H597">
            <v>474</v>
          </cell>
          <cell r="I597">
            <v>403</v>
          </cell>
          <cell r="J597">
            <v>333</v>
          </cell>
          <cell r="K597">
            <v>366</v>
          </cell>
          <cell r="L597">
            <v>324</v>
          </cell>
          <cell r="M597">
            <v>241</v>
          </cell>
        </row>
        <row r="598">
          <cell r="A598">
            <v>5174432</v>
          </cell>
          <cell r="B598">
            <v>5111309</v>
          </cell>
          <cell r="C598">
            <v>4410</v>
          </cell>
          <cell r="D598">
            <v>3524380</v>
          </cell>
          <cell r="E598">
            <v>317</v>
          </cell>
          <cell r="F598">
            <v>284</v>
          </cell>
          <cell r="G598">
            <v>273</v>
          </cell>
          <cell r="H598">
            <v>188</v>
          </cell>
          <cell r="I598">
            <v>229</v>
          </cell>
          <cell r="J598">
            <v>234</v>
          </cell>
          <cell r="K598">
            <v>293</v>
          </cell>
          <cell r="L598">
            <v>231</v>
          </cell>
          <cell r="M598">
            <v>253</v>
          </cell>
        </row>
        <row r="599">
          <cell r="A599">
            <v>5181258</v>
          </cell>
          <cell r="B599">
            <v>5114722</v>
          </cell>
          <cell r="C599">
            <v>4410</v>
          </cell>
          <cell r="D599">
            <v>10506665</v>
          </cell>
          <cell r="E599">
            <v>59</v>
          </cell>
          <cell r="F599">
            <v>159</v>
          </cell>
          <cell r="G599">
            <v>201</v>
          </cell>
          <cell r="H599">
            <v>138</v>
          </cell>
          <cell r="I599">
            <v>122</v>
          </cell>
          <cell r="J599">
            <v>154</v>
          </cell>
          <cell r="K599">
            <v>191</v>
          </cell>
          <cell r="L599">
            <v>145</v>
          </cell>
          <cell r="M599">
            <v>155</v>
          </cell>
        </row>
        <row r="600">
          <cell r="A600">
            <v>5174030</v>
          </cell>
          <cell r="B600">
            <v>5111108</v>
          </cell>
          <cell r="C600">
            <v>4410</v>
          </cell>
          <cell r="D600">
            <v>10505180</v>
          </cell>
          <cell r="E600">
            <v>240</v>
          </cell>
          <cell r="F600">
            <v>258</v>
          </cell>
          <cell r="G600">
            <v>170</v>
          </cell>
          <cell r="H600">
            <v>171</v>
          </cell>
          <cell r="I600">
            <v>189</v>
          </cell>
          <cell r="J600">
            <v>163</v>
          </cell>
          <cell r="K600">
            <v>166</v>
          </cell>
          <cell r="L600">
            <v>172</v>
          </cell>
          <cell r="M600">
            <v>207</v>
          </cell>
        </row>
        <row r="601">
          <cell r="A601">
            <v>5181268</v>
          </cell>
          <cell r="B601">
            <v>5114727</v>
          </cell>
          <cell r="C601">
            <v>4410</v>
          </cell>
          <cell r="D601">
            <v>2958357</v>
          </cell>
          <cell r="E601">
            <v>469</v>
          </cell>
          <cell r="F601">
            <v>166</v>
          </cell>
          <cell r="G601">
            <v>151</v>
          </cell>
          <cell r="H601">
            <v>130</v>
          </cell>
          <cell r="I601">
            <v>178</v>
          </cell>
          <cell r="J601">
            <v>164</v>
          </cell>
          <cell r="K601">
            <v>176</v>
          </cell>
          <cell r="L601">
            <v>159</v>
          </cell>
          <cell r="M601">
            <v>123</v>
          </cell>
        </row>
        <row r="602">
          <cell r="A602">
            <v>5181254</v>
          </cell>
          <cell r="B602">
            <v>5114720</v>
          </cell>
          <cell r="C602">
            <v>4410</v>
          </cell>
          <cell r="D602">
            <v>5308709</v>
          </cell>
          <cell r="E602">
            <v>50</v>
          </cell>
          <cell r="F602">
            <v>90</v>
          </cell>
          <cell r="G602">
            <v>73</v>
          </cell>
          <cell r="H602">
            <v>73</v>
          </cell>
          <cell r="I602">
            <v>121</v>
          </cell>
          <cell r="J602">
            <v>62</v>
          </cell>
          <cell r="K602">
            <v>60</v>
          </cell>
          <cell r="L602">
            <v>57</v>
          </cell>
          <cell r="M602">
            <v>79</v>
          </cell>
        </row>
        <row r="603">
          <cell r="A603">
            <v>5181240</v>
          </cell>
          <cell r="B603">
            <v>5114713</v>
          </cell>
          <cell r="C603">
            <v>4410</v>
          </cell>
          <cell r="D603">
            <v>10276316</v>
          </cell>
          <cell r="E603">
            <v>235</v>
          </cell>
          <cell r="F603">
            <v>187</v>
          </cell>
          <cell r="G603">
            <v>210</v>
          </cell>
          <cell r="H603">
            <v>199</v>
          </cell>
          <cell r="I603">
            <v>307</v>
          </cell>
          <cell r="J603">
            <v>200</v>
          </cell>
          <cell r="K603">
            <v>641</v>
          </cell>
          <cell r="L603">
            <v>860</v>
          </cell>
          <cell r="M603">
            <v>963</v>
          </cell>
        </row>
        <row r="604">
          <cell r="A604">
            <v>5174094</v>
          </cell>
          <cell r="B604">
            <v>5111140</v>
          </cell>
          <cell r="C604">
            <v>4410</v>
          </cell>
          <cell r="D604">
            <v>1692335</v>
          </cell>
          <cell r="E604">
            <v>128</v>
          </cell>
          <cell r="F604">
            <v>96</v>
          </cell>
          <cell r="G604">
            <v>83</v>
          </cell>
          <cell r="H604">
            <v>86</v>
          </cell>
          <cell r="I604">
            <v>88</v>
          </cell>
          <cell r="J604">
            <v>79</v>
          </cell>
          <cell r="K604">
            <v>109</v>
          </cell>
          <cell r="L604">
            <v>114</v>
          </cell>
          <cell r="M604">
            <v>134</v>
          </cell>
        </row>
        <row r="605">
          <cell r="A605">
            <v>5174392</v>
          </cell>
          <cell r="B605">
            <v>5111289</v>
          </cell>
          <cell r="C605">
            <v>4410</v>
          </cell>
          <cell r="D605">
            <v>1618670</v>
          </cell>
          <cell r="E605">
            <v>349</v>
          </cell>
          <cell r="F605">
            <v>578</v>
          </cell>
          <cell r="G605">
            <v>281</v>
          </cell>
          <cell r="H605">
            <v>276</v>
          </cell>
          <cell r="I605">
            <v>276</v>
          </cell>
          <cell r="J605">
            <v>235</v>
          </cell>
          <cell r="K605">
            <v>245</v>
          </cell>
          <cell r="L605">
            <v>231</v>
          </cell>
          <cell r="M605">
            <v>295</v>
          </cell>
        </row>
        <row r="606">
          <cell r="A606">
            <v>5181264</v>
          </cell>
          <cell r="B606">
            <v>5114725</v>
          </cell>
          <cell r="C606">
            <v>4410</v>
          </cell>
          <cell r="D606">
            <v>1618052</v>
          </cell>
          <cell r="E606">
            <v>290</v>
          </cell>
          <cell r="F606">
            <v>175</v>
          </cell>
          <cell r="G606">
            <v>187</v>
          </cell>
          <cell r="H606">
            <v>180</v>
          </cell>
          <cell r="I606">
            <v>187</v>
          </cell>
          <cell r="J606">
            <v>164</v>
          </cell>
          <cell r="K606">
            <v>191</v>
          </cell>
          <cell r="L606">
            <v>170</v>
          </cell>
          <cell r="M606">
            <v>192</v>
          </cell>
        </row>
        <row r="607">
          <cell r="A607">
            <v>5181248</v>
          </cell>
          <cell r="B607">
            <v>5114717</v>
          </cell>
          <cell r="C607">
            <v>4410</v>
          </cell>
          <cell r="D607">
            <v>1618050</v>
          </cell>
          <cell r="E607">
            <v>297</v>
          </cell>
          <cell r="F607">
            <v>233</v>
          </cell>
          <cell r="G607">
            <v>251</v>
          </cell>
          <cell r="H607">
            <v>390</v>
          </cell>
          <cell r="I607">
            <v>404</v>
          </cell>
          <cell r="J607">
            <v>257</v>
          </cell>
          <cell r="K607">
            <v>301</v>
          </cell>
          <cell r="L607">
            <v>446</v>
          </cell>
          <cell r="M607">
            <v>516</v>
          </cell>
        </row>
        <row r="608">
          <cell r="A608">
            <v>5181246</v>
          </cell>
          <cell r="B608">
            <v>5114716</v>
          </cell>
          <cell r="C608">
            <v>4410</v>
          </cell>
          <cell r="D608">
            <v>1910727</v>
          </cell>
          <cell r="E608">
            <v>184</v>
          </cell>
          <cell r="F608">
            <v>199</v>
          </cell>
          <cell r="G608">
            <v>160</v>
          </cell>
          <cell r="H608">
            <v>171</v>
          </cell>
          <cell r="I608">
            <v>186</v>
          </cell>
          <cell r="J608">
            <v>176</v>
          </cell>
          <cell r="K608">
            <v>203</v>
          </cell>
          <cell r="L608">
            <v>190</v>
          </cell>
          <cell r="M608">
            <v>195</v>
          </cell>
        </row>
        <row r="609">
          <cell r="A609">
            <v>5181278</v>
          </cell>
          <cell r="B609">
            <v>5114732</v>
          </cell>
          <cell r="C609">
            <v>4410</v>
          </cell>
          <cell r="D609">
            <v>1529861</v>
          </cell>
          <cell r="E609">
            <v>74</v>
          </cell>
          <cell r="F609">
            <v>97</v>
          </cell>
          <cell r="G609">
            <v>110</v>
          </cell>
          <cell r="H609">
            <v>36</v>
          </cell>
          <cell r="I609">
            <v>106</v>
          </cell>
          <cell r="J609">
            <v>67</v>
          </cell>
          <cell r="K609">
            <v>141</v>
          </cell>
          <cell r="L609">
            <v>83</v>
          </cell>
          <cell r="M609">
            <v>62</v>
          </cell>
        </row>
        <row r="610">
          <cell r="A610">
            <v>5181266</v>
          </cell>
          <cell r="B610">
            <v>5114726</v>
          </cell>
          <cell r="C610">
            <v>4410</v>
          </cell>
          <cell r="D610">
            <v>2953705</v>
          </cell>
          <cell r="E610">
            <v>158</v>
          </cell>
          <cell r="F610">
            <v>145</v>
          </cell>
          <cell r="G610">
            <v>178</v>
          </cell>
          <cell r="H610">
            <v>154</v>
          </cell>
          <cell r="I610">
            <v>140</v>
          </cell>
          <cell r="J610">
            <v>128</v>
          </cell>
          <cell r="K610">
            <v>117</v>
          </cell>
          <cell r="L610">
            <v>188</v>
          </cell>
          <cell r="M610">
            <v>203</v>
          </cell>
        </row>
        <row r="611">
          <cell r="A611">
            <v>5181252</v>
          </cell>
          <cell r="B611">
            <v>5114719</v>
          </cell>
          <cell r="C611">
            <v>4410</v>
          </cell>
          <cell r="D611">
            <v>1426101</v>
          </cell>
          <cell r="E611">
            <v>178</v>
          </cell>
          <cell r="F611">
            <v>125</v>
          </cell>
          <cell r="G611">
            <v>156</v>
          </cell>
          <cell r="H611">
            <v>136</v>
          </cell>
          <cell r="I611">
            <v>184</v>
          </cell>
          <cell r="J611">
            <v>180</v>
          </cell>
          <cell r="K611">
            <v>170</v>
          </cell>
          <cell r="L611">
            <v>150</v>
          </cell>
          <cell r="M611">
            <v>206</v>
          </cell>
        </row>
        <row r="612">
          <cell r="A612">
            <v>5174130</v>
          </cell>
          <cell r="B612">
            <v>5111158</v>
          </cell>
          <cell r="C612">
            <v>4410</v>
          </cell>
          <cell r="D612">
            <v>70000447</v>
          </cell>
          <cell r="E612">
            <v>123</v>
          </cell>
          <cell r="F612">
            <v>106</v>
          </cell>
          <cell r="G612">
            <v>92</v>
          </cell>
          <cell r="H612">
            <v>199</v>
          </cell>
          <cell r="I612">
            <v>153</v>
          </cell>
          <cell r="J612">
            <v>140</v>
          </cell>
          <cell r="K612">
            <v>133</v>
          </cell>
          <cell r="L612">
            <v>155</v>
          </cell>
          <cell r="M612">
            <v>138</v>
          </cell>
        </row>
        <row r="613">
          <cell r="A613">
            <v>5174244</v>
          </cell>
          <cell r="B613">
            <v>5111215</v>
          </cell>
          <cell r="C613">
            <v>4410</v>
          </cell>
          <cell r="D613">
            <v>70003621</v>
          </cell>
          <cell r="E613">
            <v>128</v>
          </cell>
          <cell r="F613">
            <v>93</v>
          </cell>
          <cell r="G613">
            <v>97</v>
          </cell>
          <cell r="H613">
            <v>78</v>
          </cell>
          <cell r="I613">
            <v>88</v>
          </cell>
          <cell r="J613">
            <v>66</v>
          </cell>
          <cell r="K613">
            <v>74</v>
          </cell>
          <cell r="L613">
            <v>90</v>
          </cell>
          <cell r="M613">
            <v>104</v>
          </cell>
        </row>
        <row r="614">
          <cell r="A614">
            <v>5174110</v>
          </cell>
          <cell r="B614">
            <v>5111148</v>
          </cell>
          <cell r="C614">
            <v>4410</v>
          </cell>
          <cell r="D614">
            <v>3729652</v>
          </cell>
          <cell r="E614">
            <v>65</v>
          </cell>
          <cell r="F614">
            <v>125</v>
          </cell>
          <cell r="G614">
            <v>129</v>
          </cell>
          <cell r="H614">
            <v>51</v>
          </cell>
          <cell r="I614">
            <v>22</v>
          </cell>
          <cell r="J614">
            <v>68</v>
          </cell>
          <cell r="K614">
            <v>78</v>
          </cell>
          <cell r="L614">
            <v>98</v>
          </cell>
          <cell r="M614">
            <v>105</v>
          </cell>
        </row>
        <row r="615">
          <cell r="A615">
            <v>5174072</v>
          </cell>
          <cell r="B615">
            <v>5111129</v>
          </cell>
          <cell r="C615">
            <v>4410</v>
          </cell>
          <cell r="D615">
            <v>3741059</v>
          </cell>
          <cell r="E615">
            <v>116</v>
          </cell>
          <cell r="F615">
            <v>121</v>
          </cell>
          <cell r="G615">
            <v>98</v>
          </cell>
          <cell r="H615">
            <v>59</v>
          </cell>
          <cell r="I615">
            <v>64</v>
          </cell>
          <cell r="J615">
            <v>47</v>
          </cell>
          <cell r="K615">
            <v>46</v>
          </cell>
          <cell r="L615">
            <v>52</v>
          </cell>
          <cell r="M615">
            <v>109</v>
          </cell>
        </row>
        <row r="616">
          <cell r="A616">
            <v>5174048</v>
          </cell>
          <cell r="B616">
            <v>5111117</v>
          </cell>
          <cell r="C616">
            <v>4410</v>
          </cell>
          <cell r="D616">
            <v>4746631</v>
          </cell>
          <cell r="E616">
            <v>105</v>
          </cell>
          <cell r="F616">
            <v>65</v>
          </cell>
          <cell r="G616">
            <v>58</v>
          </cell>
          <cell r="H616">
            <v>66</v>
          </cell>
          <cell r="I616">
            <v>94</v>
          </cell>
          <cell r="J616">
            <v>48</v>
          </cell>
          <cell r="K616">
            <v>83</v>
          </cell>
          <cell r="L616">
            <v>80</v>
          </cell>
          <cell r="M616">
            <v>57</v>
          </cell>
        </row>
        <row r="617">
          <cell r="A617">
            <v>5174278</v>
          </cell>
          <cell r="B617">
            <v>5111232</v>
          </cell>
          <cell r="C617">
            <v>4410</v>
          </cell>
          <cell r="D617">
            <v>6824939</v>
          </cell>
          <cell r="E617">
            <v>177</v>
          </cell>
          <cell r="F617">
            <v>89</v>
          </cell>
          <cell r="G617">
            <v>169</v>
          </cell>
          <cell r="H617">
            <v>223</v>
          </cell>
          <cell r="I617">
            <v>215</v>
          </cell>
          <cell r="J617">
            <v>147</v>
          </cell>
          <cell r="K617">
            <v>191</v>
          </cell>
          <cell r="L617">
            <v>193</v>
          </cell>
          <cell r="M617">
            <v>213</v>
          </cell>
        </row>
        <row r="618">
          <cell r="A618">
            <v>5173942</v>
          </cell>
          <cell r="B618">
            <v>5111064</v>
          </cell>
          <cell r="C618">
            <v>4410</v>
          </cell>
          <cell r="D618">
            <v>6822219</v>
          </cell>
          <cell r="E618">
            <v>345</v>
          </cell>
          <cell r="F618">
            <v>207</v>
          </cell>
          <cell r="G618">
            <v>135</v>
          </cell>
          <cell r="H618">
            <v>300</v>
          </cell>
          <cell r="I618">
            <v>206</v>
          </cell>
          <cell r="J618">
            <v>232</v>
          </cell>
          <cell r="K618">
            <v>204</v>
          </cell>
          <cell r="L618">
            <v>210</v>
          </cell>
          <cell r="M618">
            <v>212</v>
          </cell>
        </row>
        <row r="619">
          <cell r="A619">
            <v>5173922</v>
          </cell>
          <cell r="B619">
            <v>5111054</v>
          </cell>
          <cell r="C619">
            <v>4410</v>
          </cell>
          <cell r="D619">
            <v>3741354</v>
          </cell>
          <cell r="E619">
            <v>307</v>
          </cell>
          <cell r="F619">
            <v>536</v>
          </cell>
          <cell r="G619">
            <v>269</v>
          </cell>
          <cell r="H619">
            <v>249</v>
          </cell>
          <cell r="I619">
            <v>248</v>
          </cell>
          <cell r="J619">
            <v>219</v>
          </cell>
          <cell r="K619">
            <v>232</v>
          </cell>
          <cell r="L619">
            <v>212</v>
          </cell>
          <cell r="M619">
            <v>232</v>
          </cell>
        </row>
        <row r="620">
          <cell r="A620">
            <v>5174336</v>
          </cell>
          <cell r="B620">
            <v>5111261</v>
          </cell>
          <cell r="C620">
            <v>4410</v>
          </cell>
          <cell r="D620">
            <v>6823409</v>
          </cell>
          <cell r="E620">
            <v>164</v>
          </cell>
          <cell r="F620">
            <v>339</v>
          </cell>
          <cell r="G620">
            <v>134</v>
          </cell>
          <cell r="H620">
            <v>143</v>
          </cell>
          <cell r="I620">
            <v>136</v>
          </cell>
          <cell r="J620">
            <v>130</v>
          </cell>
          <cell r="K620">
            <v>147</v>
          </cell>
          <cell r="L620">
            <v>140</v>
          </cell>
          <cell r="M620">
            <v>388</v>
          </cell>
        </row>
        <row r="621">
          <cell r="A621">
            <v>5181276</v>
          </cell>
          <cell r="B621">
            <v>5114731</v>
          </cell>
          <cell r="C621">
            <v>4410</v>
          </cell>
          <cell r="D621">
            <v>3364526</v>
          </cell>
          <cell r="E621">
            <v>261</v>
          </cell>
          <cell r="F621">
            <v>210</v>
          </cell>
          <cell r="G621">
            <v>227</v>
          </cell>
          <cell r="H621">
            <v>231</v>
          </cell>
          <cell r="I621">
            <v>244</v>
          </cell>
          <cell r="J621">
            <v>248</v>
          </cell>
          <cell r="K621">
            <v>261</v>
          </cell>
          <cell r="L621">
            <v>227</v>
          </cell>
          <cell r="M621">
            <v>228</v>
          </cell>
        </row>
        <row r="622">
          <cell r="A622">
            <v>5181244</v>
          </cell>
          <cell r="B622">
            <v>5114715</v>
          </cell>
          <cell r="C622">
            <v>4410</v>
          </cell>
          <cell r="D622">
            <v>3308580</v>
          </cell>
          <cell r="E622">
            <v>193</v>
          </cell>
          <cell r="F622">
            <v>163</v>
          </cell>
          <cell r="G622">
            <v>175</v>
          </cell>
          <cell r="H622">
            <v>114</v>
          </cell>
          <cell r="I622">
            <v>29</v>
          </cell>
          <cell r="J622">
            <v>114</v>
          </cell>
          <cell r="K622">
            <v>123</v>
          </cell>
          <cell r="L622">
            <v>116</v>
          </cell>
          <cell r="M622">
            <v>132</v>
          </cell>
        </row>
        <row r="623">
          <cell r="A623">
            <v>5174010</v>
          </cell>
          <cell r="B623">
            <v>5111098</v>
          </cell>
          <cell r="C623">
            <v>4410</v>
          </cell>
          <cell r="D623">
            <v>3725286</v>
          </cell>
          <cell r="E623">
            <v>148</v>
          </cell>
          <cell r="F623">
            <v>64</v>
          </cell>
          <cell r="G623">
            <v>57</v>
          </cell>
          <cell r="H623">
            <v>57</v>
          </cell>
          <cell r="I623">
            <v>76</v>
          </cell>
          <cell r="J623">
            <v>51</v>
          </cell>
          <cell r="K623">
            <v>101</v>
          </cell>
          <cell r="L623">
            <v>152</v>
          </cell>
          <cell r="M623">
            <v>149</v>
          </cell>
        </row>
        <row r="624">
          <cell r="A624">
            <v>5173964</v>
          </cell>
          <cell r="B624">
            <v>5111075</v>
          </cell>
          <cell r="C624">
            <v>4410</v>
          </cell>
          <cell r="D624">
            <v>6825025</v>
          </cell>
          <cell r="E624">
            <v>221</v>
          </cell>
          <cell r="F624">
            <v>215</v>
          </cell>
          <cell r="G624">
            <v>189</v>
          </cell>
          <cell r="H624">
            <v>195</v>
          </cell>
          <cell r="I624">
            <v>193</v>
          </cell>
          <cell r="J624">
            <v>178</v>
          </cell>
          <cell r="K624">
            <v>209</v>
          </cell>
          <cell r="L624">
            <v>233</v>
          </cell>
          <cell r="M624">
            <v>263</v>
          </cell>
        </row>
        <row r="625">
          <cell r="A625">
            <v>5174298</v>
          </cell>
          <cell r="B625">
            <v>5111242</v>
          </cell>
          <cell r="C625">
            <v>4410</v>
          </cell>
          <cell r="D625">
            <v>6825279</v>
          </cell>
          <cell r="E625">
            <v>200</v>
          </cell>
          <cell r="F625">
            <v>156</v>
          </cell>
          <cell r="G625">
            <v>145</v>
          </cell>
          <cell r="H625">
            <v>81</v>
          </cell>
          <cell r="I625">
            <v>201</v>
          </cell>
          <cell r="J625">
            <v>215</v>
          </cell>
          <cell r="K625">
            <v>268</v>
          </cell>
          <cell r="L625">
            <v>256</v>
          </cell>
          <cell r="M625">
            <v>310</v>
          </cell>
        </row>
        <row r="626">
          <cell r="A626">
            <v>5173878</v>
          </cell>
          <cell r="B626">
            <v>5111032</v>
          </cell>
          <cell r="C626">
            <v>4410</v>
          </cell>
          <cell r="D626">
            <v>1751055</v>
          </cell>
          <cell r="E626">
            <v>0</v>
          </cell>
          <cell r="F626">
            <v>8</v>
          </cell>
          <cell r="G626">
            <v>171</v>
          </cell>
          <cell r="H626">
            <v>311</v>
          </cell>
          <cell r="I626">
            <v>254</v>
          </cell>
          <cell r="J626">
            <v>137</v>
          </cell>
          <cell r="K626">
            <v>94</v>
          </cell>
          <cell r="L626">
            <v>498</v>
          </cell>
          <cell r="M626">
            <v>168</v>
          </cell>
        </row>
        <row r="627">
          <cell r="A627">
            <v>5174372</v>
          </cell>
          <cell r="B627">
            <v>5111279</v>
          </cell>
          <cell r="C627">
            <v>4410</v>
          </cell>
          <cell r="D627">
            <v>6823844</v>
          </cell>
          <cell r="E627">
            <v>167</v>
          </cell>
          <cell r="F627">
            <v>132</v>
          </cell>
          <cell r="G627">
            <v>141</v>
          </cell>
          <cell r="H627">
            <v>143</v>
          </cell>
          <cell r="I627">
            <v>143</v>
          </cell>
          <cell r="J627">
            <v>125</v>
          </cell>
          <cell r="K627">
            <v>132</v>
          </cell>
          <cell r="L627">
            <v>122</v>
          </cell>
          <cell r="M627">
            <v>139</v>
          </cell>
        </row>
        <row r="628">
          <cell r="A628">
            <v>5181274</v>
          </cell>
          <cell r="B628">
            <v>5114730</v>
          </cell>
          <cell r="C628">
            <v>4410</v>
          </cell>
          <cell r="D628">
            <v>2197944</v>
          </cell>
          <cell r="E628">
            <v>198</v>
          </cell>
          <cell r="F628">
            <v>10</v>
          </cell>
          <cell r="G628">
            <v>314</v>
          </cell>
          <cell r="H628">
            <v>157</v>
          </cell>
          <cell r="I628">
            <v>163</v>
          </cell>
          <cell r="J628">
            <v>166</v>
          </cell>
          <cell r="K628">
            <v>164</v>
          </cell>
          <cell r="L628">
            <v>156</v>
          </cell>
          <cell r="M628">
            <v>234</v>
          </cell>
        </row>
        <row r="629">
          <cell r="A629">
            <v>5181272</v>
          </cell>
          <cell r="B629">
            <v>5114729</v>
          </cell>
          <cell r="C629">
            <v>4410</v>
          </cell>
          <cell r="D629">
            <v>6311924</v>
          </cell>
          <cell r="E629">
            <v>69</v>
          </cell>
          <cell r="F629">
            <v>56</v>
          </cell>
          <cell r="G629">
            <v>70</v>
          </cell>
          <cell r="H629">
            <v>86</v>
          </cell>
          <cell r="I629">
            <v>76</v>
          </cell>
          <cell r="J629">
            <v>47</v>
          </cell>
          <cell r="K629">
            <v>69</v>
          </cell>
          <cell r="L629">
            <v>96</v>
          </cell>
          <cell r="M629">
            <v>72</v>
          </cell>
        </row>
        <row r="630">
          <cell r="A630">
            <v>5181232</v>
          </cell>
          <cell r="B630">
            <v>5114709</v>
          </cell>
          <cell r="C630">
            <v>4410</v>
          </cell>
          <cell r="D630">
            <v>3360427</v>
          </cell>
          <cell r="E630">
            <v>166</v>
          </cell>
          <cell r="F630">
            <v>150</v>
          </cell>
          <cell r="G630">
            <v>151</v>
          </cell>
          <cell r="H630">
            <v>152</v>
          </cell>
          <cell r="I630">
            <v>162</v>
          </cell>
          <cell r="J630">
            <v>151</v>
          </cell>
          <cell r="K630">
            <v>159</v>
          </cell>
          <cell r="L630">
            <v>147</v>
          </cell>
          <cell r="M630">
            <v>164</v>
          </cell>
        </row>
        <row r="631">
          <cell r="A631">
            <v>5181234</v>
          </cell>
          <cell r="B631">
            <v>5114710</v>
          </cell>
          <cell r="C631">
            <v>4410</v>
          </cell>
          <cell r="D631">
            <v>3307993</v>
          </cell>
          <cell r="E631">
            <v>203</v>
          </cell>
          <cell r="F631">
            <v>175</v>
          </cell>
          <cell r="G631">
            <v>181</v>
          </cell>
          <cell r="H631">
            <v>186</v>
          </cell>
          <cell r="I631">
            <v>165</v>
          </cell>
          <cell r="J631">
            <v>76</v>
          </cell>
          <cell r="K631">
            <v>101</v>
          </cell>
          <cell r="L631">
            <v>232</v>
          </cell>
          <cell r="M631">
            <v>230</v>
          </cell>
        </row>
        <row r="632">
          <cell r="A632">
            <v>5173984</v>
          </cell>
          <cell r="B632">
            <v>5111085</v>
          </cell>
          <cell r="C632">
            <v>4410</v>
          </cell>
          <cell r="D632">
            <v>7117560</v>
          </cell>
          <cell r="E632">
            <v>197</v>
          </cell>
          <cell r="F632">
            <v>9</v>
          </cell>
          <cell r="G632">
            <v>141</v>
          </cell>
          <cell r="H632">
            <v>142</v>
          </cell>
          <cell r="I632">
            <v>153</v>
          </cell>
          <cell r="J632">
            <v>131</v>
          </cell>
          <cell r="K632">
            <v>123</v>
          </cell>
          <cell r="L632">
            <v>129</v>
          </cell>
          <cell r="M632">
            <v>123</v>
          </cell>
        </row>
        <row r="633">
          <cell r="A633">
            <v>5173796</v>
          </cell>
          <cell r="B633">
            <v>5110991</v>
          </cell>
          <cell r="C633">
            <v>4410</v>
          </cell>
          <cell r="D633">
            <v>7285185</v>
          </cell>
          <cell r="E633">
            <v>316</v>
          </cell>
          <cell r="F633">
            <v>289</v>
          </cell>
          <cell r="G633">
            <v>269</v>
          </cell>
          <cell r="H633">
            <v>303</v>
          </cell>
          <cell r="I633">
            <v>328</v>
          </cell>
          <cell r="J633">
            <v>269</v>
          </cell>
          <cell r="K633">
            <v>295</v>
          </cell>
          <cell r="L633">
            <v>285</v>
          </cell>
          <cell r="M633">
            <v>329</v>
          </cell>
        </row>
        <row r="634">
          <cell r="A634">
            <v>5173482</v>
          </cell>
          <cell r="B634">
            <v>5110834</v>
          </cell>
          <cell r="C634">
            <v>4410</v>
          </cell>
          <cell r="E634">
            <v>228</v>
          </cell>
          <cell r="F634">
            <v>203</v>
          </cell>
          <cell r="G634">
            <v>196</v>
          </cell>
          <cell r="H634">
            <v>174</v>
          </cell>
          <cell r="I634">
            <v>227</v>
          </cell>
          <cell r="J634">
            <v>195</v>
          </cell>
          <cell r="K634">
            <v>208</v>
          </cell>
          <cell r="L634">
            <v>188</v>
          </cell>
          <cell r="M634">
            <v>201</v>
          </cell>
        </row>
        <row r="635">
          <cell r="A635">
            <v>5173286</v>
          </cell>
          <cell r="B635">
            <v>5110736</v>
          </cell>
          <cell r="C635">
            <v>4410</v>
          </cell>
          <cell r="D635">
            <v>33001166</v>
          </cell>
          <cell r="E635">
            <v>527</v>
          </cell>
          <cell r="F635">
            <v>366</v>
          </cell>
          <cell r="G635">
            <v>470</v>
          </cell>
          <cell r="H635">
            <v>345</v>
          </cell>
          <cell r="I635">
            <v>385</v>
          </cell>
          <cell r="J635">
            <v>319</v>
          </cell>
          <cell r="K635">
            <v>328</v>
          </cell>
          <cell r="L635">
            <v>384</v>
          </cell>
          <cell r="M635">
            <v>378</v>
          </cell>
        </row>
        <row r="636">
          <cell r="A636">
            <v>5173666</v>
          </cell>
          <cell r="B636">
            <v>5110926</v>
          </cell>
          <cell r="C636">
            <v>4410</v>
          </cell>
          <cell r="D636">
            <v>33001650</v>
          </cell>
          <cell r="E636">
            <v>253</v>
          </cell>
          <cell r="F636">
            <v>226</v>
          </cell>
          <cell r="G636">
            <v>218</v>
          </cell>
          <cell r="H636">
            <v>193</v>
          </cell>
          <cell r="I636">
            <v>252</v>
          </cell>
          <cell r="J636">
            <v>217</v>
          </cell>
          <cell r="K636">
            <v>231</v>
          </cell>
          <cell r="L636">
            <v>209</v>
          </cell>
          <cell r="M636">
            <v>223</v>
          </cell>
        </row>
        <row r="637">
          <cell r="A637">
            <v>5173502</v>
          </cell>
          <cell r="B637">
            <v>5110844</v>
          </cell>
          <cell r="C637">
            <v>4410</v>
          </cell>
          <cell r="D637">
            <v>32998208</v>
          </cell>
          <cell r="E637">
            <v>134</v>
          </cell>
          <cell r="F637">
            <v>118</v>
          </cell>
          <cell r="G637">
            <v>111</v>
          </cell>
          <cell r="H637">
            <v>112</v>
          </cell>
          <cell r="I637">
            <v>110</v>
          </cell>
          <cell r="J637">
            <v>109</v>
          </cell>
          <cell r="K637">
            <v>115</v>
          </cell>
          <cell r="L637">
            <v>101</v>
          </cell>
          <cell r="M637">
            <v>111</v>
          </cell>
        </row>
        <row r="638">
          <cell r="A638">
            <v>5173542</v>
          </cell>
          <cell r="B638">
            <v>5110864</v>
          </cell>
          <cell r="C638">
            <v>4410</v>
          </cell>
          <cell r="D638">
            <v>33001540</v>
          </cell>
          <cell r="E638">
            <v>172</v>
          </cell>
          <cell r="F638">
            <v>152</v>
          </cell>
          <cell r="G638">
            <v>148</v>
          </cell>
          <cell r="H638">
            <v>144</v>
          </cell>
          <cell r="I638">
            <v>213</v>
          </cell>
          <cell r="J638">
            <v>183</v>
          </cell>
          <cell r="K638">
            <v>193</v>
          </cell>
          <cell r="L638">
            <v>172</v>
          </cell>
          <cell r="M638">
            <v>178</v>
          </cell>
        </row>
        <row r="639">
          <cell r="A639">
            <v>5181412</v>
          </cell>
          <cell r="B639">
            <v>5114799</v>
          </cell>
          <cell r="C639">
            <v>4410</v>
          </cell>
          <cell r="D639">
            <v>32998184</v>
          </cell>
          <cell r="E639">
            <v>51</v>
          </cell>
          <cell r="F639">
            <v>55</v>
          </cell>
          <cell r="G639">
            <v>63</v>
          </cell>
          <cell r="H639">
            <v>57</v>
          </cell>
          <cell r="I639">
            <v>57</v>
          </cell>
          <cell r="J639">
            <v>66</v>
          </cell>
          <cell r="K639">
            <v>73</v>
          </cell>
          <cell r="L639">
            <v>68</v>
          </cell>
          <cell r="M639">
            <v>60</v>
          </cell>
        </row>
        <row r="640">
          <cell r="A640">
            <v>5173520</v>
          </cell>
          <cell r="B640">
            <v>5110853</v>
          </cell>
          <cell r="C640">
            <v>4410</v>
          </cell>
          <cell r="D640">
            <v>32998171</v>
          </cell>
          <cell r="E640">
            <v>130</v>
          </cell>
          <cell r="F640">
            <v>440</v>
          </cell>
          <cell r="G640">
            <v>28</v>
          </cell>
          <cell r="H640">
            <v>135</v>
          </cell>
          <cell r="I640">
            <v>87</v>
          </cell>
          <cell r="J640">
            <v>189</v>
          </cell>
          <cell r="K640">
            <v>248</v>
          </cell>
          <cell r="L640">
            <v>109</v>
          </cell>
          <cell r="M640">
            <v>135</v>
          </cell>
        </row>
        <row r="641">
          <cell r="A641">
            <v>5181516</v>
          </cell>
          <cell r="B641">
            <v>5114851</v>
          </cell>
          <cell r="C641">
            <v>4410</v>
          </cell>
          <cell r="D641">
            <v>33001809</v>
          </cell>
          <cell r="E641">
            <v>864</v>
          </cell>
          <cell r="F641">
            <v>611</v>
          </cell>
          <cell r="G641">
            <v>524</v>
          </cell>
          <cell r="H641">
            <v>523</v>
          </cell>
          <cell r="I641">
            <v>546</v>
          </cell>
          <cell r="J641">
            <v>528</v>
          </cell>
          <cell r="K641">
            <v>533</v>
          </cell>
          <cell r="L641">
            <v>464</v>
          </cell>
          <cell r="M641">
            <v>369</v>
          </cell>
        </row>
        <row r="642">
          <cell r="A642">
            <v>5181336</v>
          </cell>
          <cell r="B642">
            <v>5114761</v>
          </cell>
          <cell r="C642">
            <v>4410</v>
          </cell>
          <cell r="D642">
            <v>32998193</v>
          </cell>
          <cell r="E642">
            <v>34</v>
          </cell>
          <cell r="F642">
            <v>29</v>
          </cell>
          <cell r="G642">
            <v>32</v>
          </cell>
          <cell r="H642">
            <v>26</v>
          </cell>
          <cell r="I642">
            <v>17</v>
          </cell>
          <cell r="J642">
            <v>13</v>
          </cell>
          <cell r="K642">
            <v>21</v>
          </cell>
          <cell r="L642">
            <v>10</v>
          </cell>
          <cell r="M642">
            <v>198</v>
          </cell>
        </row>
        <row r="643">
          <cell r="A643">
            <v>5181294</v>
          </cell>
          <cell r="B643">
            <v>5114740</v>
          </cell>
          <cell r="C643">
            <v>4410</v>
          </cell>
          <cell r="D643">
            <v>31993686</v>
          </cell>
          <cell r="E643">
            <v>86</v>
          </cell>
          <cell r="F643">
            <v>75</v>
          </cell>
          <cell r="G643">
            <v>74</v>
          </cell>
          <cell r="H643">
            <v>72</v>
          </cell>
          <cell r="I643">
            <v>70</v>
          </cell>
          <cell r="J643">
            <v>70</v>
          </cell>
          <cell r="K643">
            <v>74</v>
          </cell>
          <cell r="L643">
            <v>53</v>
          </cell>
          <cell r="M643">
            <v>189</v>
          </cell>
        </row>
        <row r="644">
          <cell r="A644">
            <v>5181288</v>
          </cell>
          <cell r="B644">
            <v>5114737</v>
          </cell>
          <cell r="C644">
            <v>4410</v>
          </cell>
          <cell r="D644">
            <v>33001589</v>
          </cell>
          <cell r="E644">
            <v>64</v>
          </cell>
          <cell r="F644">
            <v>69</v>
          </cell>
          <cell r="G644">
            <v>63</v>
          </cell>
          <cell r="H644">
            <v>90</v>
          </cell>
          <cell r="I644">
            <v>77</v>
          </cell>
          <cell r="J644">
            <v>74</v>
          </cell>
          <cell r="K644">
            <v>79</v>
          </cell>
          <cell r="L644">
            <v>80</v>
          </cell>
          <cell r="M644">
            <v>306</v>
          </cell>
        </row>
        <row r="645">
          <cell r="A645">
            <v>5181286</v>
          </cell>
          <cell r="B645">
            <v>5114736</v>
          </cell>
          <cell r="C645">
            <v>4410</v>
          </cell>
          <cell r="D645">
            <v>33001717</v>
          </cell>
          <cell r="E645">
            <v>169</v>
          </cell>
          <cell r="F645">
            <v>201</v>
          </cell>
          <cell r="G645">
            <v>183</v>
          </cell>
          <cell r="H645">
            <v>189</v>
          </cell>
          <cell r="I645">
            <v>207</v>
          </cell>
          <cell r="J645">
            <v>223</v>
          </cell>
          <cell r="K645">
            <v>227</v>
          </cell>
          <cell r="L645">
            <v>223</v>
          </cell>
          <cell r="M645">
            <v>282</v>
          </cell>
        </row>
        <row r="646">
          <cell r="A646">
            <v>5181538</v>
          </cell>
          <cell r="B646">
            <v>5114862</v>
          </cell>
          <cell r="C646">
            <v>4410</v>
          </cell>
          <cell r="D646">
            <v>33001546</v>
          </cell>
          <cell r="E646">
            <v>251</v>
          </cell>
          <cell r="F646">
            <v>210</v>
          </cell>
          <cell r="G646">
            <v>189</v>
          </cell>
          <cell r="H646">
            <v>250</v>
          </cell>
          <cell r="I646">
            <v>268</v>
          </cell>
          <cell r="J646">
            <v>324</v>
          </cell>
          <cell r="K646">
            <v>352</v>
          </cell>
          <cell r="L646">
            <v>321</v>
          </cell>
          <cell r="M646">
            <v>270</v>
          </cell>
        </row>
        <row r="647">
          <cell r="A647">
            <v>5181648</v>
          </cell>
          <cell r="B647">
            <v>5114917</v>
          </cell>
          <cell r="C647">
            <v>4410</v>
          </cell>
          <cell r="D647">
            <v>33001571</v>
          </cell>
          <cell r="E647">
            <v>271</v>
          </cell>
          <cell r="F647">
            <v>242</v>
          </cell>
          <cell r="G647">
            <v>234</v>
          </cell>
          <cell r="H647">
            <v>207</v>
          </cell>
          <cell r="I647">
            <v>270</v>
          </cell>
          <cell r="J647">
            <v>233</v>
          </cell>
          <cell r="K647">
            <v>248</v>
          </cell>
          <cell r="L647">
            <v>225</v>
          </cell>
          <cell r="M647">
            <v>146</v>
          </cell>
        </row>
        <row r="648">
          <cell r="A648">
            <v>5181300</v>
          </cell>
          <cell r="B648">
            <v>5114743</v>
          </cell>
          <cell r="C648">
            <v>4410</v>
          </cell>
          <cell r="D648">
            <v>33001744</v>
          </cell>
          <cell r="E648">
            <v>185</v>
          </cell>
          <cell r="F648">
            <v>169</v>
          </cell>
          <cell r="G648">
            <v>205</v>
          </cell>
          <cell r="H648">
            <v>42</v>
          </cell>
          <cell r="I648">
            <v>148</v>
          </cell>
          <cell r="J648">
            <v>140</v>
          </cell>
          <cell r="K648">
            <v>151</v>
          </cell>
          <cell r="L648">
            <v>134</v>
          </cell>
          <cell r="M648">
            <v>417</v>
          </cell>
        </row>
        <row r="649">
          <cell r="A649">
            <v>5181358</v>
          </cell>
          <cell r="B649">
            <v>5114772</v>
          </cell>
          <cell r="C649">
            <v>4410</v>
          </cell>
          <cell r="D649">
            <v>33001580</v>
          </cell>
          <cell r="E649">
            <v>240</v>
          </cell>
          <cell r="F649">
            <v>143</v>
          </cell>
          <cell r="G649">
            <v>105</v>
          </cell>
          <cell r="H649">
            <v>127</v>
          </cell>
          <cell r="I649">
            <v>136</v>
          </cell>
          <cell r="J649">
            <v>145</v>
          </cell>
          <cell r="K649">
            <v>78</v>
          </cell>
          <cell r="L649">
            <v>95</v>
          </cell>
          <cell r="M649">
            <v>294</v>
          </cell>
        </row>
        <row r="650">
          <cell r="A650">
            <v>5181296</v>
          </cell>
          <cell r="B650">
            <v>5114741</v>
          </cell>
          <cell r="C650">
            <v>4410</v>
          </cell>
          <cell r="D650">
            <v>33001562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190</v>
          </cell>
          <cell r="L650">
            <v>30</v>
          </cell>
          <cell r="M650">
            <v>138</v>
          </cell>
        </row>
        <row r="651">
          <cell r="A651">
            <v>5181606</v>
          </cell>
          <cell r="B651">
            <v>5114896</v>
          </cell>
          <cell r="C651">
            <v>4410</v>
          </cell>
          <cell r="D651">
            <v>33001552</v>
          </cell>
          <cell r="E651">
            <v>178</v>
          </cell>
          <cell r="F651">
            <v>131</v>
          </cell>
          <cell r="G651">
            <v>162</v>
          </cell>
          <cell r="H651">
            <v>128</v>
          </cell>
          <cell r="I651">
            <v>156</v>
          </cell>
          <cell r="J651">
            <v>143</v>
          </cell>
          <cell r="K651">
            <v>131</v>
          </cell>
          <cell r="L651">
            <v>153</v>
          </cell>
          <cell r="M651">
            <v>99</v>
          </cell>
        </row>
        <row r="652">
          <cell r="A652">
            <v>5095496</v>
          </cell>
          <cell r="B652">
            <v>5071841</v>
          </cell>
          <cell r="C652">
            <v>4410</v>
          </cell>
          <cell r="D652">
            <v>31116243</v>
          </cell>
          <cell r="E652">
            <v>89</v>
          </cell>
          <cell r="F652">
            <v>65</v>
          </cell>
          <cell r="G652">
            <v>59</v>
          </cell>
          <cell r="H652">
            <v>53</v>
          </cell>
          <cell r="I652">
            <v>61</v>
          </cell>
          <cell r="J652">
            <v>66</v>
          </cell>
          <cell r="K652">
            <v>253</v>
          </cell>
          <cell r="L652">
            <v>233</v>
          </cell>
          <cell r="M652">
            <v>204</v>
          </cell>
        </row>
        <row r="653">
          <cell r="A653">
            <v>5181476</v>
          </cell>
          <cell r="B653">
            <v>5114831</v>
          </cell>
          <cell r="C653">
            <v>4410</v>
          </cell>
          <cell r="D653">
            <v>31991225</v>
          </cell>
          <cell r="E653">
            <v>225</v>
          </cell>
          <cell r="F653">
            <v>176</v>
          </cell>
          <cell r="G653">
            <v>155</v>
          </cell>
          <cell r="H653">
            <v>88</v>
          </cell>
          <cell r="I653">
            <v>170</v>
          </cell>
          <cell r="J653">
            <v>158</v>
          </cell>
          <cell r="K653">
            <v>165</v>
          </cell>
          <cell r="L653">
            <v>246</v>
          </cell>
          <cell r="M653">
            <v>227</v>
          </cell>
        </row>
        <row r="654">
          <cell r="A654">
            <v>5095536</v>
          </cell>
          <cell r="B654">
            <v>5071861</v>
          </cell>
          <cell r="C654">
            <v>4410</v>
          </cell>
          <cell r="D654">
            <v>3642153</v>
          </cell>
          <cell r="E654">
            <v>172</v>
          </cell>
          <cell r="F654">
            <v>143</v>
          </cell>
          <cell r="G654">
            <v>157</v>
          </cell>
          <cell r="H654">
            <v>149</v>
          </cell>
          <cell r="I654">
            <v>207</v>
          </cell>
          <cell r="J654">
            <v>189</v>
          </cell>
          <cell r="K654">
            <v>181</v>
          </cell>
          <cell r="L654">
            <v>191</v>
          </cell>
          <cell r="M654">
            <v>298</v>
          </cell>
        </row>
        <row r="655">
          <cell r="A655">
            <v>5095538</v>
          </cell>
          <cell r="B655">
            <v>5071862</v>
          </cell>
          <cell r="C655">
            <v>4410</v>
          </cell>
          <cell r="D655">
            <v>3642517</v>
          </cell>
          <cell r="E655">
            <v>172</v>
          </cell>
          <cell r="F655">
            <v>143</v>
          </cell>
          <cell r="G655">
            <v>157</v>
          </cell>
          <cell r="H655">
            <v>149</v>
          </cell>
          <cell r="I655">
            <v>207</v>
          </cell>
          <cell r="J655">
            <v>189</v>
          </cell>
          <cell r="K655">
            <v>181</v>
          </cell>
          <cell r="L655">
            <v>131</v>
          </cell>
          <cell r="M655">
            <v>142</v>
          </cell>
        </row>
        <row r="656">
          <cell r="A656">
            <v>5181432</v>
          </cell>
          <cell r="B656">
            <v>5114809</v>
          </cell>
          <cell r="C656">
            <v>4410</v>
          </cell>
          <cell r="D656">
            <v>3506182</v>
          </cell>
          <cell r="E656">
            <v>72</v>
          </cell>
          <cell r="F656">
            <v>74</v>
          </cell>
          <cell r="G656">
            <v>246</v>
          </cell>
          <cell r="H656">
            <v>162</v>
          </cell>
          <cell r="I656">
            <v>31</v>
          </cell>
          <cell r="J656">
            <v>92</v>
          </cell>
          <cell r="K656">
            <v>104</v>
          </cell>
          <cell r="L656">
            <v>100</v>
          </cell>
          <cell r="M656">
            <v>112</v>
          </cell>
        </row>
        <row r="657">
          <cell r="A657">
            <v>5173440</v>
          </cell>
          <cell r="B657">
            <v>5110813</v>
          </cell>
          <cell r="C657">
            <v>4410</v>
          </cell>
          <cell r="D657">
            <v>156305</v>
          </cell>
          <cell r="E657">
            <v>238</v>
          </cell>
          <cell r="F657">
            <v>176</v>
          </cell>
          <cell r="G657">
            <v>199</v>
          </cell>
          <cell r="H657">
            <v>220</v>
          </cell>
          <cell r="I657">
            <v>297</v>
          </cell>
          <cell r="J657">
            <v>363</v>
          </cell>
          <cell r="K657">
            <v>261</v>
          </cell>
          <cell r="L657">
            <v>219</v>
          </cell>
          <cell r="M657">
            <v>147</v>
          </cell>
        </row>
        <row r="658">
          <cell r="A658">
            <v>5173562</v>
          </cell>
          <cell r="B658">
            <v>5110874</v>
          </cell>
          <cell r="C658">
            <v>4410</v>
          </cell>
          <cell r="D658">
            <v>156268</v>
          </cell>
          <cell r="E658">
            <v>256</v>
          </cell>
          <cell r="F658">
            <v>207</v>
          </cell>
          <cell r="G658">
            <v>225</v>
          </cell>
          <cell r="H658">
            <v>223</v>
          </cell>
          <cell r="I658">
            <v>245</v>
          </cell>
          <cell r="J658">
            <v>219</v>
          </cell>
          <cell r="K658">
            <v>217</v>
          </cell>
          <cell r="L658">
            <v>221</v>
          </cell>
          <cell r="M658">
            <v>243</v>
          </cell>
        </row>
        <row r="659">
          <cell r="A659">
            <v>5173242</v>
          </cell>
          <cell r="B659">
            <v>5110714</v>
          </cell>
          <cell r="C659">
            <v>4410</v>
          </cell>
          <cell r="D659">
            <v>156202</v>
          </cell>
          <cell r="E659">
            <v>198</v>
          </cell>
          <cell r="F659">
            <v>186</v>
          </cell>
          <cell r="G659">
            <v>188</v>
          </cell>
          <cell r="H659">
            <v>178</v>
          </cell>
          <cell r="I659">
            <v>182</v>
          </cell>
          <cell r="J659">
            <v>172</v>
          </cell>
          <cell r="K659">
            <v>176</v>
          </cell>
          <cell r="L659">
            <v>168</v>
          </cell>
          <cell r="M659">
            <v>139</v>
          </cell>
        </row>
        <row r="660">
          <cell r="A660">
            <v>5173186</v>
          </cell>
          <cell r="B660">
            <v>5110686</v>
          </cell>
          <cell r="C660">
            <v>4410</v>
          </cell>
          <cell r="D660">
            <v>156244</v>
          </cell>
          <cell r="E660">
            <v>171</v>
          </cell>
          <cell r="F660">
            <v>149</v>
          </cell>
          <cell r="G660">
            <v>128</v>
          </cell>
          <cell r="H660">
            <v>141</v>
          </cell>
          <cell r="I660">
            <v>139</v>
          </cell>
          <cell r="J660">
            <v>123</v>
          </cell>
          <cell r="K660">
            <v>146</v>
          </cell>
          <cell r="L660">
            <v>134</v>
          </cell>
          <cell r="M660">
            <v>138</v>
          </cell>
        </row>
        <row r="661">
          <cell r="A661">
            <v>5181410</v>
          </cell>
          <cell r="B661">
            <v>5114798</v>
          </cell>
          <cell r="C661">
            <v>4410</v>
          </cell>
          <cell r="D661">
            <v>16005397</v>
          </cell>
          <cell r="E661">
            <v>430</v>
          </cell>
          <cell r="F661">
            <v>243</v>
          </cell>
          <cell r="G661">
            <v>248</v>
          </cell>
          <cell r="H661">
            <v>171</v>
          </cell>
          <cell r="I661">
            <v>216</v>
          </cell>
          <cell r="J661">
            <v>188</v>
          </cell>
          <cell r="K661">
            <v>241</v>
          </cell>
          <cell r="L661">
            <v>289</v>
          </cell>
          <cell r="M661">
            <v>384</v>
          </cell>
        </row>
        <row r="662">
          <cell r="A662">
            <v>5181314</v>
          </cell>
          <cell r="B662">
            <v>5114750</v>
          </cell>
          <cell r="C662">
            <v>4410</v>
          </cell>
          <cell r="D662">
            <v>10277319</v>
          </cell>
          <cell r="E662">
            <v>263</v>
          </cell>
          <cell r="F662">
            <v>578</v>
          </cell>
          <cell r="G662">
            <v>397</v>
          </cell>
          <cell r="H662">
            <v>155</v>
          </cell>
          <cell r="I662">
            <v>386</v>
          </cell>
          <cell r="J662">
            <v>358</v>
          </cell>
          <cell r="K662">
            <v>364</v>
          </cell>
          <cell r="L662">
            <v>351</v>
          </cell>
          <cell r="M662">
            <v>341</v>
          </cell>
        </row>
        <row r="663">
          <cell r="A663">
            <v>5181454</v>
          </cell>
          <cell r="B663">
            <v>5114820</v>
          </cell>
          <cell r="C663">
            <v>4410</v>
          </cell>
          <cell r="D663">
            <v>8669924</v>
          </cell>
          <cell r="E663">
            <v>144</v>
          </cell>
          <cell r="F663">
            <v>76</v>
          </cell>
          <cell r="G663">
            <v>177</v>
          </cell>
          <cell r="H663">
            <v>188</v>
          </cell>
          <cell r="I663">
            <v>39</v>
          </cell>
          <cell r="J663">
            <v>117</v>
          </cell>
          <cell r="K663">
            <v>126</v>
          </cell>
          <cell r="L663">
            <v>0</v>
          </cell>
          <cell r="M663">
            <v>286</v>
          </cell>
        </row>
        <row r="664">
          <cell r="A664">
            <v>5181304</v>
          </cell>
          <cell r="B664">
            <v>5114745</v>
          </cell>
          <cell r="C664">
            <v>4410</v>
          </cell>
          <cell r="D664">
            <v>7630648</v>
          </cell>
          <cell r="E664">
            <v>297</v>
          </cell>
          <cell r="F664">
            <v>195</v>
          </cell>
          <cell r="G664">
            <v>219</v>
          </cell>
          <cell r="H664">
            <v>273</v>
          </cell>
          <cell r="I664">
            <v>312</v>
          </cell>
          <cell r="J664">
            <v>271</v>
          </cell>
          <cell r="K664">
            <v>309</v>
          </cell>
          <cell r="L664">
            <v>286</v>
          </cell>
          <cell r="M664">
            <v>309</v>
          </cell>
        </row>
        <row r="665">
          <cell r="A665">
            <v>5173720</v>
          </cell>
          <cell r="B665">
            <v>5110953</v>
          </cell>
          <cell r="C665">
            <v>4410</v>
          </cell>
          <cell r="D665">
            <v>1618671</v>
          </cell>
          <cell r="E665">
            <v>252</v>
          </cell>
          <cell r="F665">
            <v>209</v>
          </cell>
          <cell r="G665">
            <v>230</v>
          </cell>
          <cell r="H665">
            <v>238</v>
          </cell>
          <cell r="I665">
            <v>258</v>
          </cell>
          <cell r="J665">
            <v>235</v>
          </cell>
          <cell r="K665">
            <v>238</v>
          </cell>
          <cell r="L665">
            <v>225</v>
          </cell>
          <cell r="M665">
            <v>315</v>
          </cell>
        </row>
        <row r="666">
          <cell r="A666">
            <v>5173702</v>
          </cell>
          <cell r="B666">
            <v>5110944</v>
          </cell>
          <cell r="C666">
            <v>4410</v>
          </cell>
          <cell r="D666">
            <v>1472654</v>
          </cell>
          <cell r="E666">
            <v>370</v>
          </cell>
          <cell r="F666">
            <v>244</v>
          </cell>
          <cell r="G666">
            <v>170</v>
          </cell>
          <cell r="H666">
            <v>254</v>
          </cell>
          <cell r="I666">
            <v>303</v>
          </cell>
          <cell r="J666">
            <v>264</v>
          </cell>
          <cell r="K666">
            <v>288</v>
          </cell>
          <cell r="L666">
            <v>280</v>
          </cell>
          <cell r="M666">
            <v>186</v>
          </cell>
        </row>
        <row r="667">
          <cell r="A667">
            <v>5173626</v>
          </cell>
          <cell r="B667">
            <v>5110906</v>
          </cell>
          <cell r="C667">
            <v>4410</v>
          </cell>
          <cell r="D667">
            <v>1691962</v>
          </cell>
          <cell r="E667">
            <v>389</v>
          </cell>
          <cell r="F667">
            <v>296</v>
          </cell>
          <cell r="G667">
            <v>280</v>
          </cell>
          <cell r="H667">
            <v>57</v>
          </cell>
          <cell r="I667">
            <v>81</v>
          </cell>
          <cell r="J667">
            <v>146</v>
          </cell>
          <cell r="K667">
            <v>153</v>
          </cell>
          <cell r="L667">
            <v>157</v>
          </cell>
          <cell r="M667">
            <v>203</v>
          </cell>
        </row>
        <row r="668">
          <cell r="A668">
            <v>5181582</v>
          </cell>
          <cell r="B668">
            <v>5114884</v>
          </cell>
          <cell r="C668">
            <v>4410</v>
          </cell>
          <cell r="D668">
            <v>1434947</v>
          </cell>
          <cell r="E668">
            <v>137</v>
          </cell>
          <cell r="F668">
            <v>172</v>
          </cell>
          <cell r="G668">
            <v>78</v>
          </cell>
          <cell r="H668">
            <v>79</v>
          </cell>
          <cell r="I668">
            <v>94</v>
          </cell>
          <cell r="J668">
            <v>88</v>
          </cell>
          <cell r="K668">
            <v>15</v>
          </cell>
          <cell r="L668">
            <v>6</v>
          </cell>
          <cell r="M668">
            <v>11</v>
          </cell>
        </row>
        <row r="669">
          <cell r="A669">
            <v>5181298</v>
          </cell>
          <cell r="B669">
            <v>5114742</v>
          </cell>
          <cell r="C669">
            <v>4410</v>
          </cell>
          <cell r="D669">
            <v>1836820</v>
          </cell>
          <cell r="E669">
            <v>96</v>
          </cell>
          <cell r="F669">
            <v>82</v>
          </cell>
          <cell r="G669">
            <v>80</v>
          </cell>
          <cell r="H669">
            <v>83</v>
          </cell>
          <cell r="I669">
            <v>105</v>
          </cell>
          <cell r="J669">
            <v>77</v>
          </cell>
          <cell r="K669">
            <v>116</v>
          </cell>
          <cell r="L669">
            <v>86</v>
          </cell>
          <cell r="M669">
            <v>105</v>
          </cell>
        </row>
        <row r="670">
          <cell r="A670">
            <v>5181376</v>
          </cell>
          <cell r="B670">
            <v>5114781</v>
          </cell>
          <cell r="C670">
            <v>4410</v>
          </cell>
          <cell r="D670">
            <v>1902077</v>
          </cell>
          <cell r="E670">
            <v>220</v>
          </cell>
          <cell r="F670">
            <v>164</v>
          </cell>
          <cell r="G670">
            <v>173</v>
          </cell>
          <cell r="H670">
            <v>189</v>
          </cell>
          <cell r="I670">
            <v>160</v>
          </cell>
          <cell r="J670">
            <v>161</v>
          </cell>
          <cell r="K670">
            <v>145</v>
          </cell>
          <cell r="L670">
            <v>170</v>
          </cell>
          <cell r="M670">
            <v>181</v>
          </cell>
        </row>
        <row r="671">
          <cell r="A671">
            <v>5181394</v>
          </cell>
          <cell r="B671">
            <v>5114790</v>
          </cell>
          <cell r="C671">
            <v>4410</v>
          </cell>
          <cell r="D671">
            <v>1891190</v>
          </cell>
          <cell r="E671">
            <v>332</v>
          </cell>
          <cell r="F671">
            <v>286</v>
          </cell>
          <cell r="G671">
            <v>301</v>
          </cell>
          <cell r="H671">
            <v>291</v>
          </cell>
          <cell r="I671">
            <v>335</v>
          </cell>
          <cell r="J671">
            <v>136</v>
          </cell>
          <cell r="K671">
            <v>313</v>
          </cell>
          <cell r="L671">
            <v>472</v>
          </cell>
          <cell r="M671">
            <v>262</v>
          </cell>
        </row>
        <row r="672">
          <cell r="A672">
            <v>5095534</v>
          </cell>
          <cell r="B672">
            <v>5071860</v>
          </cell>
          <cell r="C672">
            <v>4410</v>
          </cell>
          <cell r="D672">
            <v>1727781</v>
          </cell>
          <cell r="E672">
            <v>236</v>
          </cell>
          <cell r="F672">
            <v>192</v>
          </cell>
          <cell r="G672">
            <v>221</v>
          </cell>
          <cell r="H672">
            <v>217</v>
          </cell>
          <cell r="I672">
            <v>218</v>
          </cell>
          <cell r="J672">
            <v>196</v>
          </cell>
          <cell r="K672">
            <v>118</v>
          </cell>
          <cell r="L672">
            <v>168</v>
          </cell>
          <cell r="M672">
            <v>157</v>
          </cell>
        </row>
        <row r="673">
          <cell r="A673">
            <v>5173368</v>
          </cell>
          <cell r="B673">
            <v>5110777</v>
          </cell>
          <cell r="C673">
            <v>4410</v>
          </cell>
          <cell r="D673">
            <v>1730290</v>
          </cell>
          <cell r="E673">
            <v>159</v>
          </cell>
          <cell r="F673">
            <v>129</v>
          </cell>
          <cell r="G673">
            <v>146</v>
          </cell>
          <cell r="H673">
            <v>141</v>
          </cell>
          <cell r="I673">
            <v>142</v>
          </cell>
          <cell r="J673">
            <v>128</v>
          </cell>
          <cell r="K673">
            <v>140</v>
          </cell>
          <cell r="L673">
            <v>133</v>
          </cell>
          <cell r="M673">
            <v>113</v>
          </cell>
        </row>
        <row r="674">
          <cell r="A674">
            <v>5181560</v>
          </cell>
          <cell r="B674">
            <v>5114873</v>
          </cell>
          <cell r="C674">
            <v>4410</v>
          </cell>
          <cell r="D674">
            <v>1728889</v>
          </cell>
          <cell r="E674">
            <v>236</v>
          </cell>
          <cell r="F674">
            <v>192</v>
          </cell>
          <cell r="G674">
            <v>197</v>
          </cell>
          <cell r="H674">
            <v>188</v>
          </cell>
          <cell r="I674">
            <v>205</v>
          </cell>
          <cell r="J674">
            <v>224</v>
          </cell>
          <cell r="K674">
            <v>204</v>
          </cell>
          <cell r="L674">
            <v>165</v>
          </cell>
          <cell r="M674">
            <v>127</v>
          </cell>
        </row>
        <row r="675">
          <cell r="A675">
            <v>5173328</v>
          </cell>
          <cell r="B675">
            <v>5110757</v>
          </cell>
          <cell r="C675">
            <v>4410</v>
          </cell>
          <cell r="D675">
            <v>3730857</v>
          </cell>
          <cell r="E675">
            <v>161</v>
          </cell>
          <cell r="F675">
            <v>134</v>
          </cell>
          <cell r="G675">
            <v>280</v>
          </cell>
          <cell r="H675">
            <v>146</v>
          </cell>
          <cell r="I675">
            <v>157</v>
          </cell>
          <cell r="J675">
            <v>138</v>
          </cell>
          <cell r="K675">
            <v>144</v>
          </cell>
          <cell r="L675">
            <v>114</v>
          </cell>
          <cell r="M675">
            <v>137</v>
          </cell>
        </row>
        <row r="676">
          <cell r="A676">
            <v>5173404</v>
          </cell>
          <cell r="B676">
            <v>5110795</v>
          </cell>
          <cell r="C676">
            <v>4410</v>
          </cell>
          <cell r="D676">
            <v>6824296</v>
          </cell>
          <cell r="E676">
            <v>168</v>
          </cell>
          <cell r="F676">
            <v>161</v>
          </cell>
          <cell r="G676">
            <v>185</v>
          </cell>
          <cell r="H676">
            <v>144</v>
          </cell>
          <cell r="I676">
            <v>192</v>
          </cell>
          <cell r="J676">
            <v>156</v>
          </cell>
          <cell r="K676">
            <v>262</v>
          </cell>
          <cell r="L676">
            <v>172</v>
          </cell>
          <cell r="M676">
            <v>73</v>
          </cell>
        </row>
        <row r="677">
          <cell r="A677">
            <v>5173224</v>
          </cell>
          <cell r="B677">
            <v>5110705</v>
          </cell>
          <cell r="C677">
            <v>4410</v>
          </cell>
          <cell r="D677">
            <v>6822386</v>
          </cell>
          <cell r="E677">
            <v>140</v>
          </cell>
          <cell r="F677">
            <v>121</v>
          </cell>
          <cell r="G677">
            <v>121</v>
          </cell>
          <cell r="H677">
            <v>117</v>
          </cell>
          <cell r="I677">
            <v>128</v>
          </cell>
          <cell r="J677">
            <v>118</v>
          </cell>
          <cell r="K677">
            <v>126</v>
          </cell>
          <cell r="L677">
            <v>121</v>
          </cell>
          <cell r="M677">
            <v>136</v>
          </cell>
        </row>
        <row r="678">
          <cell r="A678">
            <v>5173422</v>
          </cell>
          <cell r="B678">
            <v>5110804</v>
          </cell>
          <cell r="C678">
            <v>4410</v>
          </cell>
          <cell r="D678">
            <v>6822495</v>
          </cell>
          <cell r="E678">
            <v>88</v>
          </cell>
          <cell r="F678">
            <v>77</v>
          </cell>
          <cell r="G678">
            <v>73</v>
          </cell>
          <cell r="H678">
            <v>78</v>
          </cell>
          <cell r="I678">
            <v>75</v>
          </cell>
          <cell r="J678">
            <v>67</v>
          </cell>
          <cell r="K678">
            <v>78</v>
          </cell>
          <cell r="L678">
            <v>72</v>
          </cell>
          <cell r="M678">
            <v>94</v>
          </cell>
        </row>
        <row r="679">
          <cell r="A679">
            <v>5173264</v>
          </cell>
          <cell r="B679">
            <v>5110725</v>
          </cell>
          <cell r="C679">
            <v>4410</v>
          </cell>
          <cell r="D679">
            <v>3726357</v>
          </cell>
          <cell r="E679">
            <v>197</v>
          </cell>
          <cell r="F679">
            <v>160</v>
          </cell>
          <cell r="G679">
            <v>172</v>
          </cell>
          <cell r="H679">
            <v>171</v>
          </cell>
          <cell r="I679">
            <v>181</v>
          </cell>
          <cell r="J679">
            <v>154</v>
          </cell>
          <cell r="K679">
            <v>166</v>
          </cell>
          <cell r="L679">
            <v>181</v>
          </cell>
          <cell r="M679">
            <v>197</v>
          </cell>
        </row>
        <row r="680">
          <cell r="A680">
            <v>5173688</v>
          </cell>
          <cell r="B680">
            <v>5110937</v>
          </cell>
          <cell r="C680">
            <v>4410</v>
          </cell>
          <cell r="D680">
            <v>1751188</v>
          </cell>
          <cell r="E680">
            <v>280</v>
          </cell>
          <cell r="F680">
            <v>259</v>
          </cell>
          <cell r="G680">
            <v>246</v>
          </cell>
          <cell r="H680">
            <v>267</v>
          </cell>
          <cell r="I680">
            <v>280</v>
          </cell>
          <cell r="J680">
            <v>247</v>
          </cell>
          <cell r="K680">
            <v>256</v>
          </cell>
          <cell r="L680">
            <v>252</v>
          </cell>
          <cell r="M680">
            <v>260</v>
          </cell>
        </row>
        <row r="681">
          <cell r="A681">
            <v>5173204</v>
          </cell>
          <cell r="B681">
            <v>5110695</v>
          </cell>
          <cell r="C681">
            <v>4410</v>
          </cell>
          <cell r="D681">
            <v>6823792</v>
          </cell>
          <cell r="E681">
            <v>235</v>
          </cell>
          <cell r="F681">
            <v>218</v>
          </cell>
          <cell r="G681">
            <v>205</v>
          </cell>
          <cell r="H681">
            <v>205</v>
          </cell>
          <cell r="I681">
            <v>189</v>
          </cell>
          <cell r="J681">
            <v>175</v>
          </cell>
          <cell r="K681">
            <v>193</v>
          </cell>
          <cell r="L681">
            <v>183</v>
          </cell>
          <cell r="M681">
            <v>219</v>
          </cell>
        </row>
        <row r="682">
          <cell r="A682">
            <v>5173386</v>
          </cell>
          <cell r="B682">
            <v>5110786</v>
          </cell>
          <cell r="C682">
            <v>4410</v>
          </cell>
          <cell r="D682">
            <v>3730277</v>
          </cell>
          <cell r="E682">
            <v>138</v>
          </cell>
          <cell r="F682">
            <v>117</v>
          </cell>
          <cell r="G682">
            <v>127</v>
          </cell>
          <cell r="H682">
            <v>123</v>
          </cell>
          <cell r="I682">
            <v>130</v>
          </cell>
          <cell r="J682">
            <v>121</v>
          </cell>
          <cell r="K682">
            <v>129</v>
          </cell>
          <cell r="L682">
            <v>117</v>
          </cell>
          <cell r="M682">
            <v>127</v>
          </cell>
        </row>
        <row r="683">
          <cell r="A683">
            <v>5173346</v>
          </cell>
          <cell r="B683">
            <v>5110766</v>
          </cell>
          <cell r="C683">
            <v>4410</v>
          </cell>
          <cell r="D683">
            <v>3729336</v>
          </cell>
          <cell r="E683">
            <v>166</v>
          </cell>
          <cell r="F683">
            <v>149</v>
          </cell>
          <cell r="G683">
            <v>147</v>
          </cell>
          <cell r="H683">
            <v>146</v>
          </cell>
          <cell r="I683">
            <v>149</v>
          </cell>
          <cell r="J683">
            <v>147</v>
          </cell>
          <cell r="K683">
            <v>155</v>
          </cell>
          <cell r="L683">
            <v>140</v>
          </cell>
          <cell r="M683">
            <v>173</v>
          </cell>
        </row>
        <row r="684">
          <cell r="A684">
            <v>5173306</v>
          </cell>
          <cell r="B684">
            <v>5110746</v>
          </cell>
          <cell r="C684">
            <v>4410</v>
          </cell>
          <cell r="D684">
            <v>1753006</v>
          </cell>
          <cell r="E684">
            <v>185</v>
          </cell>
          <cell r="F684">
            <v>105</v>
          </cell>
          <cell r="G684">
            <v>159</v>
          </cell>
          <cell r="H684">
            <v>126</v>
          </cell>
          <cell r="I684">
            <v>185</v>
          </cell>
          <cell r="J684">
            <v>209</v>
          </cell>
          <cell r="K684">
            <v>199</v>
          </cell>
          <cell r="L684">
            <v>180</v>
          </cell>
          <cell r="M684">
            <v>174</v>
          </cell>
        </row>
        <row r="685">
          <cell r="A685">
            <v>5173604</v>
          </cell>
          <cell r="B685">
            <v>5110895</v>
          </cell>
          <cell r="C685">
            <v>4410</v>
          </cell>
          <cell r="D685">
            <v>6821606</v>
          </cell>
          <cell r="E685">
            <v>178</v>
          </cell>
          <cell r="F685">
            <v>160</v>
          </cell>
          <cell r="G685">
            <v>169</v>
          </cell>
          <cell r="H685">
            <v>65</v>
          </cell>
          <cell r="I685">
            <v>201</v>
          </cell>
          <cell r="J685">
            <v>84</v>
          </cell>
          <cell r="K685">
            <v>147</v>
          </cell>
          <cell r="L685">
            <v>140</v>
          </cell>
          <cell r="M685">
            <v>151</v>
          </cell>
        </row>
        <row r="686">
          <cell r="A686">
            <v>5173738</v>
          </cell>
          <cell r="B686">
            <v>5110962</v>
          </cell>
          <cell r="C686">
            <v>4410</v>
          </cell>
          <cell r="D686">
            <v>6822901</v>
          </cell>
          <cell r="E686">
            <v>153</v>
          </cell>
          <cell r="F686">
            <v>130</v>
          </cell>
          <cell r="G686">
            <v>156</v>
          </cell>
          <cell r="H686">
            <v>148</v>
          </cell>
          <cell r="I686">
            <v>154</v>
          </cell>
          <cell r="J686">
            <v>145</v>
          </cell>
          <cell r="K686">
            <v>128</v>
          </cell>
          <cell r="L686">
            <v>183</v>
          </cell>
          <cell r="M686">
            <v>205</v>
          </cell>
        </row>
        <row r="687">
          <cell r="A687">
            <v>5173760</v>
          </cell>
          <cell r="B687">
            <v>5110973</v>
          </cell>
          <cell r="C687">
            <v>4410</v>
          </cell>
          <cell r="D687">
            <v>6822887</v>
          </cell>
          <cell r="E687">
            <v>219</v>
          </cell>
          <cell r="F687">
            <v>185</v>
          </cell>
          <cell r="G687">
            <v>157</v>
          </cell>
          <cell r="H687">
            <v>45</v>
          </cell>
          <cell r="I687">
            <v>33</v>
          </cell>
          <cell r="J687">
            <v>140</v>
          </cell>
          <cell r="K687">
            <v>153</v>
          </cell>
          <cell r="L687">
            <v>151</v>
          </cell>
          <cell r="M687">
            <v>156</v>
          </cell>
        </row>
        <row r="688">
          <cell r="A688">
            <v>5181692</v>
          </cell>
          <cell r="B688">
            <v>5114939</v>
          </cell>
          <cell r="C688">
            <v>4410</v>
          </cell>
          <cell r="D688">
            <v>3365973</v>
          </cell>
          <cell r="E688">
            <v>124</v>
          </cell>
          <cell r="F688">
            <v>99</v>
          </cell>
          <cell r="G688">
            <v>100</v>
          </cell>
          <cell r="H688">
            <v>93</v>
          </cell>
          <cell r="I688">
            <v>120</v>
          </cell>
          <cell r="J688">
            <v>113</v>
          </cell>
          <cell r="K688">
            <v>95</v>
          </cell>
          <cell r="L688">
            <v>89</v>
          </cell>
          <cell r="M688">
            <v>111</v>
          </cell>
        </row>
        <row r="689">
          <cell r="A689">
            <v>5181626</v>
          </cell>
          <cell r="B689">
            <v>5114906</v>
          </cell>
          <cell r="C689">
            <v>4410</v>
          </cell>
          <cell r="D689">
            <v>3306002</v>
          </cell>
          <cell r="E689">
            <v>210</v>
          </cell>
          <cell r="F689">
            <v>161</v>
          </cell>
          <cell r="G689">
            <v>176</v>
          </cell>
          <cell r="H689">
            <v>165</v>
          </cell>
          <cell r="I689">
            <v>184</v>
          </cell>
          <cell r="J689">
            <v>137</v>
          </cell>
          <cell r="K689">
            <v>142</v>
          </cell>
          <cell r="L689">
            <v>139</v>
          </cell>
          <cell r="M689">
            <v>144</v>
          </cell>
        </row>
        <row r="690">
          <cell r="A690">
            <v>5181496</v>
          </cell>
          <cell r="B690">
            <v>5114841</v>
          </cell>
          <cell r="C690">
            <v>4410</v>
          </cell>
          <cell r="D690">
            <v>2181128</v>
          </cell>
          <cell r="E690">
            <v>346</v>
          </cell>
          <cell r="F690">
            <v>280</v>
          </cell>
          <cell r="G690">
            <v>190</v>
          </cell>
          <cell r="H690">
            <v>169</v>
          </cell>
          <cell r="I690">
            <v>169</v>
          </cell>
          <cell r="J690">
            <v>159</v>
          </cell>
          <cell r="K690">
            <v>153</v>
          </cell>
          <cell r="L690">
            <v>146</v>
          </cell>
          <cell r="M690">
            <v>171</v>
          </cell>
        </row>
        <row r="691">
          <cell r="A691">
            <v>5173460</v>
          </cell>
          <cell r="B691">
            <v>5110823</v>
          </cell>
          <cell r="C691">
            <v>4410</v>
          </cell>
          <cell r="D691">
            <v>7314690</v>
          </cell>
          <cell r="E691">
            <v>74</v>
          </cell>
          <cell r="F691">
            <v>108</v>
          </cell>
          <cell r="G691">
            <v>90</v>
          </cell>
          <cell r="H691">
            <v>60</v>
          </cell>
          <cell r="I691">
            <v>47</v>
          </cell>
          <cell r="J691">
            <v>35</v>
          </cell>
          <cell r="K691">
            <v>69</v>
          </cell>
          <cell r="L691">
            <v>88</v>
          </cell>
          <cell r="M691">
            <v>80</v>
          </cell>
        </row>
        <row r="692">
          <cell r="A692">
            <v>5173174</v>
          </cell>
          <cell r="B692">
            <v>5110680</v>
          </cell>
          <cell r="C692">
            <v>4410</v>
          </cell>
          <cell r="D692">
            <v>7299924</v>
          </cell>
          <cell r="E692">
            <v>503</v>
          </cell>
          <cell r="F692">
            <v>341</v>
          </cell>
          <cell r="G692">
            <v>349</v>
          </cell>
          <cell r="H692">
            <v>303</v>
          </cell>
          <cell r="I692">
            <v>360</v>
          </cell>
          <cell r="J692">
            <v>287</v>
          </cell>
          <cell r="K692">
            <v>657</v>
          </cell>
          <cell r="L692">
            <v>621</v>
          </cell>
          <cell r="M692">
            <v>678</v>
          </cell>
        </row>
        <row r="693">
          <cell r="A693">
            <v>5173584</v>
          </cell>
          <cell r="B693">
            <v>5110885</v>
          </cell>
          <cell r="C693">
            <v>4410</v>
          </cell>
          <cell r="D693">
            <v>7117917</v>
          </cell>
          <cell r="E693">
            <v>125</v>
          </cell>
          <cell r="F693">
            <v>119</v>
          </cell>
          <cell r="G693">
            <v>136</v>
          </cell>
          <cell r="H693">
            <v>133</v>
          </cell>
          <cell r="I693">
            <v>147</v>
          </cell>
          <cell r="J693">
            <v>136</v>
          </cell>
          <cell r="K693">
            <v>153</v>
          </cell>
          <cell r="L693">
            <v>137</v>
          </cell>
          <cell r="M693">
            <v>144</v>
          </cell>
        </row>
        <row r="694">
          <cell r="A694">
            <v>5173648</v>
          </cell>
          <cell r="B694">
            <v>5110917</v>
          </cell>
          <cell r="C694">
            <v>4410</v>
          </cell>
          <cell r="D694">
            <v>7728031</v>
          </cell>
          <cell r="E694">
            <v>183</v>
          </cell>
          <cell r="F694">
            <v>157</v>
          </cell>
          <cell r="G694">
            <v>157</v>
          </cell>
          <cell r="H694">
            <v>170</v>
          </cell>
          <cell r="I694">
            <v>186</v>
          </cell>
          <cell r="J694">
            <v>167</v>
          </cell>
          <cell r="K694">
            <v>167</v>
          </cell>
          <cell r="L694">
            <v>170</v>
          </cell>
          <cell r="M694">
            <v>193</v>
          </cell>
        </row>
        <row r="695">
          <cell r="A695">
            <v>5181670</v>
          </cell>
          <cell r="B695">
            <v>5114928</v>
          </cell>
          <cell r="C695">
            <v>4410</v>
          </cell>
          <cell r="D695">
            <v>442302</v>
          </cell>
          <cell r="E695">
            <v>179</v>
          </cell>
          <cell r="F695">
            <v>7</v>
          </cell>
          <cell r="G695">
            <v>342</v>
          </cell>
          <cell r="H695">
            <v>208</v>
          </cell>
          <cell r="I695">
            <v>229</v>
          </cell>
          <cell r="J695">
            <v>209</v>
          </cell>
          <cell r="K695">
            <v>227</v>
          </cell>
          <cell r="L695">
            <v>218</v>
          </cell>
          <cell r="M695">
            <v>230</v>
          </cell>
        </row>
        <row r="696">
          <cell r="A696">
            <v>5181290</v>
          </cell>
          <cell r="B696">
            <v>5114738</v>
          </cell>
          <cell r="C696">
            <v>4410</v>
          </cell>
          <cell r="D696">
            <v>4172304</v>
          </cell>
          <cell r="E696">
            <v>202</v>
          </cell>
          <cell r="F696">
            <v>208</v>
          </cell>
          <cell r="G696">
            <v>246</v>
          </cell>
          <cell r="H696">
            <v>233</v>
          </cell>
          <cell r="I696">
            <v>260</v>
          </cell>
          <cell r="J696">
            <v>243</v>
          </cell>
          <cell r="K696">
            <v>303</v>
          </cell>
          <cell r="L696">
            <v>286</v>
          </cell>
          <cell r="M696">
            <v>317</v>
          </cell>
        </row>
        <row r="697">
          <cell r="A697">
            <v>5182094</v>
          </cell>
          <cell r="B697">
            <v>5115140</v>
          </cell>
          <cell r="C697">
            <v>4410</v>
          </cell>
          <cell r="E697">
            <v>303</v>
          </cell>
          <cell r="F697">
            <v>266</v>
          </cell>
          <cell r="G697">
            <v>254</v>
          </cell>
          <cell r="H697">
            <v>225</v>
          </cell>
          <cell r="I697">
            <v>295</v>
          </cell>
          <cell r="J697">
            <v>257</v>
          </cell>
          <cell r="K697">
            <v>272</v>
          </cell>
          <cell r="L697">
            <v>245</v>
          </cell>
          <cell r="M697">
            <v>262</v>
          </cell>
        </row>
        <row r="698">
          <cell r="A698">
            <v>5181862</v>
          </cell>
          <cell r="B698">
            <v>5115024</v>
          </cell>
          <cell r="C698">
            <v>4410</v>
          </cell>
          <cell r="E698">
            <v>172</v>
          </cell>
          <cell r="F698">
            <v>152</v>
          </cell>
          <cell r="G698">
            <v>148</v>
          </cell>
          <cell r="H698">
            <v>144</v>
          </cell>
          <cell r="I698">
            <v>213</v>
          </cell>
          <cell r="J698">
            <v>183</v>
          </cell>
          <cell r="K698">
            <v>193</v>
          </cell>
          <cell r="L698">
            <v>172</v>
          </cell>
          <cell r="M698">
            <v>184</v>
          </cell>
        </row>
        <row r="699">
          <cell r="A699">
            <v>5172472</v>
          </cell>
          <cell r="B699">
            <v>5110329</v>
          </cell>
          <cell r="C699">
            <v>4410</v>
          </cell>
          <cell r="E699">
            <v>233</v>
          </cell>
          <cell r="F699">
            <v>206</v>
          </cell>
          <cell r="G699">
            <v>200</v>
          </cell>
          <cell r="H699">
            <v>189</v>
          </cell>
          <cell r="I699">
            <v>273</v>
          </cell>
          <cell r="J699">
            <v>237</v>
          </cell>
          <cell r="K699">
            <v>251</v>
          </cell>
          <cell r="L699">
            <v>224</v>
          </cell>
          <cell r="M699">
            <v>242</v>
          </cell>
        </row>
        <row r="700">
          <cell r="A700">
            <v>5172642</v>
          </cell>
          <cell r="B700">
            <v>5110414</v>
          </cell>
          <cell r="C700">
            <v>4410</v>
          </cell>
          <cell r="D700">
            <v>33001415</v>
          </cell>
          <cell r="E700">
            <v>371</v>
          </cell>
          <cell r="F700">
            <v>261</v>
          </cell>
          <cell r="G700">
            <v>160</v>
          </cell>
          <cell r="H700">
            <v>2926</v>
          </cell>
          <cell r="I700">
            <v>281</v>
          </cell>
          <cell r="J700">
            <v>190</v>
          </cell>
          <cell r="K700">
            <v>478</v>
          </cell>
          <cell r="L700">
            <v>217</v>
          </cell>
          <cell r="M700">
            <v>302</v>
          </cell>
        </row>
        <row r="701">
          <cell r="A701">
            <v>5182318</v>
          </cell>
          <cell r="B701">
            <v>5115252</v>
          </cell>
          <cell r="C701">
            <v>4410</v>
          </cell>
          <cell r="D701">
            <v>33001547</v>
          </cell>
          <cell r="E701">
            <v>195</v>
          </cell>
          <cell r="F701">
            <v>4</v>
          </cell>
          <cell r="G701">
            <v>296</v>
          </cell>
          <cell r="H701">
            <v>116</v>
          </cell>
          <cell r="I701">
            <v>135</v>
          </cell>
          <cell r="J701">
            <v>189</v>
          </cell>
          <cell r="K701">
            <v>293</v>
          </cell>
          <cell r="L701">
            <v>256</v>
          </cell>
          <cell r="M701">
            <v>223</v>
          </cell>
        </row>
        <row r="702">
          <cell r="A702">
            <v>5172620</v>
          </cell>
          <cell r="B702">
            <v>5110403</v>
          </cell>
          <cell r="C702">
            <v>4410</v>
          </cell>
          <cell r="D702">
            <v>33001585</v>
          </cell>
          <cell r="E702">
            <v>306</v>
          </cell>
          <cell r="F702">
            <v>317</v>
          </cell>
          <cell r="G702">
            <v>141</v>
          </cell>
          <cell r="H702">
            <v>277</v>
          </cell>
          <cell r="I702">
            <v>284</v>
          </cell>
          <cell r="J702">
            <v>85</v>
          </cell>
          <cell r="K702">
            <v>79</v>
          </cell>
          <cell r="L702">
            <v>83</v>
          </cell>
          <cell r="M702">
            <v>161</v>
          </cell>
        </row>
        <row r="703">
          <cell r="A703">
            <v>5172560</v>
          </cell>
          <cell r="B703">
            <v>5110373</v>
          </cell>
          <cell r="C703">
            <v>4410</v>
          </cell>
          <cell r="D703">
            <v>33001174</v>
          </cell>
          <cell r="E703">
            <v>172</v>
          </cell>
          <cell r="F703">
            <v>152</v>
          </cell>
          <cell r="G703">
            <v>148</v>
          </cell>
          <cell r="H703">
            <v>144</v>
          </cell>
          <cell r="I703">
            <v>213</v>
          </cell>
          <cell r="J703">
            <v>226</v>
          </cell>
          <cell r="K703">
            <v>236</v>
          </cell>
          <cell r="L703">
            <v>253</v>
          </cell>
          <cell r="M703">
            <v>207</v>
          </cell>
        </row>
        <row r="704">
          <cell r="A704">
            <v>5182198</v>
          </cell>
          <cell r="B704">
            <v>5115192</v>
          </cell>
          <cell r="C704">
            <v>4410</v>
          </cell>
          <cell r="D704">
            <v>33001678</v>
          </cell>
          <cell r="E704">
            <v>263</v>
          </cell>
          <cell r="F704">
            <v>246</v>
          </cell>
          <cell r="G704">
            <v>244</v>
          </cell>
          <cell r="H704">
            <v>218</v>
          </cell>
          <cell r="I704">
            <v>230</v>
          </cell>
          <cell r="J704">
            <v>223</v>
          </cell>
          <cell r="K704">
            <v>235</v>
          </cell>
          <cell r="L704">
            <v>225</v>
          </cell>
          <cell r="M704">
            <v>233</v>
          </cell>
        </row>
        <row r="705">
          <cell r="A705">
            <v>5182222</v>
          </cell>
          <cell r="B705">
            <v>5115204</v>
          </cell>
          <cell r="C705">
            <v>4410</v>
          </cell>
          <cell r="D705">
            <v>33001590</v>
          </cell>
          <cell r="E705">
            <v>225</v>
          </cell>
          <cell r="F705">
            <v>207</v>
          </cell>
          <cell r="G705">
            <v>217</v>
          </cell>
          <cell r="H705">
            <v>199</v>
          </cell>
          <cell r="I705">
            <v>194</v>
          </cell>
          <cell r="J705">
            <v>175</v>
          </cell>
          <cell r="K705">
            <v>185</v>
          </cell>
          <cell r="L705">
            <v>169</v>
          </cell>
          <cell r="M705">
            <v>193</v>
          </cell>
        </row>
        <row r="706">
          <cell r="A706">
            <v>5182128</v>
          </cell>
          <cell r="B706">
            <v>5115157</v>
          </cell>
          <cell r="C706">
            <v>4410</v>
          </cell>
          <cell r="D706">
            <v>31993646</v>
          </cell>
          <cell r="E706">
            <v>256</v>
          </cell>
          <cell r="F706">
            <v>229</v>
          </cell>
          <cell r="G706">
            <v>221</v>
          </cell>
          <cell r="H706">
            <v>327</v>
          </cell>
          <cell r="I706">
            <v>253</v>
          </cell>
          <cell r="J706">
            <v>167</v>
          </cell>
          <cell r="K706">
            <v>167</v>
          </cell>
          <cell r="L706">
            <v>157</v>
          </cell>
          <cell r="M706">
            <v>354</v>
          </cell>
        </row>
        <row r="707">
          <cell r="A707">
            <v>5182010</v>
          </cell>
          <cell r="B707">
            <v>5115098</v>
          </cell>
          <cell r="C707">
            <v>4410</v>
          </cell>
          <cell r="D707">
            <v>33001793</v>
          </cell>
          <cell r="E707">
            <v>153</v>
          </cell>
          <cell r="F707">
            <v>102</v>
          </cell>
          <cell r="G707">
            <v>75</v>
          </cell>
          <cell r="H707">
            <v>84</v>
          </cell>
          <cell r="I707">
            <v>101</v>
          </cell>
          <cell r="J707">
            <v>101</v>
          </cell>
          <cell r="K707">
            <v>31</v>
          </cell>
          <cell r="L707">
            <v>77</v>
          </cell>
          <cell r="M707">
            <v>79</v>
          </cell>
        </row>
        <row r="708">
          <cell r="A708">
            <v>5172982</v>
          </cell>
          <cell r="B708">
            <v>5110584</v>
          </cell>
          <cell r="C708">
            <v>4410</v>
          </cell>
          <cell r="D708">
            <v>31993631</v>
          </cell>
          <cell r="E708">
            <v>241</v>
          </cell>
          <cell r="F708">
            <v>200</v>
          </cell>
          <cell r="G708">
            <v>199</v>
          </cell>
          <cell r="H708">
            <v>270</v>
          </cell>
          <cell r="I708">
            <v>179</v>
          </cell>
          <cell r="J708">
            <v>284</v>
          </cell>
          <cell r="K708">
            <v>304</v>
          </cell>
          <cell r="L708">
            <v>322</v>
          </cell>
          <cell r="M708">
            <v>264</v>
          </cell>
        </row>
        <row r="709">
          <cell r="A709">
            <v>5181948</v>
          </cell>
          <cell r="B709">
            <v>5115067</v>
          </cell>
          <cell r="C709">
            <v>4410</v>
          </cell>
          <cell r="D709">
            <v>2065978</v>
          </cell>
          <cell r="E709">
            <v>364</v>
          </cell>
          <cell r="F709">
            <v>191</v>
          </cell>
          <cell r="G709">
            <v>294</v>
          </cell>
          <cell r="H709">
            <v>322</v>
          </cell>
          <cell r="I709">
            <v>139</v>
          </cell>
          <cell r="J709">
            <v>199</v>
          </cell>
          <cell r="K709">
            <v>203</v>
          </cell>
          <cell r="L709">
            <v>210</v>
          </cell>
          <cell r="M709">
            <v>176</v>
          </cell>
        </row>
        <row r="710">
          <cell r="A710">
            <v>5172580</v>
          </cell>
          <cell r="B710">
            <v>5110383</v>
          </cell>
          <cell r="C710">
            <v>4410</v>
          </cell>
          <cell r="D710">
            <v>31116237</v>
          </cell>
          <cell r="E710">
            <v>135</v>
          </cell>
          <cell r="F710">
            <v>131</v>
          </cell>
          <cell r="G710">
            <v>122</v>
          </cell>
          <cell r="H710">
            <v>135</v>
          </cell>
          <cell r="I710">
            <v>155</v>
          </cell>
          <cell r="J710">
            <v>172</v>
          </cell>
          <cell r="K710">
            <v>165</v>
          </cell>
          <cell r="L710">
            <v>162</v>
          </cell>
          <cell r="M710">
            <v>211</v>
          </cell>
        </row>
        <row r="711">
          <cell r="A711">
            <v>5173116</v>
          </cell>
          <cell r="B711">
            <v>5110651</v>
          </cell>
          <cell r="C711">
            <v>4410</v>
          </cell>
          <cell r="D711">
            <v>31116238</v>
          </cell>
          <cell r="E711">
            <v>208</v>
          </cell>
          <cell r="F711">
            <v>236</v>
          </cell>
          <cell r="G711">
            <v>215</v>
          </cell>
          <cell r="H711">
            <v>176</v>
          </cell>
          <cell r="I711">
            <v>85</v>
          </cell>
          <cell r="J711">
            <v>161</v>
          </cell>
          <cell r="K711">
            <v>189</v>
          </cell>
          <cell r="L711">
            <v>200</v>
          </cell>
          <cell r="M711">
            <v>205</v>
          </cell>
        </row>
        <row r="712">
          <cell r="A712">
            <v>5181884</v>
          </cell>
          <cell r="B712">
            <v>5115035</v>
          </cell>
          <cell r="C712">
            <v>4410</v>
          </cell>
          <cell r="D712">
            <v>31116239</v>
          </cell>
          <cell r="E712">
            <v>172</v>
          </cell>
          <cell r="F712">
            <v>152</v>
          </cell>
          <cell r="G712">
            <v>302</v>
          </cell>
          <cell r="H712">
            <v>131</v>
          </cell>
          <cell r="I712">
            <v>276</v>
          </cell>
          <cell r="J712">
            <v>46</v>
          </cell>
          <cell r="K712">
            <v>12</v>
          </cell>
          <cell r="L712">
            <v>86</v>
          </cell>
          <cell r="M712">
            <v>88</v>
          </cell>
        </row>
        <row r="713">
          <cell r="A713">
            <v>5172942</v>
          </cell>
          <cell r="B713">
            <v>5110564</v>
          </cell>
          <cell r="C713">
            <v>4410</v>
          </cell>
          <cell r="D713">
            <v>31116245</v>
          </cell>
          <cell r="E713">
            <v>239</v>
          </cell>
          <cell r="F713">
            <v>213</v>
          </cell>
          <cell r="G713">
            <v>205</v>
          </cell>
          <cell r="H713">
            <v>182</v>
          </cell>
          <cell r="I713">
            <v>238</v>
          </cell>
          <cell r="J713">
            <v>256</v>
          </cell>
          <cell r="K713">
            <v>222</v>
          </cell>
          <cell r="L713">
            <v>169</v>
          </cell>
          <cell r="M713">
            <v>189</v>
          </cell>
        </row>
        <row r="714">
          <cell r="A714">
            <v>5172796</v>
          </cell>
          <cell r="B714">
            <v>5110491</v>
          </cell>
          <cell r="C714">
            <v>4410</v>
          </cell>
          <cell r="D714">
            <v>31116246</v>
          </cell>
          <cell r="E714">
            <v>233</v>
          </cell>
          <cell r="F714">
            <v>206</v>
          </cell>
          <cell r="G714">
            <v>200</v>
          </cell>
          <cell r="H714">
            <v>189</v>
          </cell>
          <cell r="I714">
            <v>273</v>
          </cell>
          <cell r="J714">
            <v>584</v>
          </cell>
          <cell r="K714">
            <v>740</v>
          </cell>
          <cell r="L714">
            <v>227</v>
          </cell>
          <cell r="M714">
            <v>363</v>
          </cell>
        </row>
        <row r="715">
          <cell r="A715">
            <v>5172860</v>
          </cell>
          <cell r="B715">
            <v>5110523</v>
          </cell>
          <cell r="C715">
            <v>4410</v>
          </cell>
          <cell r="D715">
            <v>31116248</v>
          </cell>
          <cell r="E715">
            <v>46</v>
          </cell>
          <cell r="F715">
            <v>88</v>
          </cell>
          <cell r="G715">
            <v>48</v>
          </cell>
          <cell r="H715">
            <v>49</v>
          </cell>
          <cell r="I715">
            <v>0</v>
          </cell>
          <cell r="J715">
            <v>78</v>
          </cell>
          <cell r="K715">
            <v>93</v>
          </cell>
          <cell r="L715">
            <v>89</v>
          </cell>
          <cell r="M715">
            <v>106</v>
          </cell>
        </row>
        <row r="716">
          <cell r="A716">
            <v>5182298</v>
          </cell>
          <cell r="B716">
            <v>5115242</v>
          </cell>
          <cell r="C716">
            <v>4410</v>
          </cell>
          <cell r="D716">
            <v>31988115</v>
          </cell>
          <cell r="E716">
            <v>60</v>
          </cell>
          <cell r="F716">
            <v>10</v>
          </cell>
          <cell r="G716">
            <v>132</v>
          </cell>
          <cell r="H716">
            <v>67</v>
          </cell>
          <cell r="I716">
            <v>75</v>
          </cell>
          <cell r="J716">
            <v>126</v>
          </cell>
          <cell r="K716">
            <v>160</v>
          </cell>
          <cell r="L716">
            <v>160</v>
          </cell>
          <cell r="M716">
            <v>176</v>
          </cell>
        </row>
        <row r="717">
          <cell r="A717">
            <v>5182276</v>
          </cell>
          <cell r="B717">
            <v>5115231</v>
          </cell>
          <cell r="C717">
            <v>4410</v>
          </cell>
          <cell r="D717">
            <v>31981290</v>
          </cell>
          <cell r="E717">
            <v>195</v>
          </cell>
          <cell r="F717">
            <v>163</v>
          </cell>
          <cell r="G717">
            <v>168</v>
          </cell>
          <cell r="H717">
            <v>160</v>
          </cell>
          <cell r="I717">
            <v>174</v>
          </cell>
          <cell r="J717">
            <v>222</v>
          </cell>
          <cell r="K717">
            <v>252</v>
          </cell>
          <cell r="L717">
            <v>248</v>
          </cell>
          <cell r="M717">
            <v>269</v>
          </cell>
        </row>
        <row r="718">
          <cell r="A718">
            <v>5172962</v>
          </cell>
          <cell r="B718">
            <v>5110574</v>
          </cell>
          <cell r="C718">
            <v>4410</v>
          </cell>
          <cell r="D718">
            <v>3519531</v>
          </cell>
          <cell r="E718">
            <v>0</v>
          </cell>
          <cell r="F718">
            <v>77</v>
          </cell>
          <cell r="G718">
            <v>0</v>
          </cell>
          <cell r="H718">
            <v>0</v>
          </cell>
          <cell r="I718">
            <v>553</v>
          </cell>
          <cell r="J718">
            <v>452</v>
          </cell>
          <cell r="K718">
            <v>301</v>
          </cell>
          <cell r="L718">
            <v>273</v>
          </cell>
          <cell r="M718">
            <v>174</v>
          </cell>
        </row>
        <row r="719">
          <cell r="A719">
            <v>5182112</v>
          </cell>
          <cell r="B719">
            <v>5115149</v>
          </cell>
          <cell r="C719">
            <v>4410</v>
          </cell>
          <cell r="D719">
            <v>1318592</v>
          </cell>
          <cell r="E719">
            <v>130</v>
          </cell>
          <cell r="F719">
            <v>101</v>
          </cell>
          <cell r="G719">
            <v>151</v>
          </cell>
          <cell r="H719">
            <v>359</v>
          </cell>
          <cell r="I719">
            <v>208</v>
          </cell>
          <cell r="J719">
            <v>253</v>
          </cell>
          <cell r="K719">
            <v>266</v>
          </cell>
          <cell r="L719">
            <v>260</v>
          </cell>
          <cell r="M719">
            <v>299</v>
          </cell>
        </row>
        <row r="720">
          <cell r="A720">
            <v>5182074</v>
          </cell>
          <cell r="B720">
            <v>5115130</v>
          </cell>
          <cell r="C720">
            <v>4410</v>
          </cell>
          <cell r="D720">
            <v>1608140</v>
          </cell>
          <cell r="E720">
            <v>94</v>
          </cell>
          <cell r="F720">
            <v>85</v>
          </cell>
          <cell r="G720">
            <v>54</v>
          </cell>
          <cell r="H720">
            <v>16</v>
          </cell>
          <cell r="I720">
            <v>17</v>
          </cell>
          <cell r="J720">
            <v>83</v>
          </cell>
          <cell r="K720">
            <v>224</v>
          </cell>
          <cell r="L720">
            <v>194</v>
          </cell>
          <cell r="M720">
            <v>173</v>
          </cell>
        </row>
        <row r="721">
          <cell r="A721">
            <v>5173134</v>
          </cell>
          <cell r="B721">
            <v>5110660</v>
          </cell>
          <cell r="C721">
            <v>4410</v>
          </cell>
          <cell r="D721">
            <v>3202137</v>
          </cell>
          <cell r="E721">
            <v>240</v>
          </cell>
          <cell r="F721">
            <v>220</v>
          </cell>
          <cell r="G721">
            <v>241</v>
          </cell>
          <cell r="H721">
            <v>258</v>
          </cell>
          <cell r="I721">
            <v>242</v>
          </cell>
          <cell r="J721">
            <v>257</v>
          </cell>
          <cell r="K721">
            <v>267</v>
          </cell>
          <cell r="L721">
            <v>208</v>
          </cell>
          <cell r="M721">
            <v>229</v>
          </cell>
        </row>
        <row r="722">
          <cell r="A722">
            <v>5172494</v>
          </cell>
          <cell r="B722">
            <v>5110340</v>
          </cell>
          <cell r="C722">
            <v>4410</v>
          </cell>
          <cell r="D722">
            <v>7095932</v>
          </cell>
          <cell r="E722">
            <v>227</v>
          </cell>
          <cell r="F722">
            <v>144</v>
          </cell>
          <cell r="G722">
            <v>202</v>
          </cell>
          <cell r="H722">
            <v>113</v>
          </cell>
          <cell r="I722">
            <v>193</v>
          </cell>
          <cell r="J722">
            <v>199</v>
          </cell>
          <cell r="K722">
            <v>149</v>
          </cell>
          <cell r="L722">
            <v>219</v>
          </cell>
          <cell r="M722">
            <v>161</v>
          </cell>
        </row>
        <row r="723">
          <cell r="A723">
            <v>5182142</v>
          </cell>
          <cell r="B723">
            <v>5115164</v>
          </cell>
          <cell r="C723">
            <v>4410</v>
          </cell>
          <cell r="D723">
            <v>652821</v>
          </cell>
          <cell r="E723">
            <v>234</v>
          </cell>
          <cell r="F723">
            <v>190</v>
          </cell>
          <cell r="G723">
            <v>172</v>
          </cell>
          <cell r="H723">
            <v>212</v>
          </cell>
          <cell r="I723">
            <v>206</v>
          </cell>
          <cell r="J723">
            <v>192</v>
          </cell>
          <cell r="K723">
            <v>203</v>
          </cell>
          <cell r="L723">
            <v>205</v>
          </cell>
          <cell r="M723">
            <v>179</v>
          </cell>
        </row>
        <row r="724">
          <cell r="A724">
            <v>5182242</v>
          </cell>
          <cell r="B724">
            <v>5115214</v>
          </cell>
          <cell r="C724">
            <v>4410</v>
          </cell>
          <cell r="D724">
            <v>16005733</v>
          </cell>
          <cell r="E724">
            <v>292</v>
          </cell>
          <cell r="F724">
            <v>193</v>
          </cell>
          <cell r="G724">
            <v>195</v>
          </cell>
          <cell r="H724">
            <v>210</v>
          </cell>
          <cell r="I724">
            <v>258</v>
          </cell>
          <cell r="J724">
            <v>131</v>
          </cell>
          <cell r="K724">
            <v>137</v>
          </cell>
          <cell r="L724">
            <v>145</v>
          </cell>
          <cell r="M724">
            <v>161</v>
          </cell>
        </row>
        <row r="725">
          <cell r="A725">
            <v>5182160</v>
          </cell>
          <cell r="B725">
            <v>5115173</v>
          </cell>
          <cell r="C725">
            <v>4410</v>
          </cell>
          <cell r="D725">
            <v>16006116</v>
          </cell>
          <cell r="E725">
            <v>211</v>
          </cell>
          <cell r="F725">
            <v>201</v>
          </cell>
          <cell r="G725">
            <v>219</v>
          </cell>
          <cell r="H725">
            <v>191</v>
          </cell>
          <cell r="I725">
            <v>197</v>
          </cell>
          <cell r="J725">
            <v>158</v>
          </cell>
          <cell r="K725">
            <v>201</v>
          </cell>
          <cell r="L725">
            <v>187</v>
          </cell>
          <cell r="M725">
            <v>169</v>
          </cell>
        </row>
        <row r="726">
          <cell r="A726">
            <v>5182032</v>
          </cell>
          <cell r="B726">
            <v>5115109</v>
          </cell>
          <cell r="C726">
            <v>4410</v>
          </cell>
          <cell r="D726">
            <v>9111051</v>
          </cell>
          <cell r="E726">
            <v>159</v>
          </cell>
          <cell r="F726">
            <v>279</v>
          </cell>
          <cell r="G726">
            <v>191</v>
          </cell>
          <cell r="H726">
            <v>221</v>
          </cell>
          <cell r="I726">
            <v>237</v>
          </cell>
          <cell r="J726">
            <v>230</v>
          </cell>
          <cell r="K726">
            <v>250</v>
          </cell>
          <cell r="L726">
            <v>287</v>
          </cell>
          <cell r="M726">
            <v>326</v>
          </cell>
        </row>
        <row r="727">
          <cell r="A727">
            <v>5182360</v>
          </cell>
          <cell r="B727">
            <v>5115273</v>
          </cell>
          <cell r="C727">
            <v>4410</v>
          </cell>
          <cell r="D727">
            <v>861966</v>
          </cell>
          <cell r="E727">
            <v>92</v>
          </cell>
          <cell r="F727">
            <v>89</v>
          </cell>
          <cell r="G727">
            <v>98</v>
          </cell>
          <cell r="H727">
            <v>21</v>
          </cell>
          <cell r="I727">
            <v>75</v>
          </cell>
          <cell r="J727">
            <v>70</v>
          </cell>
          <cell r="K727">
            <v>76</v>
          </cell>
          <cell r="L727">
            <v>67</v>
          </cell>
          <cell r="M727">
            <v>69</v>
          </cell>
        </row>
        <row r="728">
          <cell r="A728">
            <v>5181970</v>
          </cell>
          <cell r="B728">
            <v>5115078</v>
          </cell>
          <cell r="C728">
            <v>4410</v>
          </cell>
          <cell r="D728">
            <v>1837448</v>
          </cell>
          <cell r="E728">
            <v>188</v>
          </cell>
          <cell r="F728">
            <v>156</v>
          </cell>
          <cell r="G728">
            <v>167</v>
          </cell>
          <cell r="H728">
            <v>169</v>
          </cell>
          <cell r="I728">
            <v>163</v>
          </cell>
          <cell r="J728">
            <v>155</v>
          </cell>
          <cell r="K728">
            <v>189</v>
          </cell>
          <cell r="L728">
            <v>223</v>
          </cell>
          <cell r="M728">
            <v>212</v>
          </cell>
        </row>
        <row r="729">
          <cell r="A729">
            <v>5172710</v>
          </cell>
          <cell r="B729">
            <v>5110448</v>
          </cell>
          <cell r="C729">
            <v>4410</v>
          </cell>
          <cell r="D729">
            <v>70003616</v>
          </cell>
          <cell r="E729">
            <v>257</v>
          </cell>
          <cell r="F729">
            <v>235</v>
          </cell>
          <cell r="G729">
            <v>251</v>
          </cell>
          <cell r="H729">
            <v>238</v>
          </cell>
          <cell r="I729">
            <v>262</v>
          </cell>
          <cell r="J729">
            <v>248</v>
          </cell>
          <cell r="K729">
            <v>271</v>
          </cell>
          <cell r="L729">
            <v>313</v>
          </cell>
          <cell r="M729">
            <v>238</v>
          </cell>
        </row>
        <row r="730">
          <cell r="A730">
            <v>5172880</v>
          </cell>
          <cell r="B730">
            <v>5110533</v>
          </cell>
          <cell r="C730">
            <v>4410</v>
          </cell>
          <cell r="D730">
            <v>1752930</v>
          </cell>
          <cell r="E730">
            <v>176</v>
          </cell>
          <cell r="F730">
            <v>42</v>
          </cell>
          <cell r="G730">
            <v>156</v>
          </cell>
          <cell r="H730">
            <v>43</v>
          </cell>
          <cell r="I730">
            <v>256</v>
          </cell>
          <cell r="J730">
            <v>139</v>
          </cell>
          <cell r="K730">
            <v>330</v>
          </cell>
          <cell r="L730">
            <v>329</v>
          </cell>
          <cell r="M730">
            <v>336</v>
          </cell>
        </row>
        <row r="731">
          <cell r="A731">
            <v>5172838</v>
          </cell>
          <cell r="B731">
            <v>5110512</v>
          </cell>
          <cell r="C731">
            <v>4410</v>
          </cell>
          <cell r="D731">
            <v>3730363</v>
          </cell>
          <cell r="E731">
            <v>207</v>
          </cell>
          <cell r="F731">
            <v>178</v>
          </cell>
          <cell r="G731">
            <v>186</v>
          </cell>
          <cell r="H731">
            <v>186</v>
          </cell>
          <cell r="I731">
            <v>183</v>
          </cell>
          <cell r="J731">
            <v>166</v>
          </cell>
          <cell r="K731">
            <v>197</v>
          </cell>
          <cell r="L731">
            <v>179</v>
          </cell>
          <cell r="M731">
            <v>201</v>
          </cell>
        </row>
        <row r="732">
          <cell r="A732">
            <v>5172816</v>
          </cell>
          <cell r="B732">
            <v>5110501</v>
          </cell>
          <cell r="C732">
            <v>4410</v>
          </cell>
          <cell r="D732">
            <v>3730168</v>
          </cell>
          <cell r="E732">
            <v>139</v>
          </cell>
          <cell r="F732">
            <v>160</v>
          </cell>
          <cell r="G732">
            <v>127</v>
          </cell>
          <cell r="H732">
            <v>166</v>
          </cell>
          <cell r="I732">
            <v>157</v>
          </cell>
          <cell r="J732">
            <v>216</v>
          </cell>
          <cell r="K732">
            <v>163</v>
          </cell>
          <cell r="L732">
            <v>174</v>
          </cell>
          <cell r="M732">
            <v>189</v>
          </cell>
        </row>
        <row r="733">
          <cell r="A733">
            <v>5172776</v>
          </cell>
          <cell r="B733">
            <v>5110481</v>
          </cell>
          <cell r="C733">
            <v>4410</v>
          </cell>
          <cell r="D733">
            <v>3729805</v>
          </cell>
          <cell r="E733">
            <v>30</v>
          </cell>
          <cell r="F733">
            <v>33</v>
          </cell>
          <cell r="G733">
            <v>27</v>
          </cell>
          <cell r="H733">
            <v>37</v>
          </cell>
          <cell r="I733">
            <v>41</v>
          </cell>
          <cell r="J733">
            <v>38</v>
          </cell>
          <cell r="K733">
            <v>35</v>
          </cell>
          <cell r="L733">
            <v>36</v>
          </cell>
          <cell r="M733">
            <v>39</v>
          </cell>
        </row>
        <row r="734">
          <cell r="A734">
            <v>5172996</v>
          </cell>
          <cell r="B734">
            <v>5110591</v>
          </cell>
          <cell r="C734">
            <v>4410</v>
          </cell>
          <cell r="D734">
            <v>6824716</v>
          </cell>
          <cell r="E734">
            <v>161</v>
          </cell>
          <cell r="F734">
            <v>136</v>
          </cell>
          <cell r="G734">
            <v>154</v>
          </cell>
          <cell r="H734">
            <v>158</v>
          </cell>
          <cell r="I734">
            <v>141</v>
          </cell>
          <cell r="J734">
            <v>134</v>
          </cell>
          <cell r="K734">
            <v>141</v>
          </cell>
          <cell r="L734">
            <v>195</v>
          </cell>
          <cell r="M734">
            <v>284</v>
          </cell>
        </row>
        <row r="735">
          <cell r="A735">
            <v>5172600</v>
          </cell>
          <cell r="B735">
            <v>5110393</v>
          </cell>
          <cell r="C735">
            <v>4410</v>
          </cell>
          <cell r="D735">
            <v>6821987</v>
          </cell>
          <cell r="E735">
            <v>305</v>
          </cell>
          <cell r="F735">
            <v>260</v>
          </cell>
          <cell r="G735">
            <v>290</v>
          </cell>
          <cell r="H735">
            <v>289</v>
          </cell>
          <cell r="I735">
            <v>295</v>
          </cell>
          <cell r="J735">
            <v>295</v>
          </cell>
          <cell r="K735">
            <v>284</v>
          </cell>
          <cell r="L735">
            <v>237</v>
          </cell>
          <cell r="M735">
            <v>125</v>
          </cell>
        </row>
        <row r="736">
          <cell r="A736">
            <v>5182410</v>
          </cell>
          <cell r="B736">
            <v>5115298</v>
          </cell>
          <cell r="C736">
            <v>4410</v>
          </cell>
          <cell r="D736">
            <v>2970052</v>
          </cell>
          <cell r="E736">
            <v>143</v>
          </cell>
          <cell r="F736">
            <v>124</v>
          </cell>
          <cell r="G736">
            <v>124</v>
          </cell>
          <cell r="H736">
            <v>119</v>
          </cell>
          <cell r="I736">
            <v>123</v>
          </cell>
          <cell r="J736">
            <v>101</v>
          </cell>
          <cell r="K736">
            <v>52</v>
          </cell>
          <cell r="L736">
            <v>103</v>
          </cell>
          <cell r="M736">
            <v>125</v>
          </cell>
        </row>
        <row r="737">
          <cell r="A737">
            <v>5180294</v>
          </cell>
          <cell r="B737">
            <v>5114240</v>
          </cell>
          <cell r="C737">
            <v>4410</v>
          </cell>
          <cell r="D737">
            <v>6823182</v>
          </cell>
          <cell r="E737">
            <v>105</v>
          </cell>
          <cell r="F737">
            <v>83</v>
          </cell>
          <cell r="G737">
            <v>101</v>
          </cell>
          <cell r="H737">
            <v>88</v>
          </cell>
          <cell r="I737">
            <v>100</v>
          </cell>
          <cell r="J737">
            <v>90</v>
          </cell>
          <cell r="K737">
            <v>90</v>
          </cell>
          <cell r="L737">
            <v>76</v>
          </cell>
          <cell r="M737">
            <v>91</v>
          </cell>
        </row>
        <row r="738">
          <cell r="A738">
            <v>5172900</v>
          </cell>
          <cell r="B738">
            <v>5110543</v>
          </cell>
          <cell r="C738">
            <v>4410</v>
          </cell>
          <cell r="D738">
            <v>1751228</v>
          </cell>
          <cell r="E738">
            <v>118</v>
          </cell>
          <cell r="F738">
            <v>95</v>
          </cell>
          <cell r="G738">
            <v>102</v>
          </cell>
          <cell r="H738">
            <v>98</v>
          </cell>
          <cell r="I738">
            <v>128</v>
          </cell>
          <cell r="J738">
            <v>140</v>
          </cell>
          <cell r="K738">
            <v>149</v>
          </cell>
          <cell r="L738">
            <v>150</v>
          </cell>
          <cell r="M738">
            <v>143</v>
          </cell>
        </row>
        <row r="739">
          <cell r="A739">
            <v>5172922</v>
          </cell>
          <cell r="B739">
            <v>5110554</v>
          </cell>
          <cell r="C739">
            <v>4410</v>
          </cell>
          <cell r="D739">
            <v>6825380</v>
          </cell>
          <cell r="E739">
            <v>242</v>
          </cell>
          <cell r="F739">
            <v>424</v>
          </cell>
          <cell r="G739">
            <v>217</v>
          </cell>
          <cell r="H739">
            <v>145</v>
          </cell>
          <cell r="I739">
            <v>122</v>
          </cell>
          <cell r="J739">
            <v>171</v>
          </cell>
          <cell r="K739">
            <v>108</v>
          </cell>
          <cell r="L739">
            <v>163</v>
          </cell>
          <cell r="M739">
            <v>216</v>
          </cell>
        </row>
        <row r="740">
          <cell r="A740">
            <v>5173016</v>
          </cell>
          <cell r="B740">
            <v>5110601</v>
          </cell>
          <cell r="C740">
            <v>4410</v>
          </cell>
          <cell r="D740">
            <v>6822519</v>
          </cell>
          <cell r="E740">
            <v>303</v>
          </cell>
          <cell r="F740">
            <v>247</v>
          </cell>
          <cell r="G740">
            <v>260</v>
          </cell>
          <cell r="H740">
            <v>210</v>
          </cell>
          <cell r="I740">
            <v>319</v>
          </cell>
          <cell r="J740">
            <v>230</v>
          </cell>
          <cell r="K740">
            <v>252</v>
          </cell>
          <cell r="L740">
            <v>271</v>
          </cell>
          <cell r="M740">
            <v>253</v>
          </cell>
        </row>
        <row r="741">
          <cell r="A741">
            <v>5172754</v>
          </cell>
          <cell r="B741">
            <v>5110470</v>
          </cell>
          <cell r="C741">
            <v>4410</v>
          </cell>
          <cell r="D741">
            <v>6822047</v>
          </cell>
          <cell r="E741">
            <v>272</v>
          </cell>
          <cell r="F741">
            <v>291</v>
          </cell>
          <cell r="G741">
            <v>275</v>
          </cell>
          <cell r="H741">
            <v>262</v>
          </cell>
          <cell r="I741">
            <v>268</v>
          </cell>
          <cell r="J741">
            <v>248</v>
          </cell>
          <cell r="K741">
            <v>305</v>
          </cell>
          <cell r="L741">
            <v>277</v>
          </cell>
          <cell r="M741">
            <v>317</v>
          </cell>
        </row>
        <row r="742">
          <cell r="A742">
            <v>5172732</v>
          </cell>
          <cell r="B742">
            <v>5110459</v>
          </cell>
          <cell r="C742">
            <v>4410</v>
          </cell>
          <cell r="D742">
            <v>1751170</v>
          </cell>
          <cell r="E742">
            <v>264</v>
          </cell>
          <cell r="F742">
            <v>233</v>
          </cell>
          <cell r="G742">
            <v>144</v>
          </cell>
          <cell r="H742">
            <v>106</v>
          </cell>
          <cell r="I742">
            <v>113</v>
          </cell>
          <cell r="J742">
            <v>101</v>
          </cell>
          <cell r="K742">
            <v>105</v>
          </cell>
          <cell r="L742">
            <v>99</v>
          </cell>
          <cell r="M742">
            <v>96</v>
          </cell>
        </row>
        <row r="743">
          <cell r="A743">
            <v>5172538</v>
          </cell>
          <cell r="B743">
            <v>5110362</v>
          </cell>
          <cell r="C743">
            <v>4410</v>
          </cell>
          <cell r="D743">
            <v>3741192</v>
          </cell>
          <cell r="E743">
            <v>201</v>
          </cell>
          <cell r="F743">
            <v>117</v>
          </cell>
          <cell r="G743">
            <v>214</v>
          </cell>
          <cell r="H743">
            <v>143</v>
          </cell>
          <cell r="I743">
            <v>196</v>
          </cell>
          <cell r="J743">
            <v>238</v>
          </cell>
          <cell r="K743">
            <v>135</v>
          </cell>
          <cell r="L743">
            <v>170</v>
          </cell>
          <cell r="M743">
            <v>234</v>
          </cell>
        </row>
        <row r="744">
          <cell r="A744">
            <v>5172516</v>
          </cell>
          <cell r="B744">
            <v>5110351</v>
          </cell>
          <cell r="C744">
            <v>4410</v>
          </cell>
          <cell r="D744">
            <v>1751493</v>
          </cell>
          <cell r="E744">
            <v>79</v>
          </cell>
          <cell r="F744">
            <v>82</v>
          </cell>
          <cell r="G744">
            <v>10</v>
          </cell>
          <cell r="H744">
            <v>8</v>
          </cell>
          <cell r="I744">
            <v>80</v>
          </cell>
          <cell r="J744">
            <v>71</v>
          </cell>
          <cell r="K744">
            <v>56</v>
          </cell>
          <cell r="L744">
            <v>51</v>
          </cell>
          <cell r="M744">
            <v>47</v>
          </cell>
        </row>
        <row r="745">
          <cell r="A745">
            <v>5173098</v>
          </cell>
          <cell r="B745">
            <v>5110642</v>
          </cell>
          <cell r="C745">
            <v>4410</v>
          </cell>
          <cell r="D745">
            <v>6825296</v>
          </cell>
          <cell r="E745">
            <v>69</v>
          </cell>
          <cell r="F745">
            <v>61</v>
          </cell>
          <cell r="G745">
            <v>58</v>
          </cell>
          <cell r="H745">
            <v>58</v>
          </cell>
          <cell r="I745">
            <v>62</v>
          </cell>
          <cell r="J745">
            <v>53</v>
          </cell>
          <cell r="K745">
            <v>64</v>
          </cell>
          <cell r="L745">
            <v>58</v>
          </cell>
          <cell r="M745">
            <v>61</v>
          </cell>
        </row>
        <row r="746">
          <cell r="A746">
            <v>5182426</v>
          </cell>
          <cell r="B746">
            <v>5115306</v>
          </cell>
          <cell r="C746">
            <v>4410</v>
          </cell>
          <cell r="D746">
            <v>3304774</v>
          </cell>
          <cell r="E746">
            <v>198</v>
          </cell>
          <cell r="F746">
            <v>188</v>
          </cell>
          <cell r="G746">
            <v>220</v>
          </cell>
          <cell r="H746">
            <v>173</v>
          </cell>
          <cell r="I746">
            <v>234</v>
          </cell>
          <cell r="J746">
            <v>204</v>
          </cell>
          <cell r="K746">
            <v>221</v>
          </cell>
          <cell r="L746">
            <v>194</v>
          </cell>
          <cell r="M746">
            <v>199</v>
          </cell>
        </row>
        <row r="747">
          <cell r="A747">
            <v>5181818</v>
          </cell>
          <cell r="B747">
            <v>5115002</v>
          </cell>
          <cell r="C747">
            <v>4410</v>
          </cell>
          <cell r="D747">
            <v>3362898</v>
          </cell>
          <cell r="E747">
            <v>95</v>
          </cell>
          <cell r="F747">
            <v>94</v>
          </cell>
          <cell r="G747">
            <v>89</v>
          </cell>
          <cell r="H747">
            <v>38</v>
          </cell>
          <cell r="I747">
            <v>147</v>
          </cell>
          <cell r="J747">
            <v>93</v>
          </cell>
          <cell r="K747">
            <v>98</v>
          </cell>
          <cell r="L747">
            <v>87</v>
          </cell>
          <cell r="M747">
            <v>103</v>
          </cell>
        </row>
        <row r="748">
          <cell r="A748">
            <v>5181840</v>
          </cell>
          <cell r="B748">
            <v>5115013</v>
          </cell>
          <cell r="C748">
            <v>4410</v>
          </cell>
          <cell r="D748">
            <v>3362455</v>
          </cell>
          <cell r="E748">
            <v>297</v>
          </cell>
          <cell r="F748">
            <v>221</v>
          </cell>
          <cell r="G748">
            <v>79</v>
          </cell>
          <cell r="H748">
            <v>122</v>
          </cell>
          <cell r="I748">
            <v>106</v>
          </cell>
          <cell r="J748">
            <v>120</v>
          </cell>
          <cell r="K748">
            <v>115</v>
          </cell>
          <cell r="L748">
            <v>89</v>
          </cell>
          <cell r="M748">
            <v>134</v>
          </cell>
        </row>
        <row r="749">
          <cell r="A749">
            <v>5182388</v>
          </cell>
          <cell r="B749">
            <v>5115287</v>
          </cell>
          <cell r="C749">
            <v>4410</v>
          </cell>
          <cell r="D749">
            <v>1273624</v>
          </cell>
          <cell r="E749">
            <v>132</v>
          </cell>
          <cell r="F749">
            <v>135</v>
          </cell>
          <cell r="G749">
            <v>140</v>
          </cell>
          <cell r="H749">
            <v>143</v>
          </cell>
          <cell r="I749">
            <v>149</v>
          </cell>
          <cell r="J749">
            <v>136</v>
          </cell>
          <cell r="K749">
            <v>143</v>
          </cell>
          <cell r="L749">
            <v>130</v>
          </cell>
          <cell r="M749">
            <v>133</v>
          </cell>
        </row>
        <row r="750">
          <cell r="A750">
            <v>5182378</v>
          </cell>
          <cell r="B750">
            <v>5115282</v>
          </cell>
          <cell r="C750">
            <v>4410</v>
          </cell>
          <cell r="D750">
            <v>3741259</v>
          </cell>
          <cell r="E750">
            <v>162</v>
          </cell>
          <cell r="F750">
            <v>268</v>
          </cell>
          <cell r="G750">
            <v>284</v>
          </cell>
          <cell r="H750">
            <v>140</v>
          </cell>
          <cell r="I750">
            <v>149</v>
          </cell>
          <cell r="J750">
            <v>149</v>
          </cell>
          <cell r="K750">
            <v>151</v>
          </cell>
          <cell r="L750">
            <v>139</v>
          </cell>
          <cell r="M750">
            <v>148</v>
          </cell>
        </row>
        <row r="751">
          <cell r="A751">
            <v>5182260</v>
          </cell>
          <cell r="B751">
            <v>5115223</v>
          </cell>
          <cell r="C751">
            <v>4410</v>
          </cell>
          <cell r="D751">
            <v>2105087</v>
          </cell>
          <cell r="E751">
            <v>252</v>
          </cell>
          <cell r="F751">
            <v>186</v>
          </cell>
          <cell r="G751">
            <v>158</v>
          </cell>
          <cell r="H751">
            <v>153</v>
          </cell>
          <cell r="I751">
            <v>184</v>
          </cell>
          <cell r="J751">
            <v>189</v>
          </cell>
          <cell r="K751">
            <v>299</v>
          </cell>
          <cell r="L751">
            <v>289</v>
          </cell>
          <cell r="M751">
            <v>214</v>
          </cell>
        </row>
        <row r="752">
          <cell r="A752">
            <v>5182182</v>
          </cell>
          <cell r="B752">
            <v>5115184</v>
          </cell>
          <cell r="C752">
            <v>4410</v>
          </cell>
          <cell r="D752">
            <v>3303604</v>
          </cell>
          <cell r="E752">
            <v>310</v>
          </cell>
          <cell r="F752">
            <v>188</v>
          </cell>
          <cell r="G752">
            <v>210</v>
          </cell>
          <cell r="H752">
            <v>198</v>
          </cell>
          <cell r="I752">
            <v>202</v>
          </cell>
          <cell r="J752">
            <v>185</v>
          </cell>
          <cell r="K752">
            <v>193</v>
          </cell>
          <cell r="L752">
            <v>155</v>
          </cell>
          <cell r="M752">
            <v>148</v>
          </cell>
        </row>
        <row r="753">
          <cell r="A753">
            <v>5182054</v>
          </cell>
          <cell r="B753">
            <v>5115120</v>
          </cell>
          <cell r="C753">
            <v>4410</v>
          </cell>
          <cell r="D753">
            <v>4746782</v>
          </cell>
          <cell r="E753">
            <v>114</v>
          </cell>
          <cell r="F753">
            <v>121</v>
          </cell>
          <cell r="G753">
            <v>166</v>
          </cell>
          <cell r="H753">
            <v>92</v>
          </cell>
          <cell r="I753">
            <v>106</v>
          </cell>
          <cell r="J753">
            <v>117</v>
          </cell>
          <cell r="K753">
            <v>141</v>
          </cell>
          <cell r="L753">
            <v>144</v>
          </cell>
          <cell r="M753">
            <v>158</v>
          </cell>
        </row>
        <row r="754">
          <cell r="A754">
            <v>5182338</v>
          </cell>
          <cell r="B754">
            <v>5115262</v>
          </cell>
          <cell r="C754">
            <v>4410</v>
          </cell>
          <cell r="D754">
            <v>7115383</v>
          </cell>
          <cell r="E754">
            <v>76</v>
          </cell>
          <cell r="F754">
            <v>68</v>
          </cell>
          <cell r="G754">
            <v>65</v>
          </cell>
          <cell r="H754">
            <v>67</v>
          </cell>
          <cell r="I754">
            <v>65</v>
          </cell>
          <cell r="J754">
            <v>65</v>
          </cell>
          <cell r="K754">
            <v>33</v>
          </cell>
          <cell r="L754">
            <v>167</v>
          </cell>
          <cell r="M754">
            <v>142</v>
          </cell>
        </row>
        <row r="755">
          <cell r="A755">
            <v>5172688</v>
          </cell>
          <cell r="B755">
            <v>5110437</v>
          </cell>
          <cell r="C755">
            <v>4410</v>
          </cell>
          <cell r="D755">
            <v>7725828</v>
          </cell>
          <cell r="E755">
            <v>263</v>
          </cell>
          <cell r="F755">
            <v>242</v>
          </cell>
          <cell r="G755">
            <v>228</v>
          </cell>
          <cell r="H755">
            <v>218</v>
          </cell>
          <cell r="I755">
            <v>214</v>
          </cell>
          <cell r="J755">
            <v>209</v>
          </cell>
          <cell r="K755">
            <v>237</v>
          </cell>
          <cell r="L755">
            <v>291</v>
          </cell>
          <cell r="M755">
            <v>296</v>
          </cell>
        </row>
        <row r="756">
          <cell r="A756">
            <v>5172664</v>
          </cell>
          <cell r="B756">
            <v>5110425</v>
          </cell>
          <cell r="C756">
            <v>4410</v>
          </cell>
          <cell r="D756">
            <v>7729366</v>
          </cell>
          <cell r="E756">
            <v>79</v>
          </cell>
          <cell r="F756">
            <v>73</v>
          </cell>
          <cell r="G756">
            <v>81</v>
          </cell>
          <cell r="H756">
            <v>30</v>
          </cell>
          <cell r="I756">
            <v>64</v>
          </cell>
          <cell r="J756">
            <v>67</v>
          </cell>
          <cell r="K756">
            <v>52</v>
          </cell>
          <cell r="L756">
            <v>63</v>
          </cell>
          <cell r="M756">
            <v>101</v>
          </cell>
        </row>
        <row r="757">
          <cell r="A757">
            <v>5181904</v>
          </cell>
          <cell r="B757">
            <v>5115045</v>
          </cell>
          <cell r="C757">
            <v>4410</v>
          </cell>
          <cell r="D757">
            <v>18492532</v>
          </cell>
          <cell r="E757">
            <v>110</v>
          </cell>
          <cell r="F757">
            <v>80</v>
          </cell>
          <cell r="G757">
            <v>49</v>
          </cell>
          <cell r="H757">
            <v>43</v>
          </cell>
          <cell r="I757">
            <v>31</v>
          </cell>
          <cell r="J757">
            <v>60</v>
          </cell>
          <cell r="K757">
            <v>18</v>
          </cell>
          <cell r="L757">
            <v>20</v>
          </cell>
          <cell r="M757">
            <v>50</v>
          </cell>
        </row>
        <row r="758">
          <cell r="A758">
            <v>5173074</v>
          </cell>
          <cell r="B758">
            <v>5110630</v>
          </cell>
          <cell r="C758">
            <v>4410</v>
          </cell>
          <cell r="D758">
            <v>445012</v>
          </cell>
          <cell r="E758">
            <v>185</v>
          </cell>
          <cell r="F758">
            <v>253</v>
          </cell>
          <cell r="G758">
            <v>72</v>
          </cell>
          <cell r="H758">
            <v>143</v>
          </cell>
          <cell r="I758">
            <v>219</v>
          </cell>
          <cell r="J758">
            <v>251</v>
          </cell>
          <cell r="K758">
            <v>234</v>
          </cell>
          <cell r="L758">
            <v>215</v>
          </cell>
          <cell r="M758">
            <v>226</v>
          </cell>
        </row>
        <row r="759">
          <cell r="A759">
            <v>5181926</v>
          </cell>
          <cell r="B759">
            <v>5115056</v>
          </cell>
          <cell r="C759">
            <v>4410</v>
          </cell>
          <cell r="D759">
            <v>33001526</v>
          </cell>
          <cell r="E759">
            <v>112</v>
          </cell>
          <cell r="F759">
            <v>156</v>
          </cell>
          <cell r="G759">
            <v>88</v>
          </cell>
          <cell r="H759">
            <v>87</v>
          </cell>
          <cell r="I759">
            <v>104</v>
          </cell>
          <cell r="J759">
            <v>90</v>
          </cell>
          <cell r="K759">
            <v>0</v>
          </cell>
          <cell r="L759">
            <v>168</v>
          </cell>
          <cell r="M759">
            <v>91</v>
          </cell>
        </row>
        <row r="760">
          <cell r="A760">
            <v>5182574</v>
          </cell>
          <cell r="B760">
            <v>5115380</v>
          </cell>
          <cell r="C760">
            <v>4410</v>
          </cell>
          <cell r="E760">
            <v>233</v>
          </cell>
          <cell r="F760">
            <v>206</v>
          </cell>
          <cell r="G760">
            <v>200</v>
          </cell>
          <cell r="H760">
            <v>189</v>
          </cell>
          <cell r="I760">
            <v>273</v>
          </cell>
          <cell r="J760">
            <v>237</v>
          </cell>
          <cell r="K760">
            <v>251</v>
          </cell>
          <cell r="L760">
            <v>224</v>
          </cell>
          <cell r="M760">
            <v>242</v>
          </cell>
        </row>
        <row r="761">
          <cell r="A761">
            <v>5081362</v>
          </cell>
          <cell r="B761">
            <v>5064774</v>
          </cell>
          <cell r="C761">
            <v>4410</v>
          </cell>
          <cell r="E761">
            <v>144</v>
          </cell>
          <cell r="F761">
            <v>128</v>
          </cell>
          <cell r="G761">
            <v>124</v>
          </cell>
          <cell r="H761">
            <v>119</v>
          </cell>
          <cell r="I761">
            <v>175</v>
          </cell>
          <cell r="J761">
            <v>149</v>
          </cell>
          <cell r="K761">
            <v>157</v>
          </cell>
          <cell r="L761">
            <v>141</v>
          </cell>
          <cell r="M761">
            <v>151</v>
          </cell>
        </row>
        <row r="762">
          <cell r="A762">
            <v>5071492</v>
          </cell>
          <cell r="B762">
            <v>5059839</v>
          </cell>
          <cell r="C762">
            <v>4410</v>
          </cell>
          <cell r="E762">
            <v>504</v>
          </cell>
          <cell r="F762">
            <v>446</v>
          </cell>
          <cell r="G762">
            <v>432</v>
          </cell>
          <cell r="H762">
            <v>388</v>
          </cell>
          <cell r="I762">
            <v>504</v>
          </cell>
          <cell r="J762">
            <v>432</v>
          </cell>
          <cell r="K762">
            <v>460</v>
          </cell>
          <cell r="L762">
            <v>417</v>
          </cell>
          <cell r="M762">
            <v>432</v>
          </cell>
        </row>
        <row r="763">
          <cell r="A763">
            <v>5071468</v>
          </cell>
          <cell r="B763">
            <v>5059827</v>
          </cell>
          <cell r="C763">
            <v>4410</v>
          </cell>
          <cell r="E763">
            <v>504</v>
          </cell>
          <cell r="F763">
            <v>446</v>
          </cell>
          <cell r="G763">
            <v>432</v>
          </cell>
          <cell r="H763">
            <v>388</v>
          </cell>
          <cell r="I763">
            <v>504</v>
          </cell>
          <cell r="J763">
            <v>432</v>
          </cell>
          <cell r="K763">
            <v>460</v>
          </cell>
          <cell r="L763">
            <v>417</v>
          </cell>
          <cell r="M763">
            <v>432</v>
          </cell>
        </row>
        <row r="764">
          <cell r="A764">
            <v>5172260</v>
          </cell>
          <cell r="B764">
            <v>5110223</v>
          </cell>
          <cell r="C764">
            <v>4410</v>
          </cell>
          <cell r="E764">
            <v>233</v>
          </cell>
          <cell r="F764">
            <v>206</v>
          </cell>
          <cell r="G764">
            <v>200</v>
          </cell>
          <cell r="H764">
            <v>189</v>
          </cell>
          <cell r="I764">
            <v>273</v>
          </cell>
          <cell r="J764">
            <v>237</v>
          </cell>
          <cell r="K764">
            <v>251</v>
          </cell>
          <cell r="L764">
            <v>224</v>
          </cell>
          <cell r="M764">
            <v>242</v>
          </cell>
        </row>
        <row r="765">
          <cell r="A765">
            <v>5172042</v>
          </cell>
          <cell r="B765">
            <v>5110114</v>
          </cell>
          <cell r="C765">
            <v>4410</v>
          </cell>
          <cell r="D765">
            <v>31116244</v>
          </cell>
          <cell r="E765">
            <v>211</v>
          </cell>
          <cell r="F765">
            <v>184</v>
          </cell>
          <cell r="G765">
            <v>217</v>
          </cell>
          <cell r="H765">
            <v>224</v>
          </cell>
          <cell r="I765">
            <v>220</v>
          </cell>
          <cell r="J765">
            <v>181</v>
          </cell>
          <cell r="K765">
            <v>185</v>
          </cell>
          <cell r="L765">
            <v>180</v>
          </cell>
          <cell r="M765">
            <v>370</v>
          </cell>
        </row>
        <row r="766">
          <cell r="A766">
            <v>5182832</v>
          </cell>
          <cell r="B766">
            <v>5115509</v>
          </cell>
          <cell r="C766">
            <v>4410</v>
          </cell>
          <cell r="D766">
            <v>31988075</v>
          </cell>
          <cell r="E766">
            <v>292</v>
          </cell>
          <cell r="F766">
            <v>204</v>
          </cell>
          <cell r="G766">
            <v>262</v>
          </cell>
          <cell r="H766">
            <v>256</v>
          </cell>
          <cell r="I766">
            <v>474</v>
          </cell>
          <cell r="J766">
            <v>223</v>
          </cell>
          <cell r="K766">
            <v>382</v>
          </cell>
          <cell r="L766">
            <v>347</v>
          </cell>
          <cell r="M766">
            <v>365</v>
          </cell>
        </row>
        <row r="767">
          <cell r="A767">
            <v>5172386</v>
          </cell>
          <cell r="B767">
            <v>5110286</v>
          </cell>
          <cell r="C767">
            <v>4410</v>
          </cell>
          <cell r="D767">
            <v>31988142</v>
          </cell>
          <cell r="E767">
            <v>885</v>
          </cell>
          <cell r="F767">
            <v>716</v>
          </cell>
          <cell r="G767">
            <v>795</v>
          </cell>
          <cell r="H767">
            <v>773</v>
          </cell>
          <cell r="I767">
            <v>534</v>
          </cell>
          <cell r="J767">
            <v>926</v>
          </cell>
          <cell r="K767">
            <v>1058</v>
          </cell>
          <cell r="L767">
            <v>223</v>
          </cell>
          <cell r="M767">
            <v>345</v>
          </cell>
        </row>
        <row r="768">
          <cell r="A768">
            <v>5182980</v>
          </cell>
          <cell r="B768">
            <v>5115583</v>
          </cell>
          <cell r="C768">
            <v>4410</v>
          </cell>
          <cell r="D768">
            <v>31988297</v>
          </cell>
          <cell r="E768">
            <v>136</v>
          </cell>
          <cell r="F768">
            <v>120</v>
          </cell>
          <cell r="G768">
            <v>132</v>
          </cell>
          <cell r="H768">
            <v>153</v>
          </cell>
          <cell r="I768">
            <v>178</v>
          </cell>
          <cell r="J768">
            <v>120</v>
          </cell>
          <cell r="K768">
            <v>182</v>
          </cell>
          <cell r="L768">
            <v>165</v>
          </cell>
          <cell r="M768">
            <v>205</v>
          </cell>
        </row>
        <row r="769">
          <cell r="A769">
            <v>5172238</v>
          </cell>
          <cell r="B769">
            <v>5110212</v>
          </cell>
          <cell r="C769">
            <v>4410</v>
          </cell>
          <cell r="D769">
            <v>31988295</v>
          </cell>
          <cell r="E769">
            <v>233</v>
          </cell>
          <cell r="F769">
            <v>206</v>
          </cell>
          <cell r="G769">
            <v>200</v>
          </cell>
          <cell r="H769">
            <v>189</v>
          </cell>
          <cell r="I769">
            <v>273</v>
          </cell>
          <cell r="J769">
            <v>129</v>
          </cell>
          <cell r="K769">
            <v>128</v>
          </cell>
          <cell r="L769">
            <v>127</v>
          </cell>
          <cell r="M769">
            <v>125</v>
          </cell>
        </row>
        <row r="770">
          <cell r="A770">
            <v>5182958</v>
          </cell>
          <cell r="B770">
            <v>5115572</v>
          </cell>
          <cell r="C770">
            <v>4410</v>
          </cell>
          <cell r="D770">
            <v>7104363</v>
          </cell>
          <cell r="E770">
            <v>233</v>
          </cell>
          <cell r="F770">
            <v>304</v>
          </cell>
          <cell r="G770">
            <v>148</v>
          </cell>
          <cell r="H770">
            <v>144</v>
          </cell>
          <cell r="I770">
            <v>213</v>
          </cell>
          <cell r="J770">
            <v>150</v>
          </cell>
          <cell r="K770">
            <v>162</v>
          </cell>
          <cell r="L770">
            <v>186</v>
          </cell>
          <cell r="M770">
            <v>244</v>
          </cell>
        </row>
        <row r="771">
          <cell r="A771">
            <v>5183040</v>
          </cell>
          <cell r="B771">
            <v>5115613</v>
          </cell>
          <cell r="C771">
            <v>4410</v>
          </cell>
          <cell r="D771">
            <v>31116348</v>
          </cell>
          <cell r="E771">
            <v>176</v>
          </cell>
          <cell r="F771">
            <v>213</v>
          </cell>
          <cell r="G771">
            <v>215</v>
          </cell>
          <cell r="H771">
            <v>202</v>
          </cell>
          <cell r="I771">
            <v>208</v>
          </cell>
          <cell r="J771">
            <v>85</v>
          </cell>
          <cell r="K771">
            <v>96</v>
          </cell>
          <cell r="L771">
            <v>94</v>
          </cell>
          <cell r="M771">
            <v>96</v>
          </cell>
        </row>
        <row r="772">
          <cell r="A772">
            <v>5183062</v>
          </cell>
          <cell r="B772">
            <v>5115624</v>
          </cell>
          <cell r="C772">
            <v>4410</v>
          </cell>
          <cell r="D772">
            <v>3362593</v>
          </cell>
          <cell r="E772">
            <v>233</v>
          </cell>
          <cell r="F772">
            <v>206</v>
          </cell>
          <cell r="G772">
            <v>200</v>
          </cell>
          <cell r="H772">
            <v>189</v>
          </cell>
          <cell r="I772">
            <v>273</v>
          </cell>
          <cell r="J772">
            <v>211</v>
          </cell>
          <cell r="K772">
            <v>233</v>
          </cell>
          <cell r="L772">
            <v>221</v>
          </cell>
          <cell r="M772">
            <v>189</v>
          </cell>
        </row>
        <row r="773">
          <cell r="A773">
            <v>5182532</v>
          </cell>
          <cell r="B773">
            <v>5115359</v>
          </cell>
          <cell r="C773">
            <v>4410</v>
          </cell>
          <cell r="D773">
            <v>3219599</v>
          </cell>
          <cell r="E773">
            <v>346</v>
          </cell>
          <cell r="F773">
            <v>291</v>
          </cell>
          <cell r="G773">
            <v>299</v>
          </cell>
          <cell r="H773">
            <v>279</v>
          </cell>
          <cell r="I773">
            <v>312</v>
          </cell>
          <cell r="J773">
            <v>265</v>
          </cell>
          <cell r="K773">
            <v>334</v>
          </cell>
          <cell r="L773">
            <v>310</v>
          </cell>
          <cell r="M773">
            <v>334</v>
          </cell>
        </row>
        <row r="774">
          <cell r="A774">
            <v>5172106</v>
          </cell>
          <cell r="B774">
            <v>5110146</v>
          </cell>
          <cell r="C774">
            <v>4410</v>
          </cell>
          <cell r="D774">
            <v>31116327</v>
          </cell>
          <cell r="E774">
            <v>233</v>
          </cell>
          <cell r="F774">
            <v>206</v>
          </cell>
          <cell r="G774">
            <v>200</v>
          </cell>
          <cell r="H774">
            <v>189</v>
          </cell>
          <cell r="I774">
            <v>273</v>
          </cell>
          <cell r="J774">
            <v>159</v>
          </cell>
          <cell r="K774">
            <v>154</v>
          </cell>
          <cell r="L774">
            <v>188</v>
          </cell>
          <cell r="M774">
            <v>212</v>
          </cell>
        </row>
        <row r="775">
          <cell r="A775">
            <v>5182638</v>
          </cell>
          <cell r="B775">
            <v>5115412</v>
          </cell>
          <cell r="C775">
            <v>4410</v>
          </cell>
          <cell r="D775">
            <v>18492456</v>
          </cell>
          <cell r="E775">
            <v>233</v>
          </cell>
          <cell r="F775">
            <v>206</v>
          </cell>
          <cell r="G775">
            <v>200</v>
          </cell>
          <cell r="H775">
            <v>189</v>
          </cell>
          <cell r="I775">
            <v>273</v>
          </cell>
          <cell r="J775">
            <v>211</v>
          </cell>
          <cell r="K775">
            <v>201</v>
          </cell>
          <cell r="L775">
            <v>178</v>
          </cell>
          <cell r="M775">
            <v>206</v>
          </cell>
        </row>
        <row r="776">
          <cell r="A776">
            <v>5182894</v>
          </cell>
          <cell r="B776">
            <v>5115540</v>
          </cell>
          <cell r="C776">
            <v>4410</v>
          </cell>
          <cell r="D776">
            <v>16006045</v>
          </cell>
          <cell r="E776">
            <v>233</v>
          </cell>
          <cell r="F776">
            <v>206</v>
          </cell>
          <cell r="G776">
            <v>200</v>
          </cell>
          <cell r="H776">
            <v>189</v>
          </cell>
          <cell r="I776">
            <v>462</v>
          </cell>
          <cell r="J776">
            <v>209</v>
          </cell>
          <cell r="K776">
            <v>205</v>
          </cell>
          <cell r="L776">
            <v>163</v>
          </cell>
          <cell r="M776">
            <v>45</v>
          </cell>
        </row>
        <row r="777">
          <cell r="A777">
            <v>5172280</v>
          </cell>
          <cell r="B777">
            <v>5110233</v>
          </cell>
          <cell r="C777">
            <v>4410</v>
          </cell>
          <cell r="D777">
            <v>3361122</v>
          </cell>
          <cell r="E777">
            <v>323</v>
          </cell>
          <cell r="F777">
            <v>269</v>
          </cell>
          <cell r="G777">
            <v>349</v>
          </cell>
          <cell r="H777">
            <v>546</v>
          </cell>
          <cell r="I777">
            <v>689</v>
          </cell>
          <cell r="J777">
            <v>337</v>
          </cell>
          <cell r="K777">
            <v>267</v>
          </cell>
          <cell r="L777">
            <v>207</v>
          </cell>
          <cell r="M777">
            <v>446</v>
          </cell>
        </row>
        <row r="778">
          <cell r="A778">
            <v>5182616</v>
          </cell>
          <cell r="B778">
            <v>5115401</v>
          </cell>
          <cell r="C778">
            <v>4410</v>
          </cell>
          <cell r="D778">
            <v>3519601</v>
          </cell>
          <cell r="E778">
            <v>0</v>
          </cell>
          <cell r="F778">
            <v>0</v>
          </cell>
          <cell r="G778">
            <v>0</v>
          </cell>
          <cell r="H778">
            <v>53</v>
          </cell>
          <cell r="I778">
            <v>74</v>
          </cell>
          <cell r="J778">
            <v>63</v>
          </cell>
          <cell r="K778">
            <v>0</v>
          </cell>
          <cell r="L778">
            <v>0</v>
          </cell>
          <cell r="M778">
            <v>0</v>
          </cell>
        </row>
        <row r="779">
          <cell r="A779">
            <v>5172086</v>
          </cell>
          <cell r="B779">
            <v>5110136</v>
          </cell>
          <cell r="C779">
            <v>4410</v>
          </cell>
          <cell r="D779">
            <v>7116324</v>
          </cell>
          <cell r="E779">
            <v>233</v>
          </cell>
          <cell r="F779">
            <v>206</v>
          </cell>
          <cell r="G779">
            <v>156</v>
          </cell>
          <cell r="H779">
            <v>59</v>
          </cell>
          <cell r="I779">
            <v>71</v>
          </cell>
          <cell r="J779">
            <v>70</v>
          </cell>
          <cell r="K779">
            <v>66</v>
          </cell>
          <cell r="L779">
            <v>57</v>
          </cell>
          <cell r="M779">
            <v>62</v>
          </cell>
        </row>
        <row r="780">
          <cell r="A780">
            <v>5071472</v>
          </cell>
          <cell r="B780">
            <v>5059829</v>
          </cell>
          <cell r="C780">
            <v>4410</v>
          </cell>
          <cell r="D780">
            <v>10502784</v>
          </cell>
          <cell r="E780">
            <v>758</v>
          </cell>
          <cell r="F780">
            <v>671</v>
          </cell>
          <cell r="H780">
            <v>1301</v>
          </cell>
          <cell r="J780">
            <v>1343</v>
          </cell>
          <cell r="K780">
            <v>693</v>
          </cell>
          <cell r="L780">
            <v>628</v>
          </cell>
          <cell r="M780">
            <v>650</v>
          </cell>
        </row>
        <row r="781">
          <cell r="A781">
            <v>5182592</v>
          </cell>
          <cell r="B781">
            <v>5115389</v>
          </cell>
          <cell r="C781">
            <v>4410</v>
          </cell>
          <cell r="D781">
            <v>3214496</v>
          </cell>
          <cell r="E781">
            <v>824</v>
          </cell>
          <cell r="F781">
            <v>121</v>
          </cell>
          <cell r="G781">
            <v>366</v>
          </cell>
          <cell r="H781">
            <v>351</v>
          </cell>
          <cell r="I781">
            <v>363</v>
          </cell>
          <cell r="J781">
            <v>315</v>
          </cell>
          <cell r="K781">
            <v>324</v>
          </cell>
          <cell r="L781">
            <v>309</v>
          </cell>
          <cell r="M781">
            <v>313</v>
          </cell>
        </row>
        <row r="782">
          <cell r="A782">
            <v>5182936</v>
          </cell>
          <cell r="B782">
            <v>5115561</v>
          </cell>
          <cell r="C782">
            <v>4410</v>
          </cell>
          <cell r="D782">
            <v>721606</v>
          </cell>
          <cell r="E782">
            <v>233</v>
          </cell>
          <cell r="F782">
            <v>22</v>
          </cell>
          <cell r="G782">
            <v>136</v>
          </cell>
          <cell r="H782">
            <v>133</v>
          </cell>
          <cell r="I782">
            <v>125</v>
          </cell>
          <cell r="J782">
            <v>122</v>
          </cell>
          <cell r="K782">
            <v>123</v>
          </cell>
          <cell r="L782">
            <v>124</v>
          </cell>
          <cell r="M782">
            <v>122</v>
          </cell>
        </row>
        <row r="783">
          <cell r="A783">
            <v>5172150</v>
          </cell>
          <cell r="B783">
            <v>5110168</v>
          </cell>
          <cell r="C783">
            <v>4410</v>
          </cell>
          <cell r="D783">
            <v>10505264</v>
          </cell>
          <cell r="E783">
            <v>233</v>
          </cell>
          <cell r="F783">
            <v>190</v>
          </cell>
          <cell r="G783">
            <v>160</v>
          </cell>
          <cell r="H783">
            <v>166</v>
          </cell>
          <cell r="I783">
            <v>150</v>
          </cell>
          <cell r="J783">
            <v>158</v>
          </cell>
          <cell r="K783">
            <v>169</v>
          </cell>
          <cell r="L783">
            <v>191</v>
          </cell>
          <cell r="M783">
            <v>184</v>
          </cell>
        </row>
        <row r="784">
          <cell r="A784">
            <v>5182748</v>
          </cell>
          <cell r="B784">
            <v>5115467</v>
          </cell>
          <cell r="C784">
            <v>4410</v>
          </cell>
          <cell r="D784">
            <v>2962274</v>
          </cell>
          <cell r="E784">
            <v>100</v>
          </cell>
          <cell r="F784">
            <v>93</v>
          </cell>
          <cell r="G784">
            <v>93</v>
          </cell>
          <cell r="H784">
            <v>93</v>
          </cell>
          <cell r="I784">
            <v>92</v>
          </cell>
          <cell r="J784">
            <v>96</v>
          </cell>
          <cell r="K784">
            <v>102</v>
          </cell>
          <cell r="L784">
            <v>139</v>
          </cell>
          <cell r="M784">
            <v>132</v>
          </cell>
        </row>
        <row r="785">
          <cell r="A785">
            <v>5055390</v>
          </cell>
          <cell r="B785">
            <v>5051788</v>
          </cell>
          <cell r="C785">
            <v>4410</v>
          </cell>
          <cell r="D785">
            <v>7724923</v>
          </cell>
          <cell r="E785">
            <v>171</v>
          </cell>
          <cell r="F785">
            <v>106</v>
          </cell>
          <cell r="G785">
            <v>101</v>
          </cell>
          <cell r="H785">
            <v>143</v>
          </cell>
          <cell r="I785">
            <v>137</v>
          </cell>
          <cell r="J785">
            <v>79</v>
          </cell>
          <cell r="K785">
            <v>0</v>
          </cell>
          <cell r="L785">
            <v>81</v>
          </cell>
          <cell r="M785">
            <v>190</v>
          </cell>
        </row>
        <row r="786">
          <cell r="A786">
            <v>5183002</v>
          </cell>
          <cell r="B786">
            <v>5115594</v>
          </cell>
          <cell r="C786">
            <v>4410</v>
          </cell>
          <cell r="D786">
            <v>16008646</v>
          </cell>
          <cell r="E786">
            <v>293</v>
          </cell>
          <cell r="F786">
            <v>260</v>
          </cell>
          <cell r="G786">
            <v>203</v>
          </cell>
          <cell r="H786">
            <v>198</v>
          </cell>
          <cell r="I786">
            <v>210</v>
          </cell>
          <cell r="J786">
            <v>199</v>
          </cell>
          <cell r="K786">
            <v>236</v>
          </cell>
          <cell r="L786">
            <v>229</v>
          </cell>
          <cell r="M786">
            <v>222</v>
          </cell>
        </row>
        <row r="787">
          <cell r="A787">
            <v>5183020</v>
          </cell>
          <cell r="B787">
            <v>5115603</v>
          </cell>
          <cell r="C787">
            <v>4410</v>
          </cell>
          <cell r="D787">
            <v>70000669</v>
          </cell>
          <cell r="E787">
            <v>368</v>
          </cell>
          <cell r="F787">
            <v>307</v>
          </cell>
          <cell r="G787">
            <v>327</v>
          </cell>
          <cell r="H787">
            <v>404</v>
          </cell>
          <cell r="I787">
            <v>462</v>
          </cell>
          <cell r="J787">
            <v>456</v>
          </cell>
          <cell r="K787">
            <v>597</v>
          </cell>
          <cell r="L787">
            <v>609</v>
          </cell>
          <cell r="M787">
            <v>598</v>
          </cell>
        </row>
        <row r="788">
          <cell r="A788">
            <v>5172172</v>
          </cell>
          <cell r="B788">
            <v>5110179</v>
          </cell>
          <cell r="C788">
            <v>4410</v>
          </cell>
          <cell r="D788">
            <v>156204</v>
          </cell>
          <cell r="E788">
            <v>77</v>
          </cell>
          <cell r="F788">
            <v>100</v>
          </cell>
          <cell r="G788">
            <v>114</v>
          </cell>
          <cell r="H788">
            <v>35</v>
          </cell>
          <cell r="I788">
            <v>197</v>
          </cell>
          <cell r="J788">
            <v>101</v>
          </cell>
          <cell r="K788">
            <v>119</v>
          </cell>
          <cell r="L788">
            <v>99</v>
          </cell>
          <cell r="M788">
            <v>145</v>
          </cell>
        </row>
        <row r="789">
          <cell r="A789">
            <v>5182812</v>
          </cell>
          <cell r="B789">
            <v>5115499</v>
          </cell>
          <cell r="C789">
            <v>4410</v>
          </cell>
          <cell r="D789">
            <v>16006710</v>
          </cell>
          <cell r="E789">
            <v>158</v>
          </cell>
          <cell r="F789">
            <v>150</v>
          </cell>
          <cell r="G789">
            <v>135</v>
          </cell>
          <cell r="H789">
            <v>130</v>
          </cell>
          <cell r="I789">
            <v>149</v>
          </cell>
          <cell r="J789">
            <v>128</v>
          </cell>
          <cell r="K789">
            <v>157</v>
          </cell>
          <cell r="L789">
            <v>143</v>
          </cell>
          <cell r="M789">
            <v>150</v>
          </cell>
        </row>
        <row r="790">
          <cell r="A790">
            <v>5182726</v>
          </cell>
          <cell r="B790">
            <v>5115456</v>
          </cell>
          <cell r="C790">
            <v>4410</v>
          </cell>
          <cell r="D790">
            <v>16008713</v>
          </cell>
          <cell r="E790">
            <v>127</v>
          </cell>
          <cell r="F790">
            <v>95</v>
          </cell>
          <cell r="G790">
            <v>98</v>
          </cell>
          <cell r="H790">
            <v>179</v>
          </cell>
          <cell r="I790">
            <v>204</v>
          </cell>
          <cell r="J790">
            <v>184</v>
          </cell>
          <cell r="K790">
            <v>201</v>
          </cell>
          <cell r="L790">
            <v>195</v>
          </cell>
          <cell r="M790">
            <v>214</v>
          </cell>
        </row>
        <row r="791">
          <cell r="A791">
            <v>5182788</v>
          </cell>
          <cell r="B791">
            <v>5115487</v>
          </cell>
          <cell r="C791">
            <v>4410</v>
          </cell>
          <cell r="D791">
            <v>16008391</v>
          </cell>
          <cell r="E791">
            <v>0</v>
          </cell>
          <cell r="F791">
            <v>0</v>
          </cell>
          <cell r="G791">
            <v>0</v>
          </cell>
          <cell r="H791">
            <v>84</v>
          </cell>
          <cell r="I791">
            <v>21</v>
          </cell>
          <cell r="J791">
            <v>32</v>
          </cell>
          <cell r="K791">
            <v>5</v>
          </cell>
          <cell r="L791">
            <v>50</v>
          </cell>
          <cell r="M791">
            <v>83</v>
          </cell>
        </row>
        <row r="792">
          <cell r="A792">
            <v>5182654</v>
          </cell>
          <cell r="B792">
            <v>5115420</v>
          </cell>
          <cell r="C792">
            <v>4410</v>
          </cell>
          <cell r="D792">
            <v>1535017</v>
          </cell>
          <cell r="E792">
            <v>209</v>
          </cell>
          <cell r="F792">
            <v>127</v>
          </cell>
          <cell r="G792">
            <v>149</v>
          </cell>
          <cell r="H792">
            <v>156</v>
          </cell>
          <cell r="I792">
            <v>135</v>
          </cell>
          <cell r="J792">
            <v>129</v>
          </cell>
          <cell r="K792">
            <v>124</v>
          </cell>
          <cell r="L792">
            <v>96</v>
          </cell>
          <cell r="M792">
            <v>189</v>
          </cell>
        </row>
        <row r="793">
          <cell r="A793">
            <v>5182668</v>
          </cell>
          <cell r="B793">
            <v>5115427</v>
          </cell>
          <cell r="C793">
            <v>4410</v>
          </cell>
          <cell r="D793">
            <v>1618047</v>
          </cell>
          <cell r="E793">
            <v>187</v>
          </cell>
          <cell r="F793">
            <v>157</v>
          </cell>
          <cell r="G793">
            <v>124</v>
          </cell>
          <cell r="H793">
            <v>103</v>
          </cell>
          <cell r="I793">
            <v>114</v>
          </cell>
          <cell r="J793">
            <v>156</v>
          </cell>
          <cell r="K793">
            <v>153</v>
          </cell>
          <cell r="L793">
            <v>129</v>
          </cell>
          <cell r="M793">
            <v>145</v>
          </cell>
        </row>
        <row r="794">
          <cell r="A794">
            <v>5182706</v>
          </cell>
          <cell r="B794">
            <v>5115446</v>
          </cell>
          <cell r="C794">
            <v>4410</v>
          </cell>
          <cell r="D794">
            <v>1911852</v>
          </cell>
          <cell r="E794">
            <v>233</v>
          </cell>
          <cell r="F794">
            <v>194</v>
          </cell>
          <cell r="G794">
            <v>150</v>
          </cell>
          <cell r="H794">
            <v>199</v>
          </cell>
          <cell r="I794">
            <v>179</v>
          </cell>
          <cell r="J794">
            <v>164</v>
          </cell>
          <cell r="K794">
            <v>184</v>
          </cell>
          <cell r="L794">
            <v>157</v>
          </cell>
          <cell r="M794">
            <v>196</v>
          </cell>
        </row>
        <row r="795">
          <cell r="A795">
            <v>5072584</v>
          </cell>
          <cell r="B795">
            <v>5060385</v>
          </cell>
          <cell r="C795">
            <v>4410</v>
          </cell>
          <cell r="D795">
            <v>1877886</v>
          </cell>
          <cell r="E795">
            <v>40</v>
          </cell>
          <cell r="F795">
            <v>42</v>
          </cell>
          <cell r="G795">
            <v>46</v>
          </cell>
          <cell r="H795">
            <v>54</v>
          </cell>
          <cell r="I795">
            <v>41</v>
          </cell>
          <cell r="J795">
            <v>40</v>
          </cell>
          <cell r="K795">
            <v>45</v>
          </cell>
          <cell r="L795">
            <v>42</v>
          </cell>
          <cell r="M795">
            <v>0</v>
          </cell>
        </row>
        <row r="796">
          <cell r="A796">
            <v>5182916</v>
          </cell>
          <cell r="B796">
            <v>5115551</v>
          </cell>
          <cell r="C796">
            <v>4410</v>
          </cell>
          <cell r="D796">
            <v>70004106</v>
          </cell>
          <cell r="E796">
            <v>129</v>
          </cell>
          <cell r="F796">
            <v>85</v>
          </cell>
          <cell r="G796">
            <v>101</v>
          </cell>
          <cell r="H796">
            <v>90</v>
          </cell>
          <cell r="I796">
            <v>96</v>
          </cell>
          <cell r="J796">
            <v>34</v>
          </cell>
          <cell r="K796">
            <v>79</v>
          </cell>
          <cell r="L796">
            <v>93</v>
          </cell>
          <cell r="M796">
            <v>82</v>
          </cell>
        </row>
        <row r="797">
          <cell r="A797">
            <v>5172020</v>
          </cell>
          <cell r="B797">
            <v>5110103</v>
          </cell>
          <cell r="C797">
            <v>4410</v>
          </cell>
          <cell r="D797">
            <v>3730868</v>
          </cell>
          <cell r="E797">
            <v>39</v>
          </cell>
          <cell r="F797">
            <v>59</v>
          </cell>
          <cell r="G797">
            <v>79</v>
          </cell>
          <cell r="H797">
            <v>38</v>
          </cell>
          <cell r="I797">
            <v>171</v>
          </cell>
          <cell r="J797">
            <v>84</v>
          </cell>
          <cell r="K797">
            <v>69</v>
          </cell>
          <cell r="L797">
            <v>68</v>
          </cell>
          <cell r="M797">
            <v>108</v>
          </cell>
        </row>
        <row r="798">
          <cell r="A798">
            <v>5171956</v>
          </cell>
          <cell r="B798">
            <v>5110071</v>
          </cell>
          <cell r="C798">
            <v>4410</v>
          </cell>
          <cell r="D798">
            <v>3725885</v>
          </cell>
          <cell r="E798">
            <v>42</v>
          </cell>
          <cell r="F798">
            <v>32</v>
          </cell>
          <cell r="G798">
            <v>33</v>
          </cell>
          <cell r="H798">
            <v>37</v>
          </cell>
          <cell r="I798">
            <v>41</v>
          </cell>
          <cell r="J798">
            <v>25</v>
          </cell>
          <cell r="K798">
            <v>43</v>
          </cell>
          <cell r="L798">
            <v>38</v>
          </cell>
          <cell r="M798">
            <v>36</v>
          </cell>
        </row>
        <row r="799">
          <cell r="A799">
            <v>5171976</v>
          </cell>
          <cell r="B799">
            <v>5110081</v>
          </cell>
          <cell r="C799">
            <v>4410</v>
          </cell>
          <cell r="D799">
            <v>1751159</v>
          </cell>
          <cell r="E799">
            <v>30</v>
          </cell>
          <cell r="F799">
            <v>23</v>
          </cell>
          <cell r="G799">
            <v>20</v>
          </cell>
          <cell r="H799">
            <v>21</v>
          </cell>
          <cell r="I799">
            <v>22</v>
          </cell>
          <cell r="J799">
            <v>18</v>
          </cell>
          <cell r="K799">
            <v>17</v>
          </cell>
          <cell r="L799">
            <v>15</v>
          </cell>
          <cell r="M799">
            <v>31</v>
          </cell>
        </row>
        <row r="800">
          <cell r="A800">
            <v>5171998</v>
          </cell>
          <cell r="B800">
            <v>5110092</v>
          </cell>
          <cell r="C800">
            <v>4410</v>
          </cell>
          <cell r="D800">
            <v>3730699</v>
          </cell>
          <cell r="E800">
            <v>173</v>
          </cell>
          <cell r="F800">
            <v>160</v>
          </cell>
          <cell r="G800">
            <v>159</v>
          </cell>
          <cell r="H800">
            <v>154</v>
          </cell>
          <cell r="I800">
            <v>163</v>
          </cell>
          <cell r="J800">
            <v>145</v>
          </cell>
          <cell r="K800">
            <v>156</v>
          </cell>
          <cell r="L800">
            <v>147</v>
          </cell>
          <cell r="M800">
            <v>172</v>
          </cell>
        </row>
        <row r="801">
          <cell r="A801">
            <v>5172064</v>
          </cell>
          <cell r="B801">
            <v>5110125</v>
          </cell>
          <cell r="C801">
            <v>4410</v>
          </cell>
          <cell r="D801">
            <v>1752643</v>
          </cell>
          <cell r="E801">
            <v>162</v>
          </cell>
          <cell r="F801">
            <v>138</v>
          </cell>
          <cell r="G801">
            <v>120</v>
          </cell>
          <cell r="H801">
            <v>136</v>
          </cell>
          <cell r="I801">
            <v>133</v>
          </cell>
          <cell r="J801">
            <v>125</v>
          </cell>
          <cell r="K801">
            <v>135</v>
          </cell>
          <cell r="L801">
            <v>135</v>
          </cell>
          <cell r="M801">
            <v>142</v>
          </cell>
        </row>
        <row r="802">
          <cell r="A802">
            <v>5172128</v>
          </cell>
          <cell r="B802">
            <v>5110157</v>
          </cell>
          <cell r="C802">
            <v>4410</v>
          </cell>
          <cell r="D802">
            <v>6822805</v>
          </cell>
          <cell r="E802">
            <v>213</v>
          </cell>
          <cell r="F802">
            <v>171</v>
          </cell>
          <cell r="G802">
            <v>153</v>
          </cell>
          <cell r="H802">
            <v>180</v>
          </cell>
          <cell r="I802">
            <v>182</v>
          </cell>
          <cell r="J802">
            <v>159</v>
          </cell>
          <cell r="K802">
            <v>176</v>
          </cell>
          <cell r="L802">
            <v>171</v>
          </cell>
          <cell r="M802">
            <v>144</v>
          </cell>
        </row>
        <row r="803">
          <cell r="A803">
            <v>5172216</v>
          </cell>
          <cell r="B803">
            <v>5110201</v>
          </cell>
          <cell r="C803">
            <v>4410</v>
          </cell>
          <cell r="D803">
            <v>5826806</v>
          </cell>
          <cell r="E803">
            <v>134</v>
          </cell>
          <cell r="F803">
            <v>198</v>
          </cell>
          <cell r="G803">
            <v>139</v>
          </cell>
          <cell r="H803">
            <v>194</v>
          </cell>
          <cell r="I803">
            <v>116</v>
          </cell>
          <cell r="J803">
            <v>132</v>
          </cell>
          <cell r="K803">
            <v>118</v>
          </cell>
          <cell r="L803">
            <v>170</v>
          </cell>
          <cell r="M803">
            <v>127</v>
          </cell>
        </row>
        <row r="804">
          <cell r="A804">
            <v>5172324</v>
          </cell>
          <cell r="B804">
            <v>5110255</v>
          </cell>
          <cell r="C804">
            <v>4410</v>
          </cell>
          <cell r="D804">
            <v>6827554</v>
          </cell>
          <cell r="E804">
            <v>120</v>
          </cell>
          <cell r="F804">
            <v>146</v>
          </cell>
          <cell r="G804">
            <v>175</v>
          </cell>
          <cell r="H804">
            <v>178</v>
          </cell>
          <cell r="I804">
            <v>178</v>
          </cell>
          <cell r="J804">
            <v>160</v>
          </cell>
          <cell r="K804">
            <v>157</v>
          </cell>
          <cell r="L804">
            <v>156</v>
          </cell>
          <cell r="M804">
            <v>149</v>
          </cell>
        </row>
        <row r="805">
          <cell r="A805">
            <v>5182872</v>
          </cell>
          <cell r="B805">
            <v>5115529</v>
          </cell>
          <cell r="C805">
            <v>4410</v>
          </cell>
          <cell r="D805">
            <v>3365126</v>
          </cell>
          <cell r="E805">
            <v>123</v>
          </cell>
          <cell r="F805">
            <v>111</v>
          </cell>
          <cell r="G805">
            <v>113</v>
          </cell>
          <cell r="H805">
            <v>111</v>
          </cell>
          <cell r="I805">
            <v>116</v>
          </cell>
          <cell r="J805">
            <v>114</v>
          </cell>
          <cell r="K805">
            <v>113</v>
          </cell>
          <cell r="L805">
            <v>108</v>
          </cell>
          <cell r="M805">
            <v>123</v>
          </cell>
        </row>
        <row r="806">
          <cell r="A806">
            <v>5182552</v>
          </cell>
          <cell r="B806">
            <v>5115369</v>
          </cell>
          <cell r="C806">
            <v>4410</v>
          </cell>
          <cell r="D806">
            <v>1309442</v>
          </cell>
          <cell r="E806">
            <v>283</v>
          </cell>
          <cell r="F806">
            <v>210</v>
          </cell>
          <cell r="G806">
            <v>168</v>
          </cell>
          <cell r="H806">
            <v>211</v>
          </cell>
          <cell r="I806">
            <v>270</v>
          </cell>
          <cell r="J806">
            <v>210</v>
          </cell>
          <cell r="K806">
            <v>243</v>
          </cell>
          <cell r="L806">
            <v>253</v>
          </cell>
          <cell r="M806">
            <v>242</v>
          </cell>
        </row>
        <row r="807">
          <cell r="A807">
            <v>5095510</v>
          </cell>
          <cell r="B807">
            <v>5071848</v>
          </cell>
          <cell r="C807">
            <v>4410</v>
          </cell>
          <cell r="D807">
            <v>7094174</v>
          </cell>
          <cell r="E807">
            <v>260</v>
          </cell>
          <cell r="F807">
            <v>113</v>
          </cell>
          <cell r="G807">
            <v>46</v>
          </cell>
          <cell r="H807">
            <v>127</v>
          </cell>
          <cell r="I807">
            <v>118</v>
          </cell>
          <cell r="J807">
            <v>183</v>
          </cell>
          <cell r="K807">
            <v>258</v>
          </cell>
          <cell r="L807">
            <v>330</v>
          </cell>
          <cell r="M807">
            <v>314</v>
          </cell>
        </row>
        <row r="808">
          <cell r="A808">
            <v>5172194</v>
          </cell>
          <cell r="B808">
            <v>5110190</v>
          </cell>
          <cell r="C808">
            <v>4410</v>
          </cell>
          <cell r="D808">
            <v>7117735</v>
          </cell>
          <cell r="E808">
            <v>113</v>
          </cell>
          <cell r="F808">
            <v>56</v>
          </cell>
          <cell r="G808">
            <v>119</v>
          </cell>
          <cell r="H808">
            <v>103</v>
          </cell>
          <cell r="I808">
            <v>135</v>
          </cell>
          <cell r="J808">
            <v>157</v>
          </cell>
          <cell r="K808">
            <v>126</v>
          </cell>
          <cell r="L808">
            <v>156</v>
          </cell>
          <cell r="M808">
            <v>132</v>
          </cell>
        </row>
        <row r="809">
          <cell r="A809">
            <v>5182768</v>
          </cell>
          <cell r="B809">
            <v>5115477</v>
          </cell>
          <cell r="C809">
            <v>4410</v>
          </cell>
          <cell r="D809">
            <v>7316427</v>
          </cell>
          <cell r="E809">
            <v>275</v>
          </cell>
          <cell r="F809">
            <v>208</v>
          </cell>
          <cell r="G809">
            <v>240</v>
          </cell>
          <cell r="H809">
            <v>229</v>
          </cell>
          <cell r="I809">
            <v>247</v>
          </cell>
          <cell r="J809">
            <v>208</v>
          </cell>
          <cell r="K809">
            <v>216</v>
          </cell>
          <cell r="L809">
            <v>265</v>
          </cell>
          <cell r="M809">
            <v>223</v>
          </cell>
        </row>
        <row r="810">
          <cell r="A810">
            <v>5172302</v>
          </cell>
          <cell r="B810">
            <v>5110244</v>
          </cell>
          <cell r="C810">
            <v>4410</v>
          </cell>
          <cell r="D810">
            <v>445100</v>
          </cell>
          <cell r="E810">
            <v>200</v>
          </cell>
          <cell r="F810">
            <v>173</v>
          </cell>
          <cell r="G810">
            <v>158</v>
          </cell>
          <cell r="H810">
            <v>163</v>
          </cell>
          <cell r="I810">
            <v>164</v>
          </cell>
          <cell r="J810">
            <v>138</v>
          </cell>
          <cell r="K810">
            <v>145</v>
          </cell>
          <cell r="L810">
            <v>177</v>
          </cell>
          <cell r="M810">
            <v>212</v>
          </cell>
        </row>
        <row r="811">
          <cell r="A811">
            <v>5182684</v>
          </cell>
          <cell r="B811">
            <v>5115435</v>
          </cell>
          <cell r="C811">
            <v>4410</v>
          </cell>
          <cell r="D811">
            <v>719449</v>
          </cell>
          <cell r="E811">
            <v>175</v>
          </cell>
          <cell r="F811">
            <v>160</v>
          </cell>
          <cell r="G811">
            <v>140</v>
          </cell>
          <cell r="H811">
            <v>161</v>
          </cell>
          <cell r="I811">
            <v>157</v>
          </cell>
          <cell r="J811">
            <v>147</v>
          </cell>
          <cell r="K811">
            <v>139</v>
          </cell>
          <cell r="L811">
            <v>130</v>
          </cell>
          <cell r="M811">
            <v>178</v>
          </cell>
        </row>
        <row r="812">
          <cell r="A812">
            <v>5095458</v>
          </cell>
          <cell r="B812">
            <v>5071822</v>
          </cell>
          <cell r="C812">
            <v>4410</v>
          </cell>
          <cell r="D812">
            <v>4418976</v>
          </cell>
          <cell r="E812">
            <v>240</v>
          </cell>
          <cell r="F812">
            <v>185</v>
          </cell>
          <cell r="G812">
            <v>227</v>
          </cell>
          <cell r="H812">
            <v>186</v>
          </cell>
          <cell r="I812">
            <v>464</v>
          </cell>
          <cell r="J812">
            <v>221</v>
          </cell>
          <cell r="K812">
            <v>184</v>
          </cell>
          <cell r="L812">
            <v>199</v>
          </cell>
          <cell r="M812">
            <v>186</v>
          </cell>
        </row>
        <row r="813">
          <cell r="A813">
            <v>5172366</v>
          </cell>
          <cell r="B813">
            <v>5110276</v>
          </cell>
          <cell r="C813">
            <v>4410</v>
          </cell>
          <cell r="D813">
            <v>3507303</v>
          </cell>
          <cell r="E813">
            <v>288</v>
          </cell>
          <cell r="F813">
            <v>261</v>
          </cell>
          <cell r="G813">
            <v>137</v>
          </cell>
          <cell r="H813">
            <v>126</v>
          </cell>
          <cell r="I813">
            <v>147</v>
          </cell>
          <cell r="J813">
            <v>207</v>
          </cell>
          <cell r="K813">
            <v>239</v>
          </cell>
          <cell r="L813">
            <v>223</v>
          </cell>
          <cell r="M813">
            <v>230</v>
          </cell>
        </row>
        <row r="814">
          <cell r="A814">
            <v>5183156</v>
          </cell>
          <cell r="B814">
            <v>5115671</v>
          </cell>
          <cell r="C814">
            <v>4410</v>
          </cell>
          <cell r="E814">
            <v>315</v>
          </cell>
          <cell r="F814">
            <v>281</v>
          </cell>
          <cell r="G814">
            <v>270</v>
          </cell>
          <cell r="H814">
            <v>240</v>
          </cell>
          <cell r="I814">
            <v>313</v>
          </cell>
          <cell r="J814">
            <v>270</v>
          </cell>
          <cell r="K814">
            <v>288</v>
          </cell>
          <cell r="L814">
            <v>261</v>
          </cell>
          <cell r="M814">
            <v>277</v>
          </cell>
        </row>
        <row r="815">
          <cell r="A815">
            <v>5183250</v>
          </cell>
          <cell r="B815">
            <v>5115718</v>
          </cell>
          <cell r="C815">
            <v>4410</v>
          </cell>
          <cell r="D815">
            <v>3364064</v>
          </cell>
          <cell r="E815">
            <v>294</v>
          </cell>
          <cell r="F815">
            <v>263</v>
          </cell>
          <cell r="G815">
            <v>253</v>
          </cell>
          <cell r="H815">
            <v>225</v>
          </cell>
          <cell r="I815">
            <v>294</v>
          </cell>
          <cell r="J815">
            <v>92</v>
          </cell>
          <cell r="K815">
            <v>42</v>
          </cell>
          <cell r="L815">
            <v>22</v>
          </cell>
          <cell r="M815">
            <v>11</v>
          </cell>
        </row>
        <row r="816">
          <cell r="A816">
            <v>5183308</v>
          </cell>
          <cell r="B816">
            <v>5115747</v>
          </cell>
          <cell r="C816">
            <v>4410</v>
          </cell>
          <cell r="D816">
            <v>31988300</v>
          </cell>
          <cell r="E816">
            <v>96</v>
          </cell>
          <cell r="F816">
            <v>96</v>
          </cell>
          <cell r="G816">
            <v>112</v>
          </cell>
          <cell r="H816">
            <v>136</v>
          </cell>
          <cell r="I816">
            <v>53</v>
          </cell>
          <cell r="J816">
            <v>134</v>
          </cell>
          <cell r="K816">
            <v>151</v>
          </cell>
          <cell r="L816">
            <v>180</v>
          </cell>
          <cell r="M816">
            <v>211</v>
          </cell>
        </row>
        <row r="817">
          <cell r="A817">
            <v>5183176</v>
          </cell>
          <cell r="B817">
            <v>5115681</v>
          </cell>
          <cell r="C817">
            <v>4410</v>
          </cell>
          <cell r="D817">
            <v>31988296</v>
          </cell>
          <cell r="E817">
            <v>110</v>
          </cell>
          <cell r="F817">
            <v>75</v>
          </cell>
          <cell r="G817">
            <v>77</v>
          </cell>
          <cell r="H817">
            <v>73</v>
          </cell>
          <cell r="I817">
            <v>67</v>
          </cell>
          <cell r="J817">
            <v>67</v>
          </cell>
          <cell r="K817">
            <v>68</v>
          </cell>
          <cell r="L817">
            <v>67</v>
          </cell>
          <cell r="M817">
            <v>0</v>
          </cell>
        </row>
        <row r="818">
          <cell r="A818">
            <v>5183102</v>
          </cell>
          <cell r="B818">
            <v>5115644</v>
          </cell>
          <cell r="C818">
            <v>4410</v>
          </cell>
          <cell r="D818">
            <v>31988099</v>
          </cell>
          <cell r="E818">
            <v>230</v>
          </cell>
          <cell r="F818">
            <v>164</v>
          </cell>
          <cell r="G818">
            <v>164</v>
          </cell>
          <cell r="H818">
            <v>204</v>
          </cell>
          <cell r="I818">
            <v>167</v>
          </cell>
          <cell r="J818">
            <v>181</v>
          </cell>
          <cell r="K818">
            <v>216</v>
          </cell>
          <cell r="L818">
            <v>183</v>
          </cell>
          <cell r="M818">
            <v>186</v>
          </cell>
        </row>
        <row r="819">
          <cell r="A819">
            <v>5183120</v>
          </cell>
          <cell r="B819">
            <v>5115653</v>
          </cell>
          <cell r="C819">
            <v>4410</v>
          </cell>
          <cell r="D819">
            <v>355781</v>
          </cell>
          <cell r="E819">
            <v>240</v>
          </cell>
          <cell r="F819">
            <v>214</v>
          </cell>
          <cell r="G819">
            <v>206</v>
          </cell>
          <cell r="H819">
            <v>183</v>
          </cell>
          <cell r="I819">
            <v>239</v>
          </cell>
          <cell r="J819">
            <v>422</v>
          </cell>
          <cell r="K819">
            <v>267</v>
          </cell>
          <cell r="L819">
            <v>230</v>
          </cell>
          <cell r="M819">
            <v>227</v>
          </cell>
        </row>
        <row r="820">
          <cell r="A820">
            <v>5183360</v>
          </cell>
          <cell r="B820">
            <v>5115773</v>
          </cell>
          <cell r="C820">
            <v>4410</v>
          </cell>
          <cell r="D820">
            <v>31988301</v>
          </cell>
          <cell r="E820">
            <v>172</v>
          </cell>
          <cell r="F820">
            <v>152</v>
          </cell>
          <cell r="G820">
            <v>148</v>
          </cell>
          <cell r="H820">
            <v>144</v>
          </cell>
          <cell r="I820">
            <v>213</v>
          </cell>
          <cell r="J820">
            <v>187</v>
          </cell>
          <cell r="K820">
            <v>205</v>
          </cell>
          <cell r="L820">
            <v>237</v>
          </cell>
          <cell r="M820">
            <v>257</v>
          </cell>
        </row>
        <row r="821">
          <cell r="A821">
            <v>5183230</v>
          </cell>
          <cell r="B821">
            <v>5115708</v>
          </cell>
          <cell r="C821">
            <v>4410</v>
          </cell>
          <cell r="D821">
            <v>31988303</v>
          </cell>
          <cell r="E821">
            <v>78</v>
          </cell>
          <cell r="F821">
            <v>58</v>
          </cell>
          <cell r="G821">
            <v>61</v>
          </cell>
          <cell r="H821">
            <v>59</v>
          </cell>
          <cell r="I821">
            <v>63</v>
          </cell>
          <cell r="J821">
            <v>116</v>
          </cell>
          <cell r="K821">
            <v>143</v>
          </cell>
          <cell r="L821">
            <v>241</v>
          </cell>
          <cell r="M821">
            <v>271</v>
          </cell>
        </row>
        <row r="822">
          <cell r="A822">
            <v>5183270</v>
          </cell>
          <cell r="B822">
            <v>5115728</v>
          </cell>
          <cell r="C822">
            <v>4410</v>
          </cell>
          <cell r="D822">
            <v>7116236</v>
          </cell>
          <cell r="E822">
            <v>466</v>
          </cell>
          <cell r="F822">
            <v>403</v>
          </cell>
          <cell r="G822">
            <v>102</v>
          </cell>
          <cell r="H822">
            <v>128</v>
          </cell>
          <cell r="I822">
            <v>205</v>
          </cell>
          <cell r="J822">
            <v>115</v>
          </cell>
          <cell r="K822">
            <v>115</v>
          </cell>
          <cell r="L822">
            <v>109</v>
          </cell>
          <cell r="M822">
            <v>142</v>
          </cell>
        </row>
        <row r="823">
          <cell r="A823">
            <v>5081364</v>
          </cell>
          <cell r="B823">
            <v>5064775</v>
          </cell>
          <cell r="C823">
            <v>4410</v>
          </cell>
          <cell r="D823">
            <v>2964935</v>
          </cell>
          <cell r="E823">
            <v>185</v>
          </cell>
          <cell r="F823">
            <v>165</v>
          </cell>
          <cell r="G823">
            <v>151</v>
          </cell>
          <cell r="H823">
            <v>157</v>
          </cell>
          <cell r="I823">
            <v>146</v>
          </cell>
          <cell r="J823">
            <v>147</v>
          </cell>
          <cell r="K823">
            <v>158</v>
          </cell>
          <cell r="L823">
            <v>136</v>
          </cell>
          <cell r="M823">
            <v>164</v>
          </cell>
        </row>
        <row r="824">
          <cell r="A824">
            <v>5183290</v>
          </cell>
          <cell r="B824">
            <v>5115738</v>
          </cell>
          <cell r="C824">
            <v>4410</v>
          </cell>
          <cell r="D824">
            <v>1916086</v>
          </cell>
          <cell r="E824">
            <v>269</v>
          </cell>
          <cell r="F824">
            <v>270</v>
          </cell>
          <cell r="G824">
            <v>77</v>
          </cell>
          <cell r="H824">
            <v>13</v>
          </cell>
          <cell r="I824">
            <v>147</v>
          </cell>
          <cell r="J824">
            <v>0</v>
          </cell>
          <cell r="K824">
            <v>0</v>
          </cell>
          <cell r="L824">
            <v>147</v>
          </cell>
          <cell r="M824">
            <v>0</v>
          </cell>
        </row>
        <row r="825">
          <cell r="A825">
            <v>5183214</v>
          </cell>
          <cell r="B825">
            <v>5115700</v>
          </cell>
          <cell r="C825">
            <v>4410</v>
          </cell>
          <cell r="D825">
            <v>1618089</v>
          </cell>
          <cell r="E825">
            <v>251</v>
          </cell>
          <cell r="F825">
            <v>207</v>
          </cell>
          <cell r="G825">
            <v>214</v>
          </cell>
          <cell r="H825">
            <v>208</v>
          </cell>
          <cell r="I825">
            <v>223</v>
          </cell>
          <cell r="J825">
            <v>207</v>
          </cell>
          <cell r="K825">
            <v>254</v>
          </cell>
          <cell r="L825">
            <v>236</v>
          </cell>
          <cell r="M825">
            <v>230</v>
          </cell>
        </row>
        <row r="826">
          <cell r="A826">
            <v>5183344</v>
          </cell>
          <cell r="B826">
            <v>5115765</v>
          </cell>
          <cell r="C826">
            <v>4410</v>
          </cell>
          <cell r="D826">
            <v>3366163</v>
          </cell>
          <cell r="E826">
            <v>252</v>
          </cell>
          <cell r="F826">
            <v>228</v>
          </cell>
          <cell r="G826">
            <v>234</v>
          </cell>
          <cell r="H826">
            <v>214</v>
          </cell>
          <cell r="I826">
            <v>216</v>
          </cell>
          <cell r="J826">
            <v>205</v>
          </cell>
          <cell r="K826">
            <v>222</v>
          </cell>
          <cell r="L826">
            <v>216</v>
          </cell>
          <cell r="M826">
            <v>220</v>
          </cell>
        </row>
        <row r="827">
          <cell r="A827">
            <v>5183324</v>
          </cell>
          <cell r="B827">
            <v>5115755</v>
          </cell>
          <cell r="C827">
            <v>4410</v>
          </cell>
          <cell r="D827">
            <v>3361922</v>
          </cell>
          <cell r="E827">
            <v>265</v>
          </cell>
          <cell r="F827">
            <v>239</v>
          </cell>
          <cell r="G827">
            <v>234</v>
          </cell>
          <cell r="H827">
            <v>228</v>
          </cell>
          <cell r="I827">
            <v>234</v>
          </cell>
          <cell r="J827">
            <v>250</v>
          </cell>
          <cell r="K827">
            <v>297</v>
          </cell>
          <cell r="L827">
            <v>282</v>
          </cell>
          <cell r="M827">
            <v>325</v>
          </cell>
        </row>
        <row r="828">
          <cell r="A828">
            <v>5183198</v>
          </cell>
          <cell r="B828">
            <v>5115692</v>
          </cell>
          <cell r="C828">
            <v>4410</v>
          </cell>
          <cell r="D828">
            <v>4867375</v>
          </cell>
          <cell r="E828">
            <v>56</v>
          </cell>
          <cell r="F828">
            <v>48</v>
          </cell>
          <cell r="G828">
            <v>43</v>
          </cell>
          <cell r="H828">
            <v>43</v>
          </cell>
          <cell r="I828">
            <v>48</v>
          </cell>
          <cell r="J828">
            <v>47</v>
          </cell>
          <cell r="K828">
            <v>58</v>
          </cell>
          <cell r="L828">
            <v>54</v>
          </cell>
          <cell r="M828">
            <v>55</v>
          </cell>
        </row>
        <row r="829">
          <cell r="A829">
            <v>5183136</v>
          </cell>
          <cell r="B829">
            <v>5115661</v>
          </cell>
          <cell r="C829">
            <v>4410</v>
          </cell>
          <cell r="D829">
            <v>7085074</v>
          </cell>
          <cell r="E829">
            <v>233</v>
          </cell>
          <cell r="F829">
            <v>202</v>
          </cell>
          <cell r="G829">
            <v>228</v>
          </cell>
          <cell r="H829">
            <v>208</v>
          </cell>
          <cell r="I829">
            <v>214</v>
          </cell>
          <cell r="J829">
            <v>212</v>
          </cell>
          <cell r="K829">
            <v>236</v>
          </cell>
          <cell r="L829">
            <v>229</v>
          </cell>
          <cell r="M829">
            <v>265</v>
          </cell>
        </row>
        <row r="830">
          <cell r="A830">
            <v>5183682</v>
          </cell>
          <cell r="B830">
            <v>5115934</v>
          </cell>
          <cell r="C830">
            <v>4410</v>
          </cell>
          <cell r="D830">
            <v>2206823</v>
          </cell>
          <cell r="E830">
            <v>233</v>
          </cell>
          <cell r="F830">
            <v>206</v>
          </cell>
          <cell r="G830">
            <v>200</v>
          </cell>
          <cell r="H830">
            <v>189</v>
          </cell>
          <cell r="I830">
            <v>273</v>
          </cell>
          <cell r="J830">
            <v>237</v>
          </cell>
          <cell r="K830">
            <v>251</v>
          </cell>
          <cell r="L830">
            <v>227</v>
          </cell>
          <cell r="M830">
            <v>233</v>
          </cell>
        </row>
        <row r="831">
          <cell r="A831">
            <v>5164458</v>
          </cell>
          <cell r="B831">
            <v>5106322</v>
          </cell>
          <cell r="C831">
            <v>4410</v>
          </cell>
          <cell r="E831">
            <v>422</v>
          </cell>
          <cell r="F831">
            <v>200</v>
          </cell>
          <cell r="G831">
            <v>190</v>
          </cell>
          <cell r="H831">
            <v>168</v>
          </cell>
          <cell r="I831">
            <v>219</v>
          </cell>
          <cell r="J831">
            <v>186</v>
          </cell>
          <cell r="K831">
            <v>196</v>
          </cell>
          <cell r="L831">
            <v>181</v>
          </cell>
          <cell r="M831">
            <v>187</v>
          </cell>
        </row>
        <row r="832">
          <cell r="A832">
            <v>5164868</v>
          </cell>
          <cell r="B832">
            <v>5106527</v>
          </cell>
          <cell r="C832">
            <v>4410</v>
          </cell>
          <cell r="D832">
            <v>31988455</v>
          </cell>
          <cell r="E832">
            <v>318</v>
          </cell>
          <cell r="F832">
            <v>253</v>
          </cell>
          <cell r="G832">
            <v>259</v>
          </cell>
          <cell r="H832">
            <v>246</v>
          </cell>
          <cell r="I832">
            <v>260</v>
          </cell>
          <cell r="J832">
            <v>250</v>
          </cell>
          <cell r="K832">
            <v>255</v>
          </cell>
          <cell r="L832">
            <v>260</v>
          </cell>
          <cell r="M832">
            <v>226</v>
          </cell>
        </row>
        <row r="833">
          <cell r="A833">
            <v>5164450</v>
          </cell>
          <cell r="B833">
            <v>5106318</v>
          </cell>
          <cell r="C833">
            <v>4410</v>
          </cell>
          <cell r="D833">
            <v>31988464</v>
          </cell>
          <cell r="E833">
            <v>20</v>
          </cell>
          <cell r="F833">
            <v>20</v>
          </cell>
          <cell r="G833">
            <v>16</v>
          </cell>
          <cell r="H833">
            <v>19</v>
          </cell>
          <cell r="I833">
            <v>19</v>
          </cell>
          <cell r="J833">
            <v>268</v>
          </cell>
          <cell r="K833">
            <v>274</v>
          </cell>
          <cell r="L833">
            <v>207</v>
          </cell>
          <cell r="M833">
            <v>270</v>
          </cell>
        </row>
        <row r="834">
          <cell r="A834">
            <v>5095464</v>
          </cell>
          <cell r="B834">
            <v>5071825</v>
          </cell>
          <cell r="C834">
            <v>4410</v>
          </cell>
          <cell r="D834">
            <v>31988462</v>
          </cell>
          <cell r="E834">
            <v>85</v>
          </cell>
          <cell r="F834">
            <v>60</v>
          </cell>
          <cell r="G834">
            <v>63</v>
          </cell>
          <cell r="H834">
            <v>64</v>
          </cell>
          <cell r="I834">
            <v>58</v>
          </cell>
          <cell r="J834">
            <v>78</v>
          </cell>
          <cell r="K834">
            <v>94</v>
          </cell>
          <cell r="L834">
            <v>104</v>
          </cell>
          <cell r="M834">
            <v>90</v>
          </cell>
        </row>
        <row r="835">
          <cell r="A835">
            <v>5183574</v>
          </cell>
          <cell r="B835">
            <v>5115880</v>
          </cell>
          <cell r="C835">
            <v>4410</v>
          </cell>
          <cell r="D835">
            <v>31987891</v>
          </cell>
          <cell r="E835">
            <v>564</v>
          </cell>
          <cell r="F835">
            <v>189</v>
          </cell>
          <cell r="G835">
            <v>86</v>
          </cell>
          <cell r="H835">
            <v>75</v>
          </cell>
          <cell r="I835">
            <v>76</v>
          </cell>
          <cell r="J835">
            <v>254</v>
          </cell>
          <cell r="K835">
            <v>255</v>
          </cell>
          <cell r="L835">
            <v>300</v>
          </cell>
          <cell r="M835">
            <v>303</v>
          </cell>
        </row>
        <row r="836">
          <cell r="A836">
            <v>5183640</v>
          </cell>
          <cell r="B836">
            <v>5115913</v>
          </cell>
          <cell r="C836">
            <v>4410</v>
          </cell>
          <cell r="D836">
            <v>31987889</v>
          </cell>
          <cell r="E836">
            <v>233</v>
          </cell>
          <cell r="F836">
            <v>206</v>
          </cell>
          <cell r="G836">
            <v>200</v>
          </cell>
          <cell r="H836">
            <v>189</v>
          </cell>
          <cell r="I836">
            <v>273</v>
          </cell>
          <cell r="J836">
            <v>367</v>
          </cell>
          <cell r="K836">
            <v>250</v>
          </cell>
          <cell r="L836">
            <v>233</v>
          </cell>
          <cell r="M836">
            <v>256</v>
          </cell>
        </row>
        <row r="837">
          <cell r="A837">
            <v>5183552</v>
          </cell>
          <cell r="B837">
            <v>5115869</v>
          </cell>
          <cell r="C837">
            <v>4410</v>
          </cell>
          <cell r="D837">
            <v>31987892</v>
          </cell>
          <cell r="E837">
            <v>313</v>
          </cell>
          <cell r="F837">
            <v>169</v>
          </cell>
          <cell r="G837">
            <v>362</v>
          </cell>
          <cell r="H837">
            <v>168</v>
          </cell>
          <cell r="I837">
            <v>193</v>
          </cell>
          <cell r="J837">
            <v>320</v>
          </cell>
          <cell r="K837">
            <v>172</v>
          </cell>
          <cell r="L837">
            <v>159</v>
          </cell>
          <cell r="M837">
            <v>171</v>
          </cell>
        </row>
        <row r="838">
          <cell r="A838">
            <v>5183702</v>
          </cell>
          <cell r="B838">
            <v>5115944</v>
          </cell>
          <cell r="C838">
            <v>4410</v>
          </cell>
          <cell r="D838">
            <v>31987888</v>
          </cell>
          <cell r="E838">
            <v>208</v>
          </cell>
          <cell r="F838">
            <v>192</v>
          </cell>
          <cell r="G838">
            <v>187</v>
          </cell>
          <cell r="H838">
            <v>175</v>
          </cell>
          <cell r="I838">
            <v>194</v>
          </cell>
          <cell r="J838">
            <v>167</v>
          </cell>
          <cell r="K838">
            <v>201</v>
          </cell>
          <cell r="L838">
            <v>166</v>
          </cell>
          <cell r="M838">
            <v>184</v>
          </cell>
        </row>
        <row r="839">
          <cell r="A839">
            <v>5183470</v>
          </cell>
          <cell r="B839">
            <v>5115828</v>
          </cell>
          <cell r="C839">
            <v>4410</v>
          </cell>
          <cell r="D839">
            <v>3518719</v>
          </cell>
          <cell r="E839">
            <v>140</v>
          </cell>
          <cell r="F839">
            <v>97</v>
          </cell>
          <cell r="G839">
            <v>165</v>
          </cell>
          <cell r="H839">
            <v>385</v>
          </cell>
          <cell r="I839">
            <v>228</v>
          </cell>
          <cell r="J839">
            <v>206</v>
          </cell>
          <cell r="K839">
            <v>204</v>
          </cell>
          <cell r="L839">
            <v>201</v>
          </cell>
          <cell r="M839">
            <v>220</v>
          </cell>
        </row>
        <row r="840">
          <cell r="A840">
            <v>5164434</v>
          </cell>
          <cell r="B840">
            <v>5106310</v>
          </cell>
          <cell r="C840">
            <v>4410</v>
          </cell>
          <cell r="D840">
            <v>10506324</v>
          </cell>
          <cell r="E840">
            <v>120</v>
          </cell>
          <cell r="F840">
            <v>157</v>
          </cell>
          <cell r="G840">
            <v>176</v>
          </cell>
          <cell r="H840">
            <v>191</v>
          </cell>
          <cell r="I840">
            <v>220</v>
          </cell>
          <cell r="J840">
            <v>119</v>
          </cell>
          <cell r="K840">
            <v>0</v>
          </cell>
          <cell r="L840">
            <v>135</v>
          </cell>
          <cell r="M840">
            <v>138</v>
          </cell>
        </row>
        <row r="841">
          <cell r="A841">
            <v>5164466</v>
          </cell>
          <cell r="B841">
            <v>5106326</v>
          </cell>
          <cell r="C841">
            <v>4410</v>
          </cell>
          <cell r="D841">
            <v>10505261</v>
          </cell>
          <cell r="E841">
            <v>744</v>
          </cell>
          <cell r="F841">
            <v>647</v>
          </cell>
          <cell r="G841">
            <v>301</v>
          </cell>
          <cell r="H841">
            <v>208</v>
          </cell>
          <cell r="I841">
            <v>148</v>
          </cell>
          <cell r="J841">
            <v>251</v>
          </cell>
          <cell r="K841">
            <v>236</v>
          </cell>
          <cell r="L841">
            <v>248</v>
          </cell>
          <cell r="M841">
            <v>318</v>
          </cell>
        </row>
        <row r="842">
          <cell r="A842">
            <v>5183598</v>
          </cell>
          <cell r="B842">
            <v>5115892</v>
          </cell>
          <cell r="C842">
            <v>4410</v>
          </cell>
          <cell r="D842">
            <v>5561062</v>
          </cell>
          <cell r="E842">
            <v>168</v>
          </cell>
          <cell r="F842">
            <v>152</v>
          </cell>
          <cell r="G842">
            <v>99</v>
          </cell>
          <cell r="H842">
            <v>127</v>
          </cell>
          <cell r="I842">
            <v>172</v>
          </cell>
          <cell r="J842">
            <v>175</v>
          </cell>
          <cell r="K842">
            <v>187</v>
          </cell>
          <cell r="L842">
            <v>156</v>
          </cell>
          <cell r="M842">
            <v>172</v>
          </cell>
        </row>
        <row r="843">
          <cell r="A843">
            <v>5164448</v>
          </cell>
          <cell r="B843">
            <v>5106317</v>
          </cell>
          <cell r="C843">
            <v>4410</v>
          </cell>
          <cell r="D843">
            <v>157318</v>
          </cell>
          <cell r="E843">
            <v>106</v>
          </cell>
          <cell r="F843">
            <v>53</v>
          </cell>
          <cell r="G843">
            <v>47</v>
          </cell>
          <cell r="H843">
            <v>95</v>
          </cell>
          <cell r="I843">
            <v>110</v>
          </cell>
          <cell r="J843">
            <v>126</v>
          </cell>
          <cell r="K843">
            <v>111</v>
          </cell>
          <cell r="L843">
            <v>84</v>
          </cell>
          <cell r="M843">
            <v>36</v>
          </cell>
        </row>
        <row r="844">
          <cell r="A844">
            <v>5164462</v>
          </cell>
          <cell r="B844">
            <v>5106324</v>
          </cell>
          <cell r="C844">
            <v>4410</v>
          </cell>
          <cell r="D844">
            <v>157297</v>
          </cell>
          <cell r="E844">
            <v>226</v>
          </cell>
          <cell r="F844">
            <v>179</v>
          </cell>
          <cell r="G844">
            <v>196</v>
          </cell>
          <cell r="H844">
            <v>180</v>
          </cell>
          <cell r="I844">
            <v>190</v>
          </cell>
          <cell r="J844">
            <v>175</v>
          </cell>
          <cell r="K844">
            <v>187</v>
          </cell>
          <cell r="L844">
            <v>179</v>
          </cell>
          <cell r="M844">
            <v>211</v>
          </cell>
        </row>
        <row r="845">
          <cell r="A845">
            <v>5164460</v>
          </cell>
          <cell r="B845">
            <v>5106323</v>
          </cell>
          <cell r="C845">
            <v>4410</v>
          </cell>
          <cell r="D845">
            <v>157390</v>
          </cell>
          <cell r="E845">
            <v>137</v>
          </cell>
          <cell r="F845">
            <v>111</v>
          </cell>
          <cell r="G845">
            <v>119</v>
          </cell>
          <cell r="H845">
            <v>111</v>
          </cell>
          <cell r="I845">
            <v>111</v>
          </cell>
          <cell r="J845">
            <v>65</v>
          </cell>
          <cell r="K845">
            <v>76</v>
          </cell>
          <cell r="L845">
            <v>106</v>
          </cell>
          <cell r="M845">
            <v>91</v>
          </cell>
        </row>
        <row r="846">
          <cell r="A846">
            <v>5164452</v>
          </cell>
          <cell r="B846">
            <v>5106319</v>
          </cell>
          <cell r="C846">
            <v>4410</v>
          </cell>
          <cell r="D846">
            <v>156867</v>
          </cell>
          <cell r="E846">
            <v>117</v>
          </cell>
          <cell r="F846">
            <v>88</v>
          </cell>
          <cell r="G846">
            <v>78</v>
          </cell>
          <cell r="H846">
            <v>112</v>
          </cell>
          <cell r="I846">
            <v>106</v>
          </cell>
          <cell r="J846">
            <v>112</v>
          </cell>
          <cell r="K846">
            <v>114</v>
          </cell>
          <cell r="L846">
            <v>115</v>
          </cell>
          <cell r="M846">
            <v>119</v>
          </cell>
        </row>
        <row r="847">
          <cell r="A847">
            <v>5183782</v>
          </cell>
          <cell r="B847">
            <v>5115984</v>
          </cell>
          <cell r="C847">
            <v>4410</v>
          </cell>
          <cell r="D847">
            <v>1871768</v>
          </cell>
          <cell r="E847">
            <v>68</v>
          </cell>
          <cell r="F847">
            <v>60</v>
          </cell>
          <cell r="G847">
            <v>60</v>
          </cell>
          <cell r="H847">
            <v>61</v>
          </cell>
          <cell r="I847">
            <v>61</v>
          </cell>
          <cell r="J847">
            <v>125</v>
          </cell>
          <cell r="K847">
            <v>170</v>
          </cell>
          <cell r="L847">
            <v>106</v>
          </cell>
          <cell r="M847">
            <v>0</v>
          </cell>
        </row>
        <row r="848">
          <cell r="A848">
            <v>5183744</v>
          </cell>
          <cell r="B848">
            <v>5115965</v>
          </cell>
          <cell r="C848">
            <v>4410</v>
          </cell>
          <cell r="D848">
            <v>1502202</v>
          </cell>
          <cell r="E848">
            <v>0</v>
          </cell>
          <cell r="F848">
            <v>155</v>
          </cell>
          <cell r="G848">
            <v>261</v>
          </cell>
          <cell r="H848">
            <v>246</v>
          </cell>
          <cell r="I848">
            <v>270</v>
          </cell>
          <cell r="J848">
            <v>229</v>
          </cell>
          <cell r="K848">
            <v>230</v>
          </cell>
          <cell r="L848">
            <v>211</v>
          </cell>
          <cell r="M848">
            <v>224</v>
          </cell>
        </row>
        <row r="849">
          <cell r="A849">
            <v>5164468</v>
          </cell>
          <cell r="B849">
            <v>5106327</v>
          </cell>
          <cell r="C849">
            <v>4410</v>
          </cell>
          <cell r="D849">
            <v>1908888</v>
          </cell>
          <cell r="E849">
            <v>384</v>
          </cell>
          <cell r="F849">
            <v>274</v>
          </cell>
          <cell r="G849">
            <v>306</v>
          </cell>
          <cell r="H849">
            <v>309</v>
          </cell>
          <cell r="I849">
            <v>216</v>
          </cell>
          <cell r="J849">
            <v>170</v>
          </cell>
          <cell r="K849">
            <v>187</v>
          </cell>
          <cell r="L849">
            <v>190</v>
          </cell>
          <cell r="M849">
            <v>183</v>
          </cell>
        </row>
        <row r="850">
          <cell r="A850">
            <v>5183428</v>
          </cell>
          <cell r="B850">
            <v>5115807</v>
          </cell>
          <cell r="C850">
            <v>4410</v>
          </cell>
          <cell r="D850">
            <v>1836958</v>
          </cell>
          <cell r="E850">
            <v>143</v>
          </cell>
          <cell r="F850">
            <v>153</v>
          </cell>
          <cell r="G850">
            <v>115</v>
          </cell>
          <cell r="H850">
            <v>102</v>
          </cell>
          <cell r="I850">
            <v>169</v>
          </cell>
          <cell r="J850">
            <v>241</v>
          </cell>
          <cell r="K850">
            <v>285</v>
          </cell>
          <cell r="L850">
            <v>219</v>
          </cell>
          <cell r="M850">
            <v>141</v>
          </cell>
        </row>
        <row r="851">
          <cell r="A851">
            <v>5183488</v>
          </cell>
          <cell r="B851">
            <v>5115837</v>
          </cell>
          <cell r="C851">
            <v>4410</v>
          </cell>
          <cell r="D851">
            <v>1502206</v>
          </cell>
          <cell r="E851">
            <v>0</v>
          </cell>
          <cell r="F851">
            <v>0</v>
          </cell>
          <cell r="G851">
            <v>145</v>
          </cell>
          <cell r="H851">
            <v>54</v>
          </cell>
          <cell r="I851">
            <v>100</v>
          </cell>
          <cell r="J851">
            <v>96</v>
          </cell>
          <cell r="K851">
            <v>141</v>
          </cell>
          <cell r="L851">
            <v>143</v>
          </cell>
          <cell r="M851">
            <v>115</v>
          </cell>
        </row>
        <row r="852">
          <cell r="A852">
            <v>5183724</v>
          </cell>
          <cell r="B852">
            <v>5115955</v>
          </cell>
          <cell r="C852">
            <v>4410</v>
          </cell>
          <cell r="D852">
            <v>1728446</v>
          </cell>
          <cell r="E852">
            <v>36</v>
          </cell>
          <cell r="F852">
            <v>26</v>
          </cell>
          <cell r="G852">
            <v>27</v>
          </cell>
          <cell r="H852">
            <v>26</v>
          </cell>
          <cell r="I852">
            <v>192</v>
          </cell>
          <cell r="J852">
            <v>34</v>
          </cell>
          <cell r="K852">
            <v>6</v>
          </cell>
          <cell r="L852">
            <v>50</v>
          </cell>
          <cell r="M852">
            <v>57</v>
          </cell>
        </row>
        <row r="853">
          <cell r="A853">
            <v>5183510</v>
          </cell>
          <cell r="B853">
            <v>5115848</v>
          </cell>
          <cell r="C853">
            <v>4410</v>
          </cell>
          <cell r="D853">
            <v>1728445</v>
          </cell>
          <cell r="E853">
            <v>230</v>
          </cell>
          <cell r="F853">
            <v>86</v>
          </cell>
          <cell r="G853">
            <v>0</v>
          </cell>
          <cell r="H853">
            <v>0</v>
          </cell>
          <cell r="I853">
            <v>39</v>
          </cell>
          <cell r="J853">
            <v>100</v>
          </cell>
          <cell r="K853">
            <v>94</v>
          </cell>
          <cell r="L853">
            <v>70</v>
          </cell>
          <cell r="M853">
            <v>21</v>
          </cell>
        </row>
        <row r="854">
          <cell r="A854">
            <v>5183766</v>
          </cell>
          <cell r="B854">
            <v>5115976</v>
          </cell>
          <cell r="C854">
            <v>4410</v>
          </cell>
          <cell r="D854">
            <v>3362565</v>
          </cell>
          <cell r="E854">
            <v>244</v>
          </cell>
          <cell r="F854">
            <v>158</v>
          </cell>
          <cell r="G854">
            <v>210</v>
          </cell>
          <cell r="H854">
            <v>230</v>
          </cell>
          <cell r="I854">
            <v>226</v>
          </cell>
          <cell r="J854">
            <v>187</v>
          </cell>
          <cell r="K854">
            <v>215</v>
          </cell>
          <cell r="L854">
            <v>193</v>
          </cell>
          <cell r="M854">
            <v>199</v>
          </cell>
        </row>
        <row r="855">
          <cell r="A855">
            <v>5164856</v>
          </cell>
          <cell r="B855">
            <v>5106521</v>
          </cell>
          <cell r="C855">
            <v>4410</v>
          </cell>
          <cell r="D855">
            <v>6829643</v>
          </cell>
          <cell r="E855">
            <v>269</v>
          </cell>
          <cell r="F855">
            <v>228</v>
          </cell>
          <cell r="G855">
            <v>246</v>
          </cell>
          <cell r="H855">
            <v>243</v>
          </cell>
          <cell r="I855">
            <v>230</v>
          </cell>
          <cell r="J855">
            <v>196</v>
          </cell>
          <cell r="K855">
            <v>278</v>
          </cell>
          <cell r="L855">
            <v>257</v>
          </cell>
          <cell r="M855">
            <v>301</v>
          </cell>
        </row>
        <row r="856">
          <cell r="A856">
            <v>5164858</v>
          </cell>
          <cell r="B856">
            <v>5106522</v>
          </cell>
          <cell r="C856">
            <v>4410</v>
          </cell>
          <cell r="D856">
            <v>6824620</v>
          </cell>
          <cell r="E856">
            <v>242</v>
          </cell>
          <cell r="F856">
            <v>196</v>
          </cell>
          <cell r="G856">
            <v>217</v>
          </cell>
          <cell r="H856">
            <v>219</v>
          </cell>
          <cell r="I856">
            <v>216</v>
          </cell>
          <cell r="J856">
            <v>181</v>
          </cell>
          <cell r="K856">
            <v>242</v>
          </cell>
          <cell r="L856">
            <v>216</v>
          </cell>
          <cell r="M856">
            <v>210</v>
          </cell>
        </row>
        <row r="857">
          <cell r="A857">
            <v>5164860</v>
          </cell>
          <cell r="B857">
            <v>5106523</v>
          </cell>
          <cell r="C857">
            <v>4410</v>
          </cell>
          <cell r="D857">
            <v>6826641</v>
          </cell>
          <cell r="E857">
            <v>65</v>
          </cell>
          <cell r="F857">
            <v>66</v>
          </cell>
          <cell r="G857">
            <v>91</v>
          </cell>
          <cell r="H857">
            <v>293</v>
          </cell>
          <cell r="I857">
            <v>297</v>
          </cell>
          <cell r="J857">
            <v>232</v>
          </cell>
          <cell r="K857">
            <v>278</v>
          </cell>
          <cell r="L857">
            <v>244</v>
          </cell>
          <cell r="M857">
            <v>253</v>
          </cell>
        </row>
        <row r="858">
          <cell r="A858">
            <v>5164864</v>
          </cell>
          <cell r="B858">
            <v>5106525</v>
          </cell>
          <cell r="C858">
            <v>4410</v>
          </cell>
          <cell r="D858">
            <v>2184403</v>
          </cell>
          <cell r="E858">
            <v>162</v>
          </cell>
          <cell r="F858">
            <v>129</v>
          </cell>
          <cell r="G858">
            <v>199</v>
          </cell>
          <cell r="H858">
            <v>244</v>
          </cell>
          <cell r="I858">
            <v>231</v>
          </cell>
          <cell r="J858">
            <v>238</v>
          </cell>
          <cell r="K858">
            <v>275</v>
          </cell>
          <cell r="L858">
            <v>224</v>
          </cell>
          <cell r="M858">
            <v>243</v>
          </cell>
        </row>
        <row r="859">
          <cell r="A859">
            <v>5164456</v>
          </cell>
          <cell r="B859">
            <v>5106321</v>
          </cell>
          <cell r="C859">
            <v>4410</v>
          </cell>
          <cell r="D859">
            <v>6823783</v>
          </cell>
          <cell r="E859">
            <v>149</v>
          </cell>
          <cell r="F859">
            <v>129</v>
          </cell>
          <cell r="G859">
            <v>130</v>
          </cell>
          <cell r="H859">
            <v>141</v>
          </cell>
          <cell r="I859">
            <v>118</v>
          </cell>
          <cell r="J859">
            <v>68</v>
          </cell>
          <cell r="K859">
            <v>134</v>
          </cell>
          <cell r="L859">
            <v>144</v>
          </cell>
          <cell r="M859">
            <v>138</v>
          </cell>
        </row>
        <row r="860">
          <cell r="A860">
            <v>5183378</v>
          </cell>
          <cell r="B860">
            <v>5115782</v>
          </cell>
          <cell r="C860">
            <v>4410</v>
          </cell>
          <cell r="D860">
            <v>2181883</v>
          </cell>
          <cell r="E860">
            <v>48</v>
          </cell>
          <cell r="F860">
            <v>0</v>
          </cell>
          <cell r="G860">
            <v>28</v>
          </cell>
          <cell r="H860">
            <v>1</v>
          </cell>
          <cell r="I860">
            <v>22</v>
          </cell>
          <cell r="J860">
            <v>20</v>
          </cell>
          <cell r="K860">
            <v>0</v>
          </cell>
          <cell r="L860">
            <v>25</v>
          </cell>
          <cell r="M860">
            <v>108</v>
          </cell>
        </row>
        <row r="861">
          <cell r="A861">
            <v>5183390</v>
          </cell>
          <cell r="B861">
            <v>5115788</v>
          </cell>
          <cell r="C861">
            <v>4410</v>
          </cell>
          <cell r="D861">
            <v>7115437</v>
          </cell>
          <cell r="E861">
            <v>111</v>
          </cell>
          <cell r="F861">
            <v>97</v>
          </cell>
          <cell r="G861">
            <v>109</v>
          </cell>
          <cell r="H861">
            <v>109</v>
          </cell>
          <cell r="I861">
            <v>107</v>
          </cell>
          <cell r="J861">
            <v>98</v>
          </cell>
          <cell r="K861">
            <v>89</v>
          </cell>
          <cell r="L861">
            <v>117</v>
          </cell>
          <cell r="M861">
            <v>230</v>
          </cell>
        </row>
        <row r="862">
          <cell r="A862">
            <v>5183618</v>
          </cell>
          <cell r="B862">
            <v>5115902</v>
          </cell>
          <cell r="C862">
            <v>4410</v>
          </cell>
          <cell r="D862">
            <v>7104501</v>
          </cell>
          <cell r="E862">
            <v>383</v>
          </cell>
          <cell r="F862">
            <v>319</v>
          </cell>
          <cell r="G862">
            <v>332</v>
          </cell>
          <cell r="H862">
            <v>344</v>
          </cell>
          <cell r="I862">
            <v>357</v>
          </cell>
          <cell r="J862">
            <v>345</v>
          </cell>
          <cell r="K862">
            <v>357</v>
          </cell>
          <cell r="L862">
            <v>376</v>
          </cell>
          <cell r="M862">
            <v>340</v>
          </cell>
        </row>
        <row r="863">
          <cell r="A863">
            <v>5183532</v>
          </cell>
          <cell r="B863">
            <v>5115859</v>
          </cell>
          <cell r="C863">
            <v>4410</v>
          </cell>
          <cell r="D863">
            <v>7729310</v>
          </cell>
          <cell r="E863">
            <v>173</v>
          </cell>
          <cell r="F863">
            <v>178</v>
          </cell>
          <cell r="G863">
            <v>372</v>
          </cell>
          <cell r="H863">
            <v>230</v>
          </cell>
          <cell r="I863">
            <v>495</v>
          </cell>
          <cell r="J863">
            <v>211</v>
          </cell>
          <cell r="K863">
            <v>197</v>
          </cell>
          <cell r="L863">
            <v>193</v>
          </cell>
          <cell r="M863">
            <v>194</v>
          </cell>
        </row>
        <row r="864">
          <cell r="A864">
            <v>5164862</v>
          </cell>
          <cell r="B864">
            <v>5106524</v>
          </cell>
          <cell r="C864">
            <v>4410</v>
          </cell>
          <cell r="D864">
            <v>3526783</v>
          </cell>
          <cell r="E864">
            <v>194</v>
          </cell>
          <cell r="F864">
            <v>202</v>
          </cell>
          <cell r="G864">
            <v>31</v>
          </cell>
          <cell r="H864">
            <v>221</v>
          </cell>
          <cell r="I864">
            <v>330</v>
          </cell>
          <cell r="J864">
            <v>266</v>
          </cell>
          <cell r="K864">
            <v>281</v>
          </cell>
          <cell r="L864">
            <v>311</v>
          </cell>
          <cell r="M864">
            <v>328</v>
          </cell>
        </row>
        <row r="865">
          <cell r="A865">
            <v>5183410</v>
          </cell>
          <cell r="B865">
            <v>5115798</v>
          </cell>
          <cell r="C865">
            <v>4410</v>
          </cell>
          <cell r="D865">
            <v>443759</v>
          </cell>
          <cell r="E865">
            <v>141</v>
          </cell>
          <cell r="F865">
            <v>55</v>
          </cell>
          <cell r="G865">
            <v>34</v>
          </cell>
          <cell r="H865">
            <v>32</v>
          </cell>
          <cell r="I865">
            <v>88</v>
          </cell>
          <cell r="J865">
            <v>61</v>
          </cell>
          <cell r="K865">
            <v>53</v>
          </cell>
          <cell r="L865">
            <v>45</v>
          </cell>
          <cell r="M865">
            <v>84</v>
          </cell>
        </row>
        <row r="866">
          <cell r="A866">
            <v>5164446</v>
          </cell>
          <cell r="B866">
            <v>5106316</v>
          </cell>
          <cell r="C866">
            <v>4410</v>
          </cell>
          <cell r="D866">
            <v>2511582</v>
          </cell>
          <cell r="E866">
            <v>244</v>
          </cell>
          <cell r="F866">
            <v>203</v>
          </cell>
          <cell r="G866">
            <v>195</v>
          </cell>
          <cell r="H866">
            <v>222</v>
          </cell>
          <cell r="I866">
            <v>222</v>
          </cell>
          <cell r="J866">
            <v>196</v>
          </cell>
          <cell r="K866">
            <v>216</v>
          </cell>
          <cell r="L866">
            <v>217</v>
          </cell>
          <cell r="M866">
            <v>220</v>
          </cell>
        </row>
        <row r="867">
          <cell r="A867">
            <v>5164440</v>
          </cell>
          <cell r="B867">
            <v>5106313</v>
          </cell>
          <cell r="C867">
            <v>4410</v>
          </cell>
          <cell r="D867">
            <v>2511576</v>
          </cell>
          <cell r="E867">
            <v>237</v>
          </cell>
          <cell r="F867">
            <v>193</v>
          </cell>
          <cell r="G867">
            <v>191</v>
          </cell>
          <cell r="H867">
            <v>177</v>
          </cell>
          <cell r="I867">
            <v>162</v>
          </cell>
          <cell r="J867">
            <v>166</v>
          </cell>
          <cell r="K867">
            <v>253</v>
          </cell>
          <cell r="L867">
            <v>246</v>
          </cell>
          <cell r="M867">
            <v>230</v>
          </cell>
        </row>
        <row r="868">
          <cell r="A868">
            <v>5164430</v>
          </cell>
          <cell r="B868">
            <v>5106308</v>
          </cell>
          <cell r="C868">
            <v>4410</v>
          </cell>
          <cell r="D868">
            <v>2511577</v>
          </cell>
          <cell r="E868">
            <v>372</v>
          </cell>
          <cell r="F868">
            <v>363</v>
          </cell>
          <cell r="G868">
            <v>337</v>
          </cell>
          <cell r="H868">
            <v>360</v>
          </cell>
          <cell r="I868">
            <v>204</v>
          </cell>
          <cell r="J868">
            <v>122</v>
          </cell>
          <cell r="K868">
            <v>326</v>
          </cell>
          <cell r="L868">
            <v>350</v>
          </cell>
          <cell r="M868">
            <v>298</v>
          </cell>
        </row>
        <row r="869">
          <cell r="A869">
            <v>5164444</v>
          </cell>
          <cell r="B869">
            <v>5106315</v>
          </cell>
          <cell r="C869">
            <v>4410</v>
          </cell>
          <cell r="D869">
            <v>2511562</v>
          </cell>
          <cell r="E869">
            <v>255</v>
          </cell>
          <cell r="F869">
            <v>179</v>
          </cell>
          <cell r="G869">
            <v>209</v>
          </cell>
          <cell r="H869">
            <v>178</v>
          </cell>
          <cell r="I869">
            <v>209</v>
          </cell>
          <cell r="J869">
            <v>179</v>
          </cell>
          <cell r="K869">
            <v>166</v>
          </cell>
          <cell r="L869">
            <v>180</v>
          </cell>
          <cell r="M869">
            <v>182</v>
          </cell>
        </row>
        <row r="870">
          <cell r="A870">
            <v>5164442</v>
          </cell>
          <cell r="B870">
            <v>5106314</v>
          </cell>
          <cell r="C870">
            <v>4410</v>
          </cell>
          <cell r="D870">
            <v>2511570</v>
          </cell>
          <cell r="E870">
            <v>168</v>
          </cell>
          <cell r="F870">
            <v>135</v>
          </cell>
          <cell r="G870">
            <v>124</v>
          </cell>
          <cell r="H870">
            <v>166</v>
          </cell>
          <cell r="I870">
            <v>188</v>
          </cell>
          <cell r="J870">
            <v>138</v>
          </cell>
          <cell r="K870">
            <v>169</v>
          </cell>
          <cell r="L870">
            <v>170</v>
          </cell>
          <cell r="M870">
            <v>174</v>
          </cell>
        </row>
        <row r="871">
          <cell r="A871">
            <v>5164438</v>
          </cell>
          <cell r="B871">
            <v>5106312</v>
          </cell>
          <cell r="C871">
            <v>4410</v>
          </cell>
          <cell r="D871">
            <v>2510917</v>
          </cell>
          <cell r="E871">
            <v>433</v>
          </cell>
          <cell r="F871">
            <v>204</v>
          </cell>
          <cell r="G871">
            <v>84</v>
          </cell>
          <cell r="H871">
            <v>332</v>
          </cell>
          <cell r="I871">
            <v>281</v>
          </cell>
          <cell r="J871">
            <v>313</v>
          </cell>
          <cell r="K871">
            <v>381</v>
          </cell>
          <cell r="L871">
            <v>389</v>
          </cell>
          <cell r="M871">
            <v>450</v>
          </cell>
        </row>
        <row r="872">
          <cell r="A872">
            <v>5164436</v>
          </cell>
          <cell r="B872">
            <v>5106311</v>
          </cell>
          <cell r="C872">
            <v>4410</v>
          </cell>
          <cell r="D872">
            <v>2510931</v>
          </cell>
          <cell r="E872">
            <v>365</v>
          </cell>
          <cell r="F872">
            <v>277</v>
          </cell>
          <cell r="G872">
            <v>300</v>
          </cell>
          <cell r="H872">
            <v>289</v>
          </cell>
          <cell r="I872">
            <v>310</v>
          </cell>
          <cell r="J872">
            <v>252</v>
          </cell>
          <cell r="K872">
            <v>242</v>
          </cell>
          <cell r="L872">
            <v>216</v>
          </cell>
          <cell r="M872">
            <v>312</v>
          </cell>
        </row>
        <row r="873">
          <cell r="A873">
            <v>5164464</v>
          </cell>
          <cell r="B873">
            <v>5106325</v>
          </cell>
          <cell r="C873">
            <v>4410</v>
          </cell>
          <cell r="D873">
            <v>444027</v>
          </cell>
          <cell r="E873">
            <v>192</v>
          </cell>
          <cell r="F873">
            <v>73</v>
          </cell>
          <cell r="G873">
            <v>70</v>
          </cell>
          <cell r="H873">
            <v>90</v>
          </cell>
          <cell r="I873">
            <v>123</v>
          </cell>
          <cell r="J873">
            <v>123</v>
          </cell>
          <cell r="K873">
            <v>128</v>
          </cell>
          <cell r="L873">
            <v>182</v>
          </cell>
          <cell r="M873">
            <v>197</v>
          </cell>
        </row>
        <row r="874">
          <cell r="A874">
            <v>5183450</v>
          </cell>
          <cell r="B874">
            <v>5115818</v>
          </cell>
          <cell r="C874">
            <v>4410</v>
          </cell>
          <cell r="D874">
            <v>443779</v>
          </cell>
          <cell r="E874">
            <v>116</v>
          </cell>
          <cell r="F874">
            <v>94</v>
          </cell>
          <cell r="G874">
            <v>94</v>
          </cell>
          <cell r="H874">
            <v>94</v>
          </cell>
          <cell r="I874">
            <v>97</v>
          </cell>
          <cell r="J874">
            <v>88</v>
          </cell>
          <cell r="K874">
            <v>102</v>
          </cell>
          <cell r="L874">
            <v>95</v>
          </cell>
          <cell r="M874">
            <v>103</v>
          </cell>
        </row>
        <row r="875">
          <cell r="A875">
            <v>5183662</v>
          </cell>
          <cell r="B875">
            <v>5115924</v>
          </cell>
          <cell r="C875">
            <v>4410</v>
          </cell>
          <cell r="D875">
            <v>443778</v>
          </cell>
          <cell r="E875">
            <v>104</v>
          </cell>
          <cell r="F875">
            <v>107</v>
          </cell>
          <cell r="G875">
            <v>116</v>
          </cell>
          <cell r="H875">
            <v>115</v>
          </cell>
          <cell r="I875">
            <v>117</v>
          </cell>
          <cell r="J875">
            <v>189</v>
          </cell>
          <cell r="K875">
            <v>257</v>
          </cell>
          <cell r="L875">
            <v>220</v>
          </cell>
          <cell r="M875">
            <v>266</v>
          </cell>
        </row>
        <row r="876">
          <cell r="A876">
            <v>5184464</v>
          </cell>
          <cell r="B876">
            <v>5116325</v>
          </cell>
          <cell r="C876">
            <v>4410</v>
          </cell>
          <cell r="D876">
            <v>3651294</v>
          </cell>
          <cell r="E876">
            <v>142</v>
          </cell>
          <cell r="F876">
            <v>130</v>
          </cell>
          <cell r="G876">
            <v>120</v>
          </cell>
          <cell r="H876">
            <v>216</v>
          </cell>
          <cell r="I876">
            <v>260</v>
          </cell>
          <cell r="J876">
            <v>211</v>
          </cell>
          <cell r="K876">
            <v>186</v>
          </cell>
          <cell r="L876">
            <v>158</v>
          </cell>
          <cell r="M876">
            <v>183</v>
          </cell>
        </row>
        <row r="877">
          <cell r="A877">
            <v>5164840</v>
          </cell>
          <cell r="B877">
            <v>5106513</v>
          </cell>
          <cell r="C877">
            <v>4410</v>
          </cell>
          <cell r="D877">
            <v>32997471</v>
          </cell>
          <cell r="E877">
            <v>144</v>
          </cell>
          <cell r="F877">
            <v>77</v>
          </cell>
          <cell r="G877">
            <v>254</v>
          </cell>
          <cell r="H877">
            <v>98</v>
          </cell>
          <cell r="I877">
            <v>131</v>
          </cell>
          <cell r="J877">
            <v>167</v>
          </cell>
          <cell r="K877">
            <v>133</v>
          </cell>
          <cell r="L877">
            <v>232</v>
          </cell>
          <cell r="M877">
            <v>97</v>
          </cell>
        </row>
        <row r="878">
          <cell r="A878">
            <v>5164502</v>
          </cell>
          <cell r="B878">
            <v>5106344</v>
          </cell>
          <cell r="C878">
            <v>4410</v>
          </cell>
          <cell r="D878">
            <v>31981487</v>
          </cell>
          <cell r="E878">
            <v>32</v>
          </cell>
          <cell r="F878">
            <v>33</v>
          </cell>
          <cell r="G878">
            <v>145</v>
          </cell>
          <cell r="H878">
            <v>60</v>
          </cell>
          <cell r="I878">
            <v>75</v>
          </cell>
          <cell r="J878">
            <v>123</v>
          </cell>
          <cell r="K878">
            <v>168</v>
          </cell>
          <cell r="L878">
            <v>97</v>
          </cell>
          <cell r="M878">
            <v>141</v>
          </cell>
        </row>
        <row r="879">
          <cell r="A879">
            <v>5164488</v>
          </cell>
          <cell r="B879">
            <v>5106337</v>
          </cell>
          <cell r="C879">
            <v>4410</v>
          </cell>
          <cell r="D879">
            <v>31116222</v>
          </cell>
          <cell r="E879">
            <v>344</v>
          </cell>
          <cell r="F879">
            <v>152</v>
          </cell>
          <cell r="G879">
            <v>148</v>
          </cell>
          <cell r="H879">
            <v>144</v>
          </cell>
          <cell r="I879">
            <v>213</v>
          </cell>
          <cell r="J879">
            <v>164</v>
          </cell>
          <cell r="K879">
            <v>177</v>
          </cell>
          <cell r="L879">
            <v>176</v>
          </cell>
          <cell r="M879">
            <v>177</v>
          </cell>
        </row>
        <row r="880">
          <cell r="A880">
            <v>5164474</v>
          </cell>
          <cell r="B880">
            <v>5106330</v>
          </cell>
          <cell r="C880">
            <v>4410</v>
          </cell>
          <cell r="D880">
            <v>31116220</v>
          </cell>
          <cell r="E880">
            <v>84</v>
          </cell>
          <cell r="F880">
            <v>6</v>
          </cell>
          <cell r="G880">
            <v>9</v>
          </cell>
          <cell r="H880">
            <v>4</v>
          </cell>
          <cell r="I880">
            <v>9</v>
          </cell>
          <cell r="J880">
            <v>94</v>
          </cell>
          <cell r="K880">
            <v>35</v>
          </cell>
          <cell r="L880">
            <v>338</v>
          </cell>
          <cell r="M880">
            <v>230</v>
          </cell>
        </row>
        <row r="881">
          <cell r="A881">
            <v>5184036</v>
          </cell>
          <cell r="B881">
            <v>5116111</v>
          </cell>
          <cell r="C881">
            <v>4410</v>
          </cell>
          <cell r="D881">
            <v>31987902</v>
          </cell>
          <cell r="E881">
            <v>208</v>
          </cell>
          <cell r="F881">
            <v>186</v>
          </cell>
          <cell r="G881">
            <v>184</v>
          </cell>
          <cell r="H881">
            <v>190</v>
          </cell>
          <cell r="I881">
            <v>213</v>
          </cell>
          <cell r="J881">
            <v>186</v>
          </cell>
          <cell r="K881">
            <v>189</v>
          </cell>
          <cell r="L881">
            <v>199</v>
          </cell>
          <cell r="M881">
            <v>217</v>
          </cell>
        </row>
        <row r="882">
          <cell r="A882">
            <v>5164470</v>
          </cell>
          <cell r="B882">
            <v>5106328</v>
          </cell>
          <cell r="C882">
            <v>4410</v>
          </cell>
          <cell r="D882">
            <v>3519578</v>
          </cell>
          <cell r="E882">
            <v>287</v>
          </cell>
          <cell r="F882">
            <v>234</v>
          </cell>
          <cell r="G882">
            <v>111</v>
          </cell>
          <cell r="H882">
            <v>297</v>
          </cell>
          <cell r="I882">
            <v>220</v>
          </cell>
          <cell r="J882">
            <v>201</v>
          </cell>
          <cell r="K882">
            <v>240</v>
          </cell>
          <cell r="L882">
            <v>206</v>
          </cell>
          <cell r="M882">
            <v>210</v>
          </cell>
        </row>
        <row r="883">
          <cell r="A883">
            <v>5164428</v>
          </cell>
          <cell r="B883">
            <v>5106307</v>
          </cell>
          <cell r="C883">
            <v>4410</v>
          </cell>
          <cell r="D883">
            <v>3530549</v>
          </cell>
          <cell r="E883">
            <v>162</v>
          </cell>
          <cell r="F883">
            <v>137</v>
          </cell>
          <cell r="G883">
            <v>132</v>
          </cell>
          <cell r="H883">
            <v>230</v>
          </cell>
          <cell r="I883">
            <v>207</v>
          </cell>
          <cell r="J883">
            <v>158</v>
          </cell>
          <cell r="K883">
            <v>170</v>
          </cell>
          <cell r="L883">
            <v>176</v>
          </cell>
          <cell r="M883">
            <v>189</v>
          </cell>
        </row>
        <row r="884">
          <cell r="A884">
            <v>5164472</v>
          </cell>
          <cell r="B884">
            <v>5106329</v>
          </cell>
          <cell r="C884">
            <v>4410</v>
          </cell>
          <cell r="D884">
            <v>10409345</v>
          </cell>
          <cell r="E884">
            <v>220</v>
          </cell>
          <cell r="F884">
            <v>276</v>
          </cell>
          <cell r="G884">
            <v>185</v>
          </cell>
          <cell r="H884">
            <v>195</v>
          </cell>
          <cell r="I884">
            <v>213</v>
          </cell>
          <cell r="J884">
            <v>204</v>
          </cell>
          <cell r="K884">
            <v>200</v>
          </cell>
          <cell r="L884">
            <v>182</v>
          </cell>
          <cell r="M884">
            <v>186</v>
          </cell>
        </row>
        <row r="885">
          <cell r="A885">
            <v>5164486</v>
          </cell>
          <cell r="B885">
            <v>5106336</v>
          </cell>
          <cell r="C885">
            <v>4410</v>
          </cell>
          <cell r="D885">
            <v>1692062</v>
          </cell>
          <cell r="E885">
            <v>146</v>
          </cell>
          <cell r="F885">
            <v>0</v>
          </cell>
          <cell r="G885">
            <v>145</v>
          </cell>
          <cell r="H885">
            <v>146</v>
          </cell>
          <cell r="I885">
            <v>153</v>
          </cell>
          <cell r="J885">
            <v>135</v>
          </cell>
          <cell r="K885">
            <v>179</v>
          </cell>
          <cell r="L885">
            <v>68</v>
          </cell>
          <cell r="M885">
            <v>119</v>
          </cell>
        </row>
        <row r="886">
          <cell r="A886">
            <v>5164398</v>
          </cell>
          <cell r="B886">
            <v>5106292</v>
          </cell>
          <cell r="C886">
            <v>4410</v>
          </cell>
          <cell r="D886">
            <v>218322</v>
          </cell>
          <cell r="E886">
            <v>226</v>
          </cell>
          <cell r="F886">
            <v>195</v>
          </cell>
          <cell r="G886">
            <v>220</v>
          </cell>
          <cell r="H886">
            <v>223</v>
          </cell>
          <cell r="I886">
            <v>242</v>
          </cell>
          <cell r="J886">
            <v>224</v>
          </cell>
          <cell r="K886">
            <v>232</v>
          </cell>
          <cell r="L886">
            <v>212</v>
          </cell>
          <cell r="M886">
            <v>117</v>
          </cell>
        </row>
        <row r="887">
          <cell r="A887">
            <v>5164400</v>
          </cell>
          <cell r="B887">
            <v>5106293</v>
          </cell>
          <cell r="C887">
            <v>4410</v>
          </cell>
          <cell r="D887">
            <v>209721</v>
          </cell>
          <cell r="E887">
            <v>283</v>
          </cell>
          <cell r="F887">
            <v>250</v>
          </cell>
          <cell r="G887">
            <v>310</v>
          </cell>
          <cell r="H887">
            <v>196</v>
          </cell>
          <cell r="I887">
            <v>268</v>
          </cell>
          <cell r="J887">
            <v>211</v>
          </cell>
          <cell r="K887">
            <v>939</v>
          </cell>
          <cell r="L887">
            <v>201</v>
          </cell>
          <cell r="M887">
            <v>229</v>
          </cell>
        </row>
        <row r="888">
          <cell r="A888">
            <v>5164498</v>
          </cell>
          <cell r="B888">
            <v>5106342</v>
          </cell>
          <cell r="C888">
            <v>4410</v>
          </cell>
          <cell r="D888">
            <v>157302</v>
          </cell>
          <cell r="E888">
            <v>66</v>
          </cell>
          <cell r="F888">
            <v>35</v>
          </cell>
          <cell r="G888">
            <v>127</v>
          </cell>
          <cell r="H888">
            <v>184</v>
          </cell>
          <cell r="I888">
            <v>212</v>
          </cell>
          <cell r="J888">
            <v>197</v>
          </cell>
          <cell r="K888">
            <v>170</v>
          </cell>
          <cell r="L888">
            <v>148</v>
          </cell>
          <cell r="M888">
            <v>128</v>
          </cell>
        </row>
        <row r="889">
          <cell r="A889">
            <v>5164478</v>
          </cell>
          <cell r="B889">
            <v>5106332</v>
          </cell>
          <cell r="C889">
            <v>4410</v>
          </cell>
          <cell r="D889">
            <v>156841</v>
          </cell>
          <cell r="E889">
            <v>265</v>
          </cell>
          <cell r="F889">
            <v>209</v>
          </cell>
          <cell r="G889">
            <v>237</v>
          </cell>
          <cell r="H889">
            <v>226</v>
          </cell>
          <cell r="I889">
            <v>227</v>
          </cell>
          <cell r="J889">
            <v>223</v>
          </cell>
          <cell r="K889">
            <v>252</v>
          </cell>
          <cell r="L889">
            <v>257</v>
          </cell>
          <cell r="M889">
            <v>244</v>
          </cell>
        </row>
        <row r="890">
          <cell r="A890">
            <v>5183910</v>
          </cell>
          <cell r="B890">
            <v>5116048</v>
          </cell>
          <cell r="C890">
            <v>4410</v>
          </cell>
          <cell r="D890">
            <v>358969</v>
          </cell>
          <cell r="E890">
            <v>87</v>
          </cell>
          <cell r="F890">
            <v>109</v>
          </cell>
          <cell r="G890">
            <v>106</v>
          </cell>
          <cell r="H890">
            <v>213</v>
          </cell>
          <cell r="I890">
            <v>150</v>
          </cell>
          <cell r="J890">
            <v>178</v>
          </cell>
          <cell r="K890">
            <v>100</v>
          </cell>
          <cell r="L890">
            <v>125</v>
          </cell>
          <cell r="M890">
            <v>97</v>
          </cell>
        </row>
        <row r="891">
          <cell r="A891">
            <v>5184530</v>
          </cell>
          <cell r="B891">
            <v>5116358</v>
          </cell>
          <cell r="C891">
            <v>4410</v>
          </cell>
          <cell r="D891">
            <v>16008613</v>
          </cell>
          <cell r="E891">
            <v>341</v>
          </cell>
          <cell r="F891">
            <v>322</v>
          </cell>
          <cell r="G891">
            <v>298</v>
          </cell>
          <cell r="H891">
            <v>295</v>
          </cell>
          <cell r="I891">
            <v>300</v>
          </cell>
          <cell r="J891">
            <v>181</v>
          </cell>
          <cell r="K891">
            <v>0</v>
          </cell>
          <cell r="L891">
            <v>219</v>
          </cell>
          <cell r="M891">
            <v>219</v>
          </cell>
        </row>
        <row r="892">
          <cell r="A892">
            <v>5184040</v>
          </cell>
          <cell r="B892">
            <v>5116113</v>
          </cell>
          <cell r="C892">
            <v>4410</v>
          </cell>
          <cell r="D892">
            <v>16005829</v>
          </cell>
          <cell r="E892">
            <v>219</v>
          </cell>
          <cell r="F892">
            <v>204</v>
          </cell>
          <cell r="G892">
            <v>198</v>
          </cell>
          <cell r="H892">
            <v>189</v>
          </cell>
          <cell r="I892">
            <v>157</v>
          </cell>
          <cell r="J892">
            <v>137</v>
          </cell>
          <cell r="K892">
            <v>141</v>
          </cell>
          <cell r="L892">
            <v>132</v>
          </cell>
          <cell r="M892">
            <v>159</v>
          </cell>
        </row>
        <row r="893">
          <cell r="A893">
            <v>5164476</v>
          </cell>
          <cell r="B893">
            <v>5106331</v>
          </cell>
          <cell r="C893">
            <v>4410</v>
          </cell>
          <cell r="D893">
            <v>16005871</v>
          </cell>
          <cell r="E893">
            <v>229</v>
          </cell>
          <cell r="F893">
            <v>150</v>
          </cell>
          <cell r="G893">
            <v>226</v>
          </cell>
          <cell r="H893">
            <v>166</v>
          </cell>
          <cell r="I893">
            <v>149</v>
          </cell>
          <cell r="J893">
            <v>147</v>
          </cell>
          <cell r="K893">
            <v>156</v>
          </cell>
          <cell r="L893">
            <v>155</v>
          </cell>
          <cell r="M893">
            <v>152</v>
          </cell>
        </row>
        <row r="894">
          <cell r="A894">
            <v>5164846</v>
          </cell>
          <cell r="B894">
            <v>5106516</v>
          </cell>
          <cell r="C894">
            <v>4410</v>
          </cell>
          <cell r="D894">
            <v>31988589</v>
          </cell>
          <cell r="E894">
            <v>172</v>
          </cell>
          <cell r="F894">
            <v>152</v>
          </cell>
          <cell r="G894">
            <v>148</v>
          </cell>
          <cell r="H894">
            <v>144</v>
          </cell>
          <cell r="I894">
            <v>213</v>
          </cell>
          <cell r="J894">
            <v>68</v>
          </cell>
          <cell r="K894">
            <v>83</v>
          </cell>
          <cell r="L894">
            <v>77</v>
          </cell>
          <cell r="M894">
            <v>74</v>
          </cell>
        </row>
        <row r="895">
          <cell r="A895">
            <v>5164854</v>
          </cell>
          <cell r="B895">
            <v>5106520</v>
          </cell>
          <cell r="C895">
            <v>4410</v>
          </cell>
          <cell r="D895">
            <v>10279394</v>
          </cell>
          <cell r="E895">
            <v>420</v>
          </cell>
          <cell r="F895">
            <v>367</v>
          </cell>
          <cell r="G895">
            <v>315</v>
          </cell>
          <cell r="H895">
            <v>290</v>
          </cell>
          <cell r="I895">
            <v>291</v>
          </cell>
          <cell r="J895">
            <v>262</v>
          </cell>
          <cell r="K895">
            <v>284</v>
          </cell>
          <cell r="L895">
            <v>275</v>
          </cell>
          <cell r="M895">
            <v>276</v>
          </cell>
        </row>
        <row r="896">
          <cell r="A896">
            <v>5164480</v>
          </cell>
          <cell r="B896">
            <v>5106333</v>
          </cell>
          <cell r="C896">
            <v>4410</v>
          </cell>
          <cell r="D896">
            <v>1900725</v>
          </cell>
          <cell r="E896">
            <v>123</v>
          </cell>
          <cell r="F896">
            <v>43</v>
          </cell>
          <cell r="G896">
            <v>12</v>
          </cell>
          <cell r="H896">
            <v>19</v>
          </cell>
          <cell r="I896">
            <v>79</v>
          </cell>
          <cell r="J896">
            <v>0</v>
          </cell>
          <cell r="K896">
            <v>34</v>
          </cell>
          <cell r="L896">
            <v>8</v>
          </cell>
          <cell r="M896">
            <v>9</v>
          </cell>
        </row>
        <row r="897">
          <cell r="A897">
            <v>5184486</v>
          </cell>
          <cell r="B897">
            <v>5116336</v>
          </cell>
          <cell r="C897">
            <v>4410</v>
          </cell>
          <cell r="D897">
            <v>1616529</v>
          </cell>
          <cell r="E897">
            <v>193</v>
          </cell>
          <cell r="F897">
            <v>157</v>
          </cell>
          <cell r="G897">
            <v>174</v>
          </cell>
          <cell r="H897">
            <v>173</v>
          </cell>
          <cell r="I897">
            <v>189</v>
          </cell>
          <cell r="J897">
            <v>161</v>
          </cell>
          <cell r="K897">
            <v>175</v>
          </cell>
          <cell r="L897">
            <v>164</v>
          </cell>
          <cell r="M897">
            <v>194</v>
          </cell>
        </row>
        <row r="898">
          <cell r="A898">
            <v>5164484</v>
          </cell>
          <cell r="B898">
            <v>5106335</v>
          </cell>
          <cell r="C898">
            <v>4410</v>
          </cell>
          <cell r="D898">
            <v>1691804</v>
          </cell>
          <cell r="E898">
            <v>215</v>
          </cell>
          <cell r="F898">
            <v>174</v>
          </cell>
          <cell r="G898">
            <v>181</v>
          </cell>
          <cell r="H898">
            <v>195</v>
          </cell>
          <cell r="I898">
            <v>230</v>
          </cell>
          <cell r="J898">
            <v>198</v>
          </cell>
          <cell r="K898">
            <v>194</v>
          </cell>
          <cell r="L898">
            <v>184</v>
          </cell>
          <cell r="M898">
            <v>116</v>
          </cell>
        </row>
        <row r="899">
          <cell r="A899">
            <v>5164396</v>
          </cell>
          <cell r="B899">
            <v>5106291</v>
          </cell>
          <cell r="C899">
            <v>4410</v>
          </cell>
          <cell r="D899">
            <v>1691868</v>
          </cell>
          <cell r="E899">
            <v>223</v>
          </cell>
          <cell r="F899">
            <v>187</v>
          </cell>
          <cell r="G899">
            <v>193</v>
          </cell>
          <cell r="H899">
            <v>197</v>
          </cell>
          <cell r="I899">
            <v>196</v>
          </cell>
          <cell r="J899">
            <v>188</v>
          </cell>
          <cell r="K899">
            <v>500</v>
          </cell>
          <cell r="L899">
            <v>165</v>
          </cell>
          <cell r="M899">
            <v>150</v>
          </cell>
        </row>
        <row r="900">
          <cell r="A900">
            <v>5164482</v>
          </cell>
          <cell r="B900">
            <v>5106334</v>
          </cell>
          <cell r="C900">
            <v>4410</v>
          </cell>
          <cell r="D900">
            <v>1728799</v>
          </cell>
          <cell r="E900">
            <v>179</v>
          </cell>
          <cell r="F900">
            <v>162</v>
          </cell>
          <cell r="G900">
            <v>175</v>
          </cell>
          <cell r="H900">
            <v>180</v>
          </cell>
          <cell r="I900">
            <v>206</v>
          </cell>
          <cell r="J900">
            <v>180</v>
          </cell>
          <cell r="K900">
            <v>167</v>
          </cell>
          <cell r="L900">
            <v>186</v>
          </cell>
          <cell r="M900">
            <v>219</v>
          </cell>
        </row>
        <row r="901">
          <cell r="A901">
            <v>5184022</v>
          </cell>
          <cell r="B901">
            <v>5116104</v>
          </cell>
          <cell r="C901">
            <v>4410</v>
          </cell>
          <cell r="D901">
            <v>1730273</v>
          </cell>
          <cell r="E901">
            <v>189</v>
          </cell>
          <cell r="F901">
            <v>149</v>
          </cell>
          <cell r="G901">
            <v>163</v>
          </cell>
          <cell r="H901">
            <v>152</v>
          </cell>
          <cell r="I901">
            <v>161</v>
          </cell>
          <cell r="J901">
            <v>133</v>
          </cell>
          <cell r="K901">
            <v>135</v>
          </cell>
          <cell r="L901">
            <v>130</v>
          </cell>
          <cell r="M901">
            <v>134</v>
          </cell>
        </row>
        <row r="902">
          <cell r="A902">
            <v>5184508</v>
          </cell>
          <cell r="B902">
            <v>5116347</v>
          </cell>
          <cell r="C902">
            <v>4410</v>
          </cell>
          <cell r="D902">
            <v>3306160</v>
          </cell>
          <cell r="E902">
            <v>269</v>
          </cell>
          <cell r="F902">
            <v>184</v>
          </cell>
          <cell r="G902">
            <v>249</v>
          </cell>
          <cell r="H902">
            <v>202</v>
          </cell>
          <cell r="I902">
            <v>240</v>
          </cell>
          <cell r="J902">
            <v>442</v>
          </cell>
          <cell r="K902">
            <v>221</v>
          </cell>
          <cell r="L902">
            <v>191</v>
          </cell>
          <cell r="M902">
            <v>205</v>
          </cell>
        </row>
        <row r="903">
          <cell r="A903">
            <v>5183954</v>
          </cell>
          <cell r="B903">
            <v>5116070</v>
          </cell>
          <cell r="C903">
            <v>4410</v>
          </cell>
          <cell r="D903">
            <v>6826851</v>
          </cell>
          <cell r="E903">
            <v>214</v>
          </cell>
          <cell r="F903">
            <v>200</v>
          </cell>
          <cell r="G903">
            <v>206</v>
          </cell>
          <cell r="H903">
            <v>159</v>
          </cell>
          <cell r="I903">
            <v>163</v>
          </cell>
          <cell r="J903">
            <v>54</v>
          </cell>
          <cell r="K903">
            <v>170</v>
          </cell>
          <cell r="L903">
            <v>26</v>
          </cell>
          <cell r="M903">
            <v>228</v>
          </cell>
        </row>
        <row r="904">
          <cell r="A904">
            <v>5164830</v>
          </cell>
          <cell r="B904">
            <v>5106508</v>
          </cell>
          <cell r="C904">
            <v>4410</v>
          </cell>
          <cell r="D904">
            <v>2182722</v>
          </cell>
          <cell r="E904">
            <v>160</v>
          </cell>
          <cell r="F904">
            <v>122</v>
          </cell>
          <cell r="G904">
            <v>124</v>
          </cell>
          <cell r="H904">
            <v>128</v>
          </cell>
          <cell r="I904">
            <v>136</v>
          </cell>
          <cell r="J904">
            <v>113</v>
          </cell>
          <cell r="K904">
            <v>131</v>
          </cell>
          <cell r="L904">
            <v>136</v>
          </cell>
          <cell r="M904">
            <v>132</v>
          </cell>
        </row>
        <row r="905">
          <cell r="A905">
            <v>5164852</v>
          </cell>
          <cell r="B905">
            <v>5106519</v>
          </cell>
          <cell r="C905">
            <v>4410</v>
          </cell>
          <cell r="D905">
            <v>2101213</v>
          </cell>
          <cell r="E905">
            <v>333</v>
          </cell>
          <cell r="F905">
            <v>274</v>
          </cell>
          <cell r="G905">
            <v>302</v>
          </cell>
          <cell r="H905">
            <v>261</v>
          </cell>
          <cell r="I905">
            <v>297</v>
          </cell>
          <cell r="J905">
            <v>249</v>
          </cell>
          <cell r="K905">
            <v>270</v>
          </cell>
          <cell r="L905">
            <v>280</v>
          </cell>
          <cell r="M905">
            <v>290</v>
          </cell>
        </row>
        <row r="906">
          <cell r="A906">
            <v>5164834</v>
          </cell>
          <cell r="B906">
            <v>5106510</v>
          </cell>
          <cell r="C906">
            <v>4410</v>
          </cell>
          <cell r="D906">
            <v>2197971</v>
          </cell>
          <cell r="E906">
            <v>140</v>
          </cell>
          <cell r="F906">
            <v>254</v>
          </cell>
          <cell r="G906">
            <v>129</v>
          </cell>
          <cell r="H906">
            <v>106</v>
          </cell>
          <cell r="I906">
            <v>117</v>
          </cell>
          <cell r="J906">
            <v>112</v>
          </cell>
          <cell r="K906">
            <v>89</v>
          </cell>
          <cell r="L906">
            <v>142</v>
          </cell>
          <cell r="M906">
            <v>143</v>
          </cell>
        </row>
        <row r="907">
          <cell r="A907">
            <v>5164850</v>
          </cell>
          <cell r="B907">
            <v>5106518</v>
          </cell>
          <cell r="C907">
            <v>4410</v>
          </cell>
          <cell r="D907">
            <v>2196750</v>
          </cell>
          <cell r="E907">
            <v>375</v>
          </cell>
          <cell r="F907">
            <v>283</v>
          </cell>
          <cell r="G907">
            <v>290</v>
          </cell>
          <cell r="H907">
            <v>289</v>
          </cell>
          <cell r="I907">
            <v>330</v>
          </cell>
          <cell r="J907">
            <v>287</v>
          </cell>
          <cell r="K907">
            <v>309</v>
          </cell>
          <cell r="L907">
            <v>295</v>
          </cell>
          <cell r="M907">
            <v>305</v>
          </cell>
        </row>
        <row r="908">
          <cell r="A908">
            <v>5164492</v>
          </cell>
          <cell r="B908">
            <v>5106339</v>
          </cell>
          <cell r="C908">
            <v>4410</v>
          </cell>
          <cell r="D908">
            <v>1752876</v>
          </cell>
          <cell r="E908">
            <v>215</v>
          </cell>
          <cell r="F908">
            <v>195</v>
          </cell>
          <cell r="G908">
            <v>221</v>
          </cell>
          <cell r="H908">
            <v>194</v>
          </cell>
          <cell r="I908">
            <v>175</v>
          </cell>
          <cell r="J908">
            <v>147</v>
          </cell>
          <cell r="K908">
            <v>183</v>
          </cell>
          <cell r="L908">
            <v>179</v>
          </cell>
          <cell r="M908">
            <v>191</v>
          </cell>
        </row>
        <row r="909">
          <cell r="A909">
            <v>5184034</v>
          </cell>
          <cell r="B909">
            <v>5116110</v>
          </cell>
          <cell r="C909">
            <v>4410</v>
          </cell>
          <cell r="D909">
            <v>3360635</v>
          </cell>
          <cell r="E909">
            <v>329</v>
          </cell>
          <cell r="F909">
            <v>265</v>
          </cell>
          <cell r="G909">
            <v>299</v>
          </cell>
          <cell r="H909">
            <v>286</v>
          </cell>
          <cell r="I909">
            <v>307</v>
          </cell>
          <cell r="J909">
            <v>261</v>
          </cell>
          <cell r="K909">
            <v>295</v>
          </cell>
          <cell r="L909">
            <v>235</v>
          </cell>
          <cell r="M909">
            <v>351</v>
          </cell>
        </row>
        <row r="910">
          <cell r="A910">
            <v>5184038</v>
          </cell>
          <cell r="B910">
            <v>5116112</v>
          </cell>
          <cell r="C910">
            <v>4410</v>
          </cell>
          <cell r="D910">
            <v>3366515</v>
          </cell>
          <cell r="E910">
            <v>177</v>
          </cell>
          <cell r="F910">
            <v>153</v>
          </cell>
          <cell r="G910">
            <v>162</v>
          </cell>
          <cell r="H910">
            <v>157</v>
          </cell>
          <cell r="I910">
            <v>158</v>
          </cell>
          <cell r="J910">
            <v>149</v>
          </cell>
          <cell r="K910">
            <v>162</v>
          </cell>
          <cell r="L910">
            <v>167</v>
          </cell>
          <cell r="M910">
            <v>170</v>
          </cell>
        </row>
        <row r="911">
          <cell r="A911">
            <v>5184066</v>
          </cell>
          <cell r="B911">
            <v>5116126</v>
          </cell>
          <cell r="C911">
            <v>4410</v>
          </cell>
          <cell r="D911">
            <v>2206650</v>
          </cell>
          <cell r="E911">
            <v>218</v>
          </cell>
          <cell r="F911">
            <v>148</v>
          </cell>
          <cell r="G911">
            <v>152</v>
          </cell>
          <cell r="H911">
            <v>170</v>
          </cell>
          <cell r="I911">
            <v>175</v>
          </cell>
          <cell r="J911">
            <v>142</v>
          </cell>
          <cell r="K911">
            <v>126</v>
          </cell>
          <cell r="L911">
            <v>112</v>
          </cell>
          <cell r="M911">
            <v>119</v>
          </cell>
        </row>
        <row r="912">
          <cell r="A912">
            <v>5183998</v>
          </cell>
          <cell r="B912">
            <v>5116092</v>
          </cell>
          <cell r="C912">
            <v>4410</v>
          </cell>
          <cell r="D912">
            <v>7285289</v>
          </cell>
          <cell r="E912">
            <v>106</v>
          </cell>
          <cell r="F912">
            <v>104</v>
          </cell>
          <cell r="G912">
            <v>192</v>
          </cell>
          <cell r="H912">
            <v>108</v>
          </cell>
          <cell r="I912">
            <v>107</v>
          </cell>
          <cell r="J912">
            <v>92</v>
          </cell>
          <cell r="K912">
            <v>89</v>
          </cell>
          <cell r="L912">
            <v>74</v>
          </cell>
          <cell r="M912">
            <v>90</v>
          </cell>
        </row>
        <row r="913">
          <cell r="A913">
            <v>5164836</v>
          </cell>
          <cell r="B913">
            <v>5106511</v>
          </cell>
          <cell r="C913">
            <v>4410</v>
          </cell>
          <cell r="D913">
            <v>7286761</v>
          </cell>
          <cell r="E913">
            <v>134</v>
          </cell>
          <cell r="F913">
            <v>107</v>
          </cell>
          <cell r="G913">
            <v>118</v>
          </cell>
          <cell r="H913">
            <v>106</v>
          </cell>
          <cell r="I913">
            <v>103</v>
          </cell>
          <cell r="J913">
            <v>114</v>
          </cell>
          <cell r="K913">
            <v>119</v>
          </cell>
          <cell r="L913">
            <v>105</v>
          </cell>
          <cell r="M913">
            <v>108</v>
          </cell>
        </row>
        <row r="914">
          <cell r="A914">
            <v>5164848</v>
          </cell>
          <cell r="B914">
            <v>5106517</v>
          </cell>
          <cell r="C914">
            <v>4410</v>
          </cell>
          <cell r="D914">
            <v>7286813</v>
          </cell>
          <cell r="E914">
            <v>306</v>
          </cell>
          <cell r="F914">
            <v>478</v>
          </cell>
          <cell r="G914">
            <v>257</v>
          </cell>
          <cell r="H914">
            <v>172</v>
          </cell>
          <cell r="I914">
            <v>134</v>
          </cell>
          <cell r="J914">
            <v>128</v>
          </cell>
          <cell r="K914">
            <v>128</v>
          </cell>
          <cell r="L914">
            <v>120</v>
          </cell>
          <cell r="M914">
            <v>209</v>
          </cell>
        </row>
        <row r="915">
          <cell r="A915">
            <v>5164838</v>
          </cell>
          <cell r="B915">
            <v>5106512</v>
          </cell>
          <cell r="C915">
            <v>4410</v>
          </cell>
          <cell r="D915">
            <v>7286515</v>
          </cell>
          <cell r="E915">
            <v>221</v>
          </cell>
          <cell r="F915">
            <v>174</v>
          </cell>
          <cell r="G915">
            <v>163</v>
          </cell>
          <cell r="H915">
            <v>164</v>
          </cell>
          <cell r="I915">
            <v>177</v>
          </cell>
          <cell r="J915">
            <v>169</v>
          </cell>
          <cell r="K915">
            <v>182</v>
          </cell>
          <cell r="L915">
            <v>172</v>
          </cell>
          <cell r="M915">
            <v>214</v>
          </cell>
        </row>
        <row r="916">
          <cell r="A916">
            <v>5164500</v>
          </cell>
          <cell r="B916">
            <v>5106343</v>
          </cell>
          <cell r="C916">
            <v>4410</v>
          </cell>
          <cell r="D916">
            <v>7285279</v>
          </cell>
          <cell r="E916">
            <v>293</v>
          </cell>
          <cell r="F916">
            <v>335</v>
          </cell>
          <cell r="G916">
            <v>401</v>
          </cell>
          <cell r="H916">
            <v>335</v>
          </cell>
          <cell r="I916">
            <v>365</v>
          </cell>
          <cell r="J916">
            <v>325</v>
          </cell>
          <cell r="K916">
            <v>358</v>
          </cell>
          <cell r="L916">
            <v>361</v>
          </cell>
          <cell r="M916">
            <v>365</v>
          </cell>
        </row>
        <row r="917">
          <cell r="A917">
            <v>5184044</v>
          </cell>
          <cell r="B917">
            <v>5116115</v>
          </cell>
          <cell r="C917">
            <v>4410</v>
          </cell>
          <cell r="D917">
            <v>7725827</v>
          </cell>
          <cell r="E917">
            <v>150</v>
          </cell>
          <cell r="F917">
            <v>114</v>
          </cell>
          <cell r="G917">
            <v>134</v>
          </cell>
          <cell r="H917">
            <v>126</v>
          </cell>
          <cell r="I917">
            <v>123</v>
          </cell>
          <cell r="J917">
            <v>146</v>
          </cell>
          <cell r="K917">
            <v>156</v>
          </cell>
          <cell r="L917">
            <v>133</v>
          </cell>
          <cell r="M917">
            <v>127</v>
          </cell>
        </row>
        <row r="918">
          <cell r="A918">
            <v>5164842</v>
          </cell>
          <cell r="B918">
            <v>5106514</v>
          </cell>
          <cell r="C918">
            <v>4410</v>
          </cell>
          <cell r="D918">
            <v>18490459</v>
          </cell>
          <cell r="E918">
            <v>314</v>
          </cell>
          <cell r="F918">
            <v>248</v>
          </cell>
          <cell r="G918">
            <v>271</v>
          </cell>
          <cell r="H918">
            <v>254</v>
          </cell>
          <cell r="I918">
            <v>279</v>
          </cell>
          <cell r="J918">
            <v>285</v>
          </cell>
          <cell r="K918">
            <v>306</v>
          </cell>
          <cell r="L918">
            <v>290</v>
          </cell>
          <cell r="M918">
            <v>288</v>
          </cell>
        </row>
        <row r="919">
          <cell r="A919">
            <v>5164494</v>
          </cell>
          <cell r="B919">
            <v>5106340</v>
          </cell>
          <cell r="C919">
            <v>4410</v>
          </cell>
          <cell r="D919">
            <v>15961978</v>
          </cell>
          <cell r="E919">
            <v>283</v>
          </cell>
          <cell r="F919">
            <v>253</v>
          </cell>
          <cell r="G919">
            <v>266</v>
          </cell>
          <cell r="H919">
            <v>242</v>
          </cell>
          <cell r="I919">
            <v>279</v>
          </cell>
          <cell r="J919">
            <v>234</v>
          </cell>
          <cell r="K919">
            <v>272</v>
          </cell>
          <cell r="L919">
            <v>253</v>
          </cell>
          <cell r="M919">
            <v>230</v>
          </cell>
        </row>
        <row r="920">
          <cell r="A920">
            <v>5164414</v>
          </cell>
          <cell r="B920">
            <v>5106300</v>
          </cell>
          <cell r="C920">
            <v>4410</v>
          </cell>
          <cell r="D920">
            <v>2511585</v>
          </cell>
          <cell r="E920">
            <v>157</v>
          </cell>
          <cell r="F920">
            <v>128</v>
          </cell>
          <cell r="G920">
            <v>138</v>
          </cell>
          <cell r="H920">
            <v>133</v>
          </cell>
          <cell r="I920">
            <v>134</v>
          </cell>
          <cell r="J920">
            <v>120</v>
          </cell>
          <cell r="K920">
            <v>130</v>
          </cell>
          <cell r="L920">
            <v>118</v>
          </cell>
          <cell r="M920">
            <v>129</v>
          </cell>
        </row>
        <row r="921">
          <cell r="A921">
            <v>5164412</v>
          </cell>
          <cell r="B921">
            <v>5106299</v>
          </cell>
          <cell r="C921">
            <v>4410</v>
          </cell>
          <cell r="D921">
            <v>2511559</v>
          </cell>
          <cell r="E921">
            <v>94</v>
          </cell>
          <cell r="F921">
            <v>114</v>
          </cell>
          <cell r="G921">
            <v>117</v>
          </cell>
          <cell r="H921">
            <v>80</v>
          </cell>
          <cell r="I921">
            <v>121</v>
          </cell>
          <cell r="J921">
            <v>110</v>
          </cell>
          <cell r="K921">
            <v>113</v>
          </cell>
          <cell r="L921">
            <v>103</v>
          </cell>
          <cell r="M921">
            <v>89</v>
          </cell>
        </row>
        <row r="922">
          <cell r="A922">
            <v>5164408</v>
          </cell>
          <cell r="B922">
            <v>5106297</v>
          </cell>
          <cell r="C922">
            <v>4410</v>
          </cell>
          <cell r="D922">
            <v>2511596</v>
          </cell>
          <cell r="E922">
            <v>246</v>
          </cell>
          <cell r="F922">
            <v>212</v>
          </cell>
          <cell r="G922">
            <v>217</v>
          </cell>
          <cell r="H922">
            <v>222</v>
          </cell>
          <cell r="I922">
            <v>233</v>
          </cell>
          <cell r="J922">
            <v>218</v>
          </cell>
          <cell r="K922">
            <v>229</v>
          </cell>
          <cell r="L922">
            <v>213</v>
          </cell>
          <cell r="M922">
            <v>210</v>
          </cell>
        </row>
        <row r="923">
          <cell r="A923">
            <v>5164416</v>
          </cell>
          <cell r="B923">
            <v>5106301</v>
          </cell>
          <cell r="C923">
            <v>4410</v>
          </cell>
          <cell r="D923">
            <v>2511578</v>
          </cell>
          <cell r="E923">
            <v>165</v>
          </cell>
          <cell r="F923">
            <v>133</v>
          </cell>
          <cell r="G923">
            <v>89</v>
          </cell>
          <cell r="H923">
            <v>129</v>
          </cell>
          <cell r="I923">
            <v>126</v>
          </cell>
          <cell r="J923">
            <v>201</v>
          </cell>
          <cell r="K923">
            <v>116</v>
          </cell>
          <cell r="L923">
            <v>101</v>
          </cell>
          <cell r="M923">
            <v>108</v>
          </cell>
        </row>
        <row r="924">
          <cell r="A924">
            <v>5164418</v>
          </cell>
          <cell r="B924">
            <v>5106302</v>
          </cell>
          <cell r="C924">
            <v>4410</v>
          </cell>
          <cell r="D924">
            <v>2511603</v>
          </cell>
          <cell r="E924">
            <v>238</v>
          </cell>
          <cell r="F924">
            <v>209</v>
          </cell>
          <cell r="G924">
            <v>212</v>
          </cell>
          <cell r="H924">
            <v>225</v>
          </cell>
          <cell r="I924">
            <v>137</v>
          </cell>
          <cell r="J924">
            <v>201</v>
          </cell>
          <cell r="K924">
            <v>206</v>
          </cell>
          <cell r="L924">
            <v>199</v>
          </cell>
          <cell r="M924">
            <v>202</v>
          </cell>
        </row>
        <row r="925">
          <cell r="A925">
            <v>5164402</v>
          </cell>
          <cell r="B925">
            <v>5106294</v>
          </cell>
          <cell r="C925">
            <v>4410</v>
          </cell>
          <cell r="D925">
            <v>2511592</v>
          </cell>
          <cell r="E925">
            <v>254</v>
          </cell>
          <cell r="F925">
            <v>219</v>
          </cell>
          <cell r="G925">
            <v>203</v>
          </cell>
          <cell r="H925">
            <v>248</v>
          </cell>
          <cell r="I925">
            <v>251</v>
          </cell>
          <cell r="J925">
            <v>84</v>
          </cell>
          <cell r="K925">
            <v>163</v>
          </cell>
          <cell r="L925">
            <v>187</v>
          </cell>
          <cell r="M925">
            <v>213</v>
          </cell>
        </row>
        <row r="926">
          <cell r="A926">
            <v>5164406</v>
          </cell>
          <cell r="B926">
            <v>5106296</v>
          </cell>
          <cell r="C926">
            <v>4410</v>
          </cell>
          <cell r="D926">
            <v>2511575</v>
          </cell>
          <cell r="E926">
            <v>311</v>
          </cell>
          <cell r="F926">
            <v>274</v>
          </cell>
          <cell r="G926">
            <v>259</v>
          </cell>
          <cell r="H926">
            <v>256</v>
          </cell>
          <cell r="I926">
            <v>253</v>
          </cell>
          <cell r="J926">
            <v>90</v>
          </cell>
          <cell r="K926">
            <v>287</v>
          </cell>
          <cell r="L926">
            <v>271</v>
          </cell>
          <cell r="M926">
            <v>258</v>
          </cell>
        </row>
        <row r="927">
          <cell r="A927">
            <v>5164404</v>
          </cell>
          <cell r="B927">
            <v>5106295</v>
          </cell>
          <cell r="C927">
            <v>4410</v>
          </cell>
          <cell r="D927">
            <v>2511573</v>
          </cell>
          <cell r="E927">
            <v>77</v>
          </cell>
          <cell r="F927">
            <v>30</v>
          </cell>
          <cell r="G927">
            <v>52</v>
          </cell>
          <cell r="H927">
            <v>67</v>
          </cell>
          <cell r="I927">
            <v>77</v>
          </cell>
          <cell r="J927">
            <v>87</v>
          </cell>
          <cell r="K927">
            <v>92</v>
          </cell>
          <cell r="L927">
            <v>100</v>
          </cell>
          <cell r="M927">
            <v>113</v>
          </cell>
        </row>
        <row r="928">
          <cell r="A928">
            <v>5164420</v>
          </cell>
          <cell r="B928">
            <v>5106303</v>
          </cell>
          <cell r="C928">
            <v>4410</v>
          </cell>
          <cell r="D928">
            <v>2511600</v>
          </cell>
          <cell r="E928">
            <v>242</v>
          </cell>
          <cell r="F928">
            <v>184</v>
          </cell>
          <cell r="G928">
            <v>199</v>
          </cell>
          <cell r="H928">
            <v>201</v>
          </cell>
          <cell r="I928">
            <v>236</v>
          </cell>
          <cell r="J928">
            <v>190</v>
          </cell>
          <cell r="K928">
            <v>207</v>
          </cell>
          <cell r="L928">
            <v>200</v>
          </cell>
          <cell r="M928">
            <v>191</v>
          </cell>
        </row>
        <row r="929">
          <cell r="A929">
            <v>5164422</v>
          </cell>
          <cell r="B929">
            <v>5106304</v>
          </cell>
          <cell r="C929">
            <v>4410</v>
          </cell>
          <cell r="D929">
            <v>2511565</v>
          </cell>
          <cell r="E929">
            <v>293</v>
          </cell>
          <cell r="F929">
            <v>130</v>
          </cell>
          <cell r="G929">
            <v>170</v>
          </cell>
          <cell r="H929">
            <v>245</v>
          </cell>
          <cell r="I929">
            <v>18</v>
          </cell>
          <cell r="J929">
            <v>214</v>
          </cell>
          <cell r="K929">
            <v>83</v>
          </cell>
          <cell r="L929">
            <v>154</v>
          </cell>
          <cell r="M929">
            <v>81</v>
          </cell>
        </row>
        <row r="930">
          <cell r="A930">
            <v>5164424</v>
          </cell>
          <cell r="B930">
            <v>5106305</v>
          </cell>
          <cell r="C930">
            <v>4410</v>
          </cell>
          <cell r="D930">
            <v>2511593</v>
          </cell>
          <cell r="E930">
            <v>142</v>
          </cell>
          <cell r="F930">
            <v>115</v>
          </cell>
          <cell r="G930">
            <v>97</v>
          </cell>
          <cell r="H930">
            <v>104</v>
          </cell>
          <cell r="I930">
            <v>107</v>
          </cell>
          <cell r="J930">
            <v>88</v>
          </cell>
          <cell r="K930">
            <v>82</v>
          </cell>
          <cell r="L930">
            <v>82</v>
          </cell>
          <cell r="M930">
            <v>113</v>
          </cell>
        </row>
        <row r="931">
          <cell r="A931">
            <v>5164426</v>
          </cell>
          <cell r="B931">
            <v>5106306</v>
          </cell>
          <cell r="C931">
            <v>4410</v>
          </cell>
          <cell r="D931">
            <v>2511574</v>
          </cell>
          <cell r="E931">
            <v>194</v>
          </cell>
          <cell r="F931">
            <v>164</v>
          </cell>
          <cell r="G931">
            <v>165</v>
          </cell>
          <cell r="H931">
            <v>158</v>
          </cell>
          <cell r="I931">
            <v>171</v>
          </cell>
          <cell r="J931">
            <v>149</v>
          </cell>
          <cell r="K931">
            <v>173</v>
          </cell>
          <cell r="L931">
            <v>162</v>
          </cell>
          <cell r="M931">
            <v>165</v>
          </cell>
        </row>
        <row r="932">
          <cell r="A932">
            <v>5183976</v>
          </cell>
          <cell r="B932">
            <v>5116081</v>
          </cell>
          <cell r="C932">
            <v>4410</v>
          </cell>
          <cell r="D932">
            <v>443758</v>
          </cell>
          <cell r="E932">
            <v>390</v>
          </cell>
          <cell r="F932">
            <v>305</v>
          </cell>
          <cell r="G932">
            <v>339</v>
          </cell>
          <cell r="H932">
            <v>321</v>
          </cell>
          <cell r="I932">
            <v>333</v>
          </cell>
          <cell r="J932">
            <v>319</v>
          </cell>
          <cell r="K932">
            <v>332</v>
          </cell>
          <cell r="L932">
            <v>319</v>
          </cell>
          <cell r="M932">
            <v>327</v>
          </cell>
        </row>
        <row r="933">
          <cell r="A933">
            <v>5183932</v>
          </cell>
          <cell r="B933">
            <v>5116059</v>
          </cell>
          <cell r="C933">
            <v>4410</v>
          </cell>
          <cell r="D933">
            <v>3954342</v>
          </cell>
          <cell r="E933">
            <v>428</v>
          </cell>
          <cell r="F933">
            <v>275</v>
          </cell>
          <cell r="G933">
            <v>250</v>
          </cell>
          <cell r="H933">
            <v>270</v>
          </cell>
          <cell r="I933">
            <v>275</v>
          </cell>
          <cell r="J933">
            <v>530</v>
          </cell>
          <cell r="K933">
            <v>179</v>
          </cell>
          <cell r="L933">
            <v>285</v>
          </cell>
          <cell r="M933">
            <v>171</v>
          </cell>
        </row>
        <row r="934">
          <cell r="A934">
            <v>5164380</v>
          </cell>
          <cell r="B934">
            <v>5106283</v>
          </cell>
          <cell r="C934">
            <v>4410</v>
          </cell>
          <cell r="D934">
            <v>3642290</v>
          </cell>
          <cell r="E934">
            <v>61</v>
          </cell>
          <cell r="F934">
            <v>46</v>
          </cell>
          <cell r="G934">
            <v>189</v>
          </cell>
          <cell r="H934">
            <v>730</v>
          </cell>
          <cell r="I934">
            <v>591</v>
          </cell>
          <cell r="J934">
            <v>299</v>
          </cell>
          <cell r="K934">
            <v>326</v>
          </cell>
          <cell r="L934">
            <v>524</v>
          </cell>
          <cell r="M934">
            <v>485</v>
          </cell>
        </row>
        <row r="935">
          <cell r="A935">
            <v>5164386</v>
          </cell>
          <cell r="B935">
            <v>5106286</v>
          </cell>
          <cell r="C935">
            <v>4410</v>
          </cell>
          <cell r="D935">
            <v>3642235</v>
          </cell>
          <cell r="E935">
            <v>235</v>
          </cell>
          <cell r="F935">
            <v>172</v>
          </cell>
          <cell r="G935">
            <v>177</v>
          </cell>
          <cell r="H935">
            <v>184</v>
          </cell>
          <cell r="I935">
            <v>190</v>
          </cell>
          <cell r="J935">
            <v>309</v>
          </cell>
          <cell r="K935">
            <v>75</v>
          </cell>
          <cell r="L935">
            <v>227</v>
          </cell>
          <cell r="M935">
            <v>204</v>
          </cell>
        </row>
        <row r="936">
          <cell r="A936">
            <v>5164824</v>
          </cell>
          <cell r="B936">
            <v>5106505</v>
          </cell>
          <cell r="C936">
            <v>4410</v>
          </cell>
          <cell r="D936">
            <v>3530671</v>
          </cell>
          <cell r="E936">
            <v>170</v>
          </cell>
          <cell r="F936">
            <v>150</v>
          </cell>
          <cell r="G936">
            <v>0</v>
          </cell>
          <cell r="H936">
            <v>0</v>
          </cell>
          <cell r="I936">
            <v>368</v>
          </cell>
          <cell r="J936">
            <v>296</v>
          </cell>
          <cell r="K936">
            <v>268</v>
          </cell>
          <cell r="L936">
            <v>278</v>
          </cell>
          <cell r="M936">
            <v>85</v>
          </cell>
        </row>
        <row r="937">
          <cell r="A937">
            <v>5164516</v>
          </cell>
          <cell r="B937">
            <v>5106351</v>
          </cell>
          <cell r="C937">
            <v>4410</v>
          </cell>
          <cell r="D937">
            <v>31987898</v>
          </cell>
          <cell r="E937">
            <v>233</v>
          </cell>
          <cell r="F937">
            <v>164</v>
          </cell>
          <cell r="G937">
            <v>180</v>
          </cell>
          <cell r="H937">
            <v>197</v>
          </cell>
          <cell r="I937">
            <v>181</v>
          </cell>
          <cell r="J937">
            <v>215</v>
          </cell>
          <cell r="K937">
            <v>193</v>
          </cell>
          <cell r="L937">
            <v>203</v>
          </cell>
          <cell r="M937">
            <v>196</v>
          </cell>
        </row>
        <row r="938">
          <cell r="A938">
            <v>5164358</v>
          </cell>
          <cell r="B938">
            <v>5106272</v>
          </cell>
          <cell r="C938">
            <v>4410</v>
          </cell>
          <cell r="D938">
            <v>31987899</v>
          </cell>
          <cell r="E938">
            <v>270</v>
          </cell>
          <cell r="F938">
            <v>80</v>
          </cell>
          <cell r="G938">
            <v>77</v>
          </cell>
          <cell r="H938">
            <v>73</v>
          </cell>
          <cell r="I938">
            <v>72</v>
          </cell>
          <cell r="J938">
            <v>20</v>
          </cell>
          <cell r="K938">
            <v>45</v>
          </cell>
          <cell r="L938">
            <v>54</v>
          </cell>
          <cell r="M938">
            <v>48</v>
          </cell>
        </row>
        <row r="939">
          <cell r="A939">
            <v>5164510</v>
          </cell>
          <cell r="B939">
            <v>5106348</v>
          </cell>
          <cell r="C939">
            <v>4410</v>
          </cell>
          <cell r="D939">
            <v>3530677</v>
          </cell>
          <cell r="E939">
            <v>160</v>
          </cell>
          <cell r="F939">
            <v>136</v>
          </cell>
          <cell r="G939">
            <v>136</v>
          </cell>
          <cell r="H939">
            <v>211</v>
          </cell>
          <cell r="I939">
            <v>213</v>
          </cell>
          <cell r="J939">
            <v>222</v>
          </cell>
          <cell r="K939">
            <v>223</v>
          </cell>
          <cell r="L939">
            <v>218</v>
          </cell>
          <cell r="M939">
            <v>262</v>
          </cell>
        </row>
        <row r="940">
          <cell r="A940">
            <v>5164394</v>
          </cell>
          <cell r="B940">
            <v>5106290</v>
          </cell>
          <cell r="C940">
            <v>4410</v>
          </cell>
          <cell r="D940">
            <v>31987897</v>
          </cell>
          <cell r="E940">
            <v>1317</v>
          </cell>
          <cell r="F940">
            <v>1097</v>
          </cell>
          <cell r="G940">
            <v>1089</v>
          </cell>
          <cell r="H940">
            <v>1094</v>
          </cell>
          <cell r="I940">
            <v>1144</v>
          </cell>
          <cell r="J940">
            <v>977</v>
          </cell>
          <cell r="K940">
            <v>1072</v>
          </cell>
          <cell r="L940">
            <v>1041</v>
          </cell>
          <cell r="M940">
            <v>1130</v>
          </cell>
        </row>
        <row r="941">
          <cell r="A941">
            <v>5164376</v>
          </cell>
          <cell r="B941">
            <v>5106281</v>
          </cell>
          <cell r="C941">
            <v>4410</v>
          </cell>
          <cell r="D941">
            <v>3530654</v>
          </cell>
          <cell r="E941">
            <v>233</v>
          </cell>
          <cell r="F941">
            <v>206</v>
          </cell>
          <cell r="G941">
            <v>200</v>
          </cell>
          <cell r="H941">
            <v>189</v>
          </cell>
          <cell r="I941">
            <v>437</v>
          </cell>
          <cell r="J941">
            <v>130</v>
          </cell>
          <cell r="K941">
            <v>130</v>
          </cell>
          <cell r="L941">
            <v>128</v>
          </cell>
          <cell r="M941">
            <v>292</v>
          </cell>
        </row>
        <row r="942">
          <cell r="A942">
            <v>5164384</v>
          </cell>
          <cell r="B942">
            <v>5106285</v>
          </cell>
          <cell r="C942">
            <v>4410</v>
          </cell>
          <cell r="D942">
            <v>3360953</v>
          </cell>
          <cell r="E942">
            <v>92</v>
          </cell>
          <cell r="F942">
            <v>68</v>
          </cell>
          <cell r="G942">
            <v>68</v>
          </cell>
          <cell r="H942">
            <v>84</v>
          </cell>
          <cell r="I942">
            <v>186</v>
          </cell>
          <cell r="J942">
            <v>370</v>
          </cell>
          <cell r="K942">
            <v>597</v>
          </cell>
          <cell r="L942">
            <v>193</v>
          </cell>
          <cell r="M942">
            <v>201</v>
          </cell>
        </row>
        <row r="943">
          <cell r="A943">
            <v>5164390</v>
          </cell>
          <cell r="B943">
            <v>5106288</v>
          </cell>
          <cell r="C943">
            <v>4410</v>
          </cell>
          <cell r="D943">
            <v>3524660</v>
          </cell>
          <cell r="E943">
            <v>100</v>
          </cell>
          <cell r="F943">
            <v>37</v>
          </cell>
          <cell r="G943">
            <v>50</v>
          </cell>
          <cell r="H943">
            <v>111</v>
          </cell>
          <cell r="I943">
            <v>37</v>
          </cell>
          <cell r="J943">
            <v>43</v>
          </cell>
          <cell r="K943">
            <v>51</v>
          </cell>
          <cell r="L943">
            <v>79</v>
          </cell>
          <cell r="M943">
            <v>71</v>
          </cell>
        </row>
        <row r="944">
          <cell r="A944">
            <v>5164378</v>
          </cell>
          <cell r="B944">
            <v>5106282</v>
          </cell>
          <cell r="C944">
            <v>4410</v>
          </cell>
          <cell r="D944">
            <v>3530649</v>
          </cell>
          <cell r="E944">
            <v>50</v>
          </cell>
          <cell r="F944">
            <v>46</v>
          </cell>
          <cell r="G944">
            <v>45</v>
          </cell>
          <cell r="H944">
            <v>80</v>
          </cell>
          <cell r="I944">
            <v>81</v>
          </cell>
          <cell r="J944">
            <v>73</v>
          </cell>
          <cell r="K944">
            <v>76</v>
          </cell>
          <cell r="L944">
            <v>87</v>
          </cell>
          <cell r="M944">
            <v>100</v>
          </cell>
        </row>
        <row r="945">
          <cell r="A945">
            <v>5164816</v>
          </cell>
          <cell r="B945">
            <v>5106501</v>
          </cell>
          <cell r="C945">
            <v>4410</v>
          </cell>
          <cell r="D945">
            <v>3530486</v>
          </cell>
          <cell r="E945">
            <v>0</v>
          </cell>
          <cell r="F945">
            <v>0</v>
          </cell>
          <cell r="G945">
            <v>95</v>
          </cell>
          <cell r="H945">
            <v>121</v>
          </cell>
          <cell r="I945">
            <v>140</v>
          </cell>
          <cell r="J945">
            <v>137</v>
          </cell>
          <cell r="K945">
            <v>139</v>
          </cell>
          <cell r="L945">
            <v>142</v>
          </cell>
          <cell r="M945">
            <v>173</v>
          </cell>
        </row>
        <row r="946">
          <cell r="A946">
            <v>5164514</v>
          </cell>
          <cell r="B946">
            <v>5106350</v>
          </cell>
          <cell r="C946">
            <v>4410</v>
          </cell>
          <cell r="D946">
            <v>3530672</v>
          </cell>
          <cell r="E946">
            <v>297</v>
          </cell>
          <cell r="F946">
            <v>252</v>
          </cell>
          <cell r="G946">
            <v>248</v>
          </cell>
          <cell r="H946">
            <v>102</v>
          </cell>
          <cell r="I946">
            <v>169</v>
          </cell>
          <cell r="J946">
            <v>172</v>
          </cell>
          <cell r="K946">
            <v>197</v>
          </cell>
          <cell r="L946">
            <v>201</v>
          </cell>
          <cell r="M946">
            <v>225</v>
          </cell>
        </row>
        <row r="947">
          <cell r="A947">
            <v>5164360</v>
          </cell>
          <cell r="B947">
            <v>5106273</v>
          </cell>
          <cell r="C947">
            <v>4410</v>
          </cell>
          <cell r="D947">
            <v>3530648</v>
          </cell>
          <cell r="E947">
            <v>171</v>
          </cell>
          <cell r="F947">
            <v>105</v>
          </cell>
          <cell r="G947">
            <v>182</v>
          </cell>
          <cell r="H947">
            <v>115</v>
          </cell>
          <cell r="I947">
            <v>90</v>
          </cell>
          <cell r="J947">
            <v>98</v>
          </cell>
          <cell r="K947">
            <v>100</v>
          </cell>
          <cell r="L947">
            <v>105</v>
          </cell>
          <cell r="M947">
            <v>72</v>
          </cell>
        </row>
        <row r="948">
          <cell r="A948">
            <v>5164526</v>
          </cell>
          <cell r="B948">
            <v>5106356</v>
          </cell>
          <cell r="C948">
            <v>4410</v>
          </cell>
          <cell r="D948">
            <v>3530684</v>
          </cell>
          <cell r="E948">
            <v>250</v>
          </cell>
          <cell r="F948">
            <v>223</v>
          </cell>
          <cell r="G948">
            <v>215</v>
          </cell>
          <cell r="H948">
            <v>96</v>
          </cell>
          <cell r="I948">
            <v>152</v>
          </cell>
          <cell r="J948">
            <v>113</v>
          </cell>
          <cell r="K948">
            <v>196</v>
          </cell>
          <cell r="L948">
            <v>252</v>
          </cell>
          <cell r="M948">
            <v>130</v>
          </cell>
        </row>
        <row r="949">
          <cell r="A949">
            <v>5164372</v>
          </cell>
          <cell r="B949">
            <v>5106279</v>
          </cell>
          <cell r="C949">
            <v>4410</v>
          </cell>
          <cell r="D949">
            <v>3530674</v>
          </cell>
          <cell r="E949">
            <v>42</v>
          </cell>
          <cell r="F949">
            <v>30</v>
          </cell>
          <cell r="G949">
            <v>27</v>
          </cell>
          <cell r="H949">
            <v>35</v>
          </cell>
          <cell r="I949">
            <v>40</v>
          </cell>
          <cell r="J949">
            <v>28</v>
          </cell>
          <cell r="K949">
            <v>21</v>
          </cell>
          <cell r="L949">
            <v>16</v>
          </cell>
          <cell r="M949">
            <v>22</v>
          </cell>
        </row>
        <row r="950">
          <cell r="A950">
            <v>5164362</v>
          </cell>
          <cell r="B950">
            <v>5106274</v>
          </cell>
          <cell r="C950">
            <v>4410</v>
          </cell>
          <cell r="D950">
            <v>3530629</v>
          </cell>
          <cell r="E950">
            <v>186</v>
          </cell>
          <cell r="F950">
            <v>298</v>
          </cell>
          <cell r="G950">
            <v>129</v>
          </cell>
          <cell r="H950">
            <v>176</v>
          </cell>
          <cell r="I950">
            <v>88</v>
          </cell>
          <cell r="J950">
            <v>79</v>
          </cell>
          <cell r="K950">
            <v>126</v>
          </cell>
          <cell r="L950">
            <v>163</v>
          </cell>
          <cell r="M950">
            <v>118</v>
          </cell>
        </row>
        <row r="951">
          <cell r="A951">
            <v>5164374</v>
          </cell>
          <cell r="B951">
            <v>5106280</v>
          </cell>
          <cell r="C951">
            <v>4410</v>
          </cell>
          <cell r="D951">
            <v>3518794</v>
          </cell>
          <cell r="E951">
            <v>145</v>
          </cell>
          <cell r="F951">
            <v>118</v>
          </cell>
          <cell r="G951">
            <v>127</v>
          </cell>
          <cell r="H951">
            <v>124</v>
          </cell>
          <cell r="I951">
            <v>82</v>
          </cell>
          <cell r="J951">
            <v>88</v>
          </cell>
          <cell r="K951">
            <v>64</v>
          </cell>
          <cell r="L951">
            <v>64</v>
          </cell>
          <cell r="M951">
            <v>69</v>
          </cell>
        </row>
        <row r="952">
          <cell r="A952">
            <v>5164356</v>
          </cell>
          <cell r="B952">
            <v>5106271</v>
          </cell>
          <cell r="C952">
            <v>4410</v>
          </cell>
          <cell r="D952">
            <v>3525071</v>
          </cell>
          <cell r="E952">
            <v>162</v>
          </cell>
          <cell r="F952">
            <v>291</v>
          </cell>
          <cell r="G952">
            <v>189</v>
          </cell>
          <cell r="H952">
            <v>163</v>
          </cell>
          <cell r="I952">
            <v>168</v>
          </cell>
          <cell r="J952">
            <v>153</v>
          </cell>
          <cell r="K952">
            <v>161</v>
          </cell>
          <cell r="L952">
            <v>133</v>
          </cell>
          <cell r="M952">
            <v>155</v>
          </cell>
        </row>
        <row r="953">
          <cell r="A953">
            <v>5164382</v>
          </cell>
          <cell r="B953">
            <v>5106284</v>
          </cell>
          <cell r="C953">
            <v>4410</v>
          </cell>
          <cell r="D953">
            <v>3530655</v>
          </cell>
          <cell r="E953">
            <v>218</v>
          </cell>
          <cell r="F953">
            <v>169</v>
          </cell>
          <cell r="G953">
            <v>190</v>
          </cell>
          <cell r="H953">
            <v>104</v>
          </cell>
          <cell r="I953">
            <v>119</v>
          </cell>
          <cell r="J953">
            <v>118</v>
          </cell>
          <cell r="K953">
            <v>131</v>
          </cell>
          <cell r="L953">
            <v>137</v>
          </cell>
          <cell r="M953">
            <v>182</v>
          </cell>
        </row>
        <row r="954">
          <cell r="A954">
            <v>5164508</v>
          </cell>
          <cell r="B954">
            <v>5106347</v>
          </cell>
          <cell r="C954">
            <v>4410</v>
          </cell>
          <cell r="D954">
            <v>3530658</v>
          </cell>
          <cell r="E954">
            <v>93</v>
          </cell>
          <cell r="F954">
            <v>66</v>
          </cell>
          <cell r="G954">
            <v>67</v>
          </cell>
          <cell r="H954">
            <v>336</v>
          </cell>
          <cell r="I954">
            <v>87</v>
          </cell>
          <cell r="J954">
            <v>83</v>
          </cell>
          <cell r="K954">
            <v>68</v>
          </cell>
          <cell r="L954">
            <v>118</v>
          </cell>
          <cell r="M954">
            <v>107</v>
          </cell>
        </row>
        <row r="955">
          <cell r="A955">
            <v>5164350</v>
          </cell>
          <cell r="B955">
            <v>5106268</v>
          </cell>
          <cell r="C955">
            <v>4410</v>
          </cell>
          <cell r="D955">
            <v>3524674</v>
          </cell>
          <cell r="E955">
            <v>94</v>
          </cell>
          <cell r="F955">
            <v>80</v>
          </cell>
          <cell r="G955">
            <v>83</v>
          </cell>
          <cell r="H955">
            <v>264</v>
          </cell>
          <cell r="I955">
            <v>65</v>
          </cell>
          <cell r="J955">
            <v>72</v>
          </cell>
          <cell r="K955">
            <v>56</v>
          </cell>
          <cell r="L955">
            <v>77</v>
          </cell>
          <cell r="M955">
            <v>73</v>
          </cell>
        </row>
        <row r="956">
          <cell r="A956">
            <v>5164820</v>
          </cell>
          <cell r="B956">
            <v>5106503</v>
          </cell>
          <cell r="C956">
            <v>4410</v>
          </cell>
          <cell r="D956">
            <v>3530466</v>
          </cell>
          <cell r="E956">
            <v>240</v>
          </cell>
          <cell r="F956">
            <v>212</v>
          </cell>
          <cell r="G956">
            <v>205</v>
          </cell>
          <cell r="H956">
            <v>92</v>
          </cell>
          <cell r="I956">
            <v>43</v>
          </cell>
          <cell r="J956">
            <v>45</v>
          </cell>
          <cell r="K956">
            <v>48</v>
          </cell>
          <cell r="L956">
            <v>46</v>
          </cell>
          <cell r="M956">
            <v>32</v>
          </cell>
        </row>
        <row r="957">
          <cell r="A957">
            <v>5164782</v>
          </cell>
          <cell r="B957">
            <v>5106484</v>
          </cell>
          <cell r="C957">
            <v>4410</v>
          </cell>
          <cell r="D957">
            <v>3521494</v>
          </cell>
          <cell r="E957">
            <v>48</v>
          </cell>
          <cell r="F957">
            <v>63</v>
          </cell>
          <cell r="G957">
            <v>112</v>
          </cell>
          <cell r="H957">
            <v>194</v>
          </cell>
          <cell r="I957">
            <v>118</v>
          </cell>
          <cell r="J957">
            <v>92</v>
          </cell>
          <cell r="K957">
            <v>124</v>
          </cell>
          <cell r="L957">
            <v>114</v>
          </cell>
          <cell r="M957">
            <v>116</v>
          </cell>
        </row>
        <row r="958">
          <cell r="A958">
            <v>5164520</v>
          </cell>
          <cell r="B958">
            <v>5106353</v>
          </cell>
          <cell r="C958">
            <v>4410</v>
          </cell>
          <cell r="D958">
            <v>3506132</v>
          </cell>
          <cell r="E958">
            <v>138</v>
          </cell>
          <cell r="F958">
            <v>325</v>
          </cell>
          <cell r="G958">
            <v>209</v>
          </cell>
          <cell r="H958">
            <v>188</v>
          </cell>
          <cell r="I958">
            <v>402</v>
          </cell>
          <cell r="J958">
            <v>175</v>
          </cell>
          <cell r="K958">
            <v>172</v>
          </cell>
          <cell r="L958">
            <v>179</v>
          </cell>
          <cell r="M958">
            <v>170</v>
          </cell>
        </row>
        <row r="959">
          <cell r="A959">
            <v>5164518</v>
          </cell>
          <cell r="B959">
            <v>5106352</v>
          </cell>
          <cell r="C959">
            <v>4410</v>
          </cell>
          <cell r="D959">
            <v>10505681</v>
          </cell>
          <cell r="E959">
            <v>73</v>
          </cell>
          <cell r="F959">
            <v>479</v>
          </cell>
          <cell r="G959">
            <v>131</v>
          </cell>
          <cell r="H959">
            <v>131</v>
          </cell>
          <cell r="I959">
            <v>81</v>
          </cell>
          <cell r="J959">
            <v>66</v>
          </cell>
          <cell r="K959">
            <v>62</v>
          </cell>
          <cell r="L959">
            <v>80</v>
          </cell>
          <cell r="M959">
            <v>89</v>
          </cell>
        </row>
        <row r="960">
          <cell r="A960">
            <v>5164392</v>
          </cell>
          <cell r="B960">
            <v>5106289</v>
          </cell>
          <cell r="C960">
            <v>4410</v>
          </cell>
          <cell r="D960">
            <v>1910779</v>
          </cell>
          <cell r="E960">
            <v>359</v>
          </cell>
          <cell r="F960">
            <v>269</v>
          </cell>
          <cell r="G960">
            <v>204</v>
          </cell>
          <cell r="H960">
            <v>113</v>
          </cell>
          <cell r="I960">
            <v>284</v>
          </cell>
          <cell r="J960">
            <v>210</v>
          </cell>
          <cell r="K960">
            <v>169</v>
          </cell>
          <cell r="L960">
            <v>8</v>
          </cell>
          <cell r="M960">
            <v>12</v>
          </cell>
        </row>
        <row r="961">
          <cell r="A961">
            <v>5164368</v>
          </cell>
          <cell r="B961">
            <v>5106277</v>
          </cell>
          <cell r="C961">
            <v>4410</v>
          </cell>
          <cell r="D961">
            <v>1692057</v>
          </cell>
          <cell r="E961">
            <v>319</v>
          </cell>
          <cell r="F961">
            <v>340</v>
          </cell>
          <cell r="G961">
            <v>246</v>
          </cell>
          <cell r="H961">
            <v>203</v>
          </cell>
          <cell r="I961">
            <v>210</v>
          </cell>
          <cell r="J961">
            <v>196</v>
          </cell>
          <cell r="K961">
            <v>64</v>
          </cell>
          <cell r="L961">
            <v>170</v>
          </cell>
          <cell r="M961">
            <v>201</v>
          </cell>
        </row>
        <row r="962">
          <cell r="A962">
            <v>5164512</v>
          </cell>
          <cell r="B962">
            <v>5106349</v>
          </cell>
          <cell r="C962">
            <v>4410</v>
          </cell>
          <cell r="D962">
            <v>31987894</v>
          </cell>
          <cell r="E962">
            <v>270</v>
          </cell>
          <cell r="F962">
            <v>241</v>
          </cell>
          <cell r="G962">
            <v>233</v>
          </cell>
          <cell r="H962">
            <v>206</v>
          </cell>
          <cell r="I962">
            <v>269</v>
          </cell>
          <cell r="J962">
            <v>408</v>
          </cell>
          <cell r="K962">
            <v>277</v>
          </cell>
          <cell r="L962">
            <v>256</v>
          </cell>
          <cell r="M962">
            <v>270</v>
          </cell>
        </row>
        <row r="963">
          <cell r="A963">
            <v>5164822</v>
          </cell>
          <cell r="B963">
            <v>5106504</v>
          </cell>
          <cell r="C963">
            <v>4410</v>
          </cell>
          <cell r="D963">
            <v>10277558</v>
          </cell>
          <cell r="E963">
            <v>100</v>
          </cell>
          <cell r="F963">
            <v>92</v>
          </cell>
          <cell r="G963">
            <v>188</v>
          </cell>
          <cell r="H963">
            <v>175</v>
          </cell>
          <cell r="I963">
            <v>89</v>
          </cell>
          <cell r="J963">
            <v>88</v>
          </cell>
          <cell r="K963">
            <v>92</v>
          </cell>
          <cell r="L963">
            <v>85</v>
          </cell>
          <cell r="M963">
            <v>85</v>
          </cell>
        </row>
        <row r="964">
          <cell r="A964">
            <v>5164504</v>
          </cell>
          <cell r="B964">
            <v>5106345</v>
          </cell>
          <cell r="C964">
            <v>4410</v>
          </cell>
          <cell r="D964">
            <v>1691800</v>
          </cell>
          <cell r="E964">
            <v>98</v>
          </cell>
          <cell r="F964">
            <v>95</v>
          </cell>
          <cell r="G964">
            <v>108</v>
          </cell>
          <cell r="H964">
            <v>103</v>
          </cell>
          <cell r="I964">
            <v>113</v>
          </cell>
          <cell r="J964">
            <v>114</v>
          </cell>
          <cell r="K964">
            <v>121</v>
          </cell>
          <cell r="L964">
            <v>135</v>
          </cell>
          <cell r="M964">
            <v>117</v>
          </cell>
        </row>
        <row r="965">
          <cell r="A965">
            <v>5164506</v>
          </cell>
          <cell r="B965">
            <v>5106346</v>
          </cell>
          <cell r="C965">
            <v>4410</v>
          </cell>
          <cell r="D965">
            <v>1905863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233</v>
          </cell>
          <cell r="K965">
            <v>40</v>
          </cell>
          <cell r="L965">
            <v>43</v>
          </cell>
          <cell r="M965">
            <v>80</v>
          </cell>
        </row>
        <row r="966">
          <cell r="A966">
            <v>5164818</v>
          </cell>
          <cell r="B966">
            <v>5106502</v>
          </cell>
          <cell r="C966">
            <v>4410</v>
          </cell>
          <cell r="D966">
            <v>1501560</v>
          </cell>
          <cell r="E966">
            <v>121</v>
          </cell>
          <cell r="F966">
            <v>95</v>
          </cell>
          <cell r="G966">
            <v>106</v>
          </cell>
          <cell r="H966">
            <v>97</v>
          </cell>
          <cell r="I966">
            <v>90</v>
          </cell>
          <cell r="J966">
            <v>98</v>
          </cell>
          <cell r="K966">
            <v>103</v>
          </cell>
          <cell r="L966">
            <v>105</v>
          </cell>
          <cell r="M966">
            <v>90</v>
          </cell>
        </row>
        <row r="967">
          <cell r="A967">
            <v>5164354</v>
          </cell>
          <cell r="B967">
            <v>5106270</v>
          </cell>
          <cell r="C967">
            <v>4410</v>
          </cell>
          <cell r="D967">
            <v>1840042</v>
          </cell>
          <cell r="E967">
            <v>62</v>
          </cell>
          <cell r="F967">
            <v>14</v>
          </cell>
          <cell r="G967">
            <v>25</v>
          </cell>
          <cell r="H967">
            <v>90</v>
          </cell>
          <cell r="I967">
            <v>71</v>
          </cell>
          <cell r="J967">
            <v>70</v>
          </cell>
          <cell r="K967">
            <v>69</v>
          </cell>
          <cell r="L967">
            <v>88</v>
          </cell>
          <cell r="M967">
            <v>84</v>
          </cell>
        </row>
        <row r="968">
          <cell r="A968">
            <v>5164524</v>
          </cell>
          <cell r="B968">
            <v>5106355</v>
          </cell>
          <cell r="C968">
            <v>4410</v>
          </cell>
          <cell r="D968">
            <v>7286891</v>
          </cell>
          <cell r="E968">
            <v>108</v>
          </cell>
          <cell r="F968">
            <v>88</v>
          </cell>
          <cell r="G968">
            <v>95</v>
          </cell>
          <cell r="H968">
            <v>140</v>
          </cell>
          <cell r="I968">
            <v>174</v>
          </cell>
          <cell r="J968">
            <v>160</v>
          </cell>
          <cell r="K968">
            <v>165</v>
          </cell>
          <cell r="L968">
            <v>267</v>
          </cell>
          <cell r="M968">
            <v>255</v>
          </cell>
        </row>
        <row r="969">
          <cell r="A969">
            <v>5164828</v>
          </cell>
          <cell r="B969">
            <v>5106507</v>
          </cell>
          <cell r="C969">
            <v>4410</v>
          </cell>
          <cell r="D969">
            <v>7288592</v>
          </cell>
          <cell r="E969">
            <v>712</v>
          </cell>
          <cell r="F969">
            <v>570</v>
          </cell>
          <cell r="G969">
            <v>616</v>
          </cell>
          <cell r="H969">
            <v>757</v>
          </cell>
          <cell r="I969">
            <v>775</v>
          </cell>
          <cell r="J969">
            <v>710</v>
          </cell>
          <cell r="K969">
            <v>735</v>
          </cell>
          <cell r="L969">
            <v>683</v>
          </cell>
          <cell r="M969">
            <v>706</v>
          </cell>
        </row>
        <row r="970">
          <cell r="A970">
            <v>5164826</v>
          </cell>
          <cell r="B970">
            <v>5106506</v>
          </cell>
          <cell r="C970">
            <v>4410</v>
          </cell>
          <cell r="D970">
            <v>7314557</v>
          </cell>
          <cell r="E970">
            <v>110</v>
          </cell>
          <cell r="F970">
            <v>86</v>
          </cell>
          <cell r="G970">
            <v>117</v>
          </cell>
          <cell r="H970">
            <v>123</v>
          </cell>
          <cell r="I970">
            <v>156</v>
          </cell>
          <cell r="J970">
            <v>132</v>
          </cell>
          <cell r="K970">
            <v>141</v>
          </cell>
          <cell r="L970">
            <v>148</v>
          </cell>
          <cell r="M970">
            <v>149</v>
          </cell>
        </row>
        <row r="971">
          <cell r="A971">
            <v>5164522</v>
          </cell>
          <cell r="B971">
            <v>5106354</v>
          </cell>
          <cell r="C971">
            <v>4410</v>
          </cell>
          <cell r="D971">
            <v>18490468</v>
          </cell>
          <cell r="E971">
            <v>226</v>
          </cell>
          <cell r="F971">
            <v>173</v>
          </cell>
          <cell r="G971">
            <v>190</v>
          </cell>
          <cell r="H971">
            <v>178</v>
          </cell>
          <cell r="I971">
            <v>172</v>
          </cell>
          <cell r="J971">
            <v>191</v>
          </cell>
          <cell r="K971">
            <v>192</v>
          </cell>
          <cell r="L971">
            <v>214</v>
          </cell>
          <cell r="M971">
            <v>188</v>
          </cell>
        </row>
        <row r="972">
          <cell r="A972">
            <v>5164370</v>
          </cell>
          <cell r="B972">
            <v>5106278</v>
          </cell>
          <cell r="C972">
            <v>4410</v>
          </cell>
          <cell r="D972">
            <v>18492531</v>
          </cell>
          <cell r="E972">
            <v>134</v>
          </cell>
          <cell r="F972">
            <v>71</v>
          </cell>
          <cell r="G972">
            <v>102</v>
          </cell>
          <cell r="H972">
            <v>73</v>
          </cell>
          <cell r="I972">
            <v>68</v>
          </cell>
          <cell r="J972">
            <v>61</v>
          </cell>
          <cell r="K972">
            <v>63</v>
          </cell>
          <cell r="L972">
            <v>80</v>
          </cell>
          <cell r="M972">
            <v>73</v>
          </cell>
        </row>
        <row r="973">
          <cell r="A973">
            <v>5184278</v>
          </cell>
          <cell r="B973">
            <v>5116232</v>
          </cell>
          <cell r="C973">
            <v>4410</v>
          </cell>
          <cell r="D973">
            <v>31981477</v>
          </cell>
          <cell r="E973">
            <v>172</v>
          </cell>
          <cell r="F973">
            <v>152</v>
          </cell>
          <cell r="G973">
            <v>148</v>
          </cell>
          <cell r="H973">
            <v>144</v>
          </cell>
          <cell r="I973">
            <v>213</v>
          </cell>
          <cell r="J973">
            <v>129</v>
          </cell>
          <cell r="K973">
            <v>126</v>
          </cell>
          <cell r="L973">
            <v>48</v>
          </cell>
          <cell r="M973">
            <v>15</v>
          </cell>
        </row>
        <row r="974">
          <cell r="A974">
            <v>5164322</v>
          </cell>
          <cell r="B974">
            <v>5106254</v>
          </cell>
          <cell r="C974">
            <v>4410</v>
          </cell>
          <cell r="D974">
            <v>1320359</v>
          </cell>
          <cell r="E974">
            <v>599</v>
          </cell>
          <cell r="F974">
            <v>713</v>
          </cell>
          <cell r="G974">
            <v>743</v>
          </cell>
          <cell r="H974">
            <v>335</v>
          </cell>
          <cell r="I974">
            <v>105</v>
          </cell>
          <cell r="J974">
            <v>142</v>
          </cell>
          <cell r="K974">
            <v>115</v>
          </cell>
          <cell r="L974">
            <v>132</v>
          </cell>
          <cell r="M974">
            <v>128</v>
          </cell>
        </row>
        <row r="975">
          <cell r="A975">
            <v>5164336</v>
          </cell>
          <cell r="B975">
            <v>5106261</v>
          </cell>
          <cell r="C975">
            <v>4410</v>
          </cell>
          <cell r="D975">
            <v>3524447</v>
          </cell>
          <cell r="E975">
            <v>188</v>
          </cell>
          <cell r="F975">
            <v>382</v>
          </cell>
          <cell r="G975">
            <v>145</v>
          </cell>
          <cell r="H975">
            <v>422</v>
          </cell>
          <cell r="I975">
            <v>337</v>
          </cell>
          <cell r="J975">
            <v>288</v>
          </cell>
          <cell r="K975">
            <v>129</v>
          </cell>
          <cell r="L975">
            <v>105</v>
          </cell>
          <cell r="M975">
            <v>87</v>
          </cell>
        </row>
        <row r="976">
          <cell r="A976">
            <v>5164326</v>
          </cell>
          <cell r="B976">
            <v>5106256</v>
          </cell>
          <cell r="C976">
            <v>4410</v>
          </cell>
          <cell r="D976">
            <v>3524645</v>
          </cell>
          <cell r="E976">
            <v>146</v>
          </cell>
          <cell r="F976">
            <v>143</v>
          </cell>
          <cell r="G976">
            <v>133</v>
          </cell>
          <cell r="H976">
            <v>246</v>
          </cell>
          <cell r="I976">
            <v>119</v>
          </cell>
          <cell r="J976">
            <v>118</v>
          </cell>
          <cell r="K976">
            <v>124</v>
          </cell>
          <cell r="L976">
            <v>128</v>
          </cell>
          <cell r="M976">
            <v>140</v>
          </cell>
        </row>
        <row r="977">
          <cell r="A977">
            <v>5164324</v>
          </cell>
          <cell r="B977">
            <v>5106255</v>
          </cell>
          <cell r="C977">
            <v>4410</v>
          </cell>
          <cell r="D977">
            <v>3524663</v>
          </cell>
          <cell r="E977">
            <v>151</v>
          </cell>
          <cell r="F977">
            <v>119</v>
          </cell>
          <cell r="G977">
            <v>123</v>
          </cell>
          <cell r="H977">
            <v>355</v>
          </cell>
          <cell r="I977">
            <v>114</v>
          </cell>
          <cell r="J977">
            <v>103</v>
          </cell>
          <cell r="K977">
            <v>90</v>
          </cell>
          <cell r="L977">
            <v>107</v>
          </cell>
          <cell r="M977">
            <v>120</v>
          </cell>
        </row>
        <row r="978">
          <cell r="A978">
            <v>5164340</v>
          </cell>
          <cell r="B978">
            <v>5106263</v>
          </cell>
          <cell r="C978">
            <v>4410</v>
          </cell>
          <cell r="D978">
            <v>3524586</v>
          </cell>
          <cell r="E978">
            <v>172</v>
          </cell>
          <cell r="F978">
            <v>152</v>
          </cell>
          <cell r="G978">
            <v>148</v>
          </cell>
          <cell r="H978">
            <v>137</v>
          </cell>
          <cell r="I978">
            <v>131</v>
          </cell>
          <cell r="J978">
            <v>133</v>
          </cell>
          <cell r="K978">
            <v>125</v>
          </cell>
          <cell r="L978">
            <v>165</v>
          </cell>
          <cell r="M978">
            <v>127</v>
          </cell>
        </row>
        <row r="979">
          <cell r="A979">
            <v>5164338</v>
          </cell>
          <cell r="B979">
            <v>5106262</v>
          </cell>
          <cell r="C979">
            <v>4410</v>
          </cell>
          <cell r="D979">
            <v>3524602</v>
          </cell>
          <cell r="E979">
            <v>163</v>
          </cell>
          <cell r="F979">
            <v>99</v>
          </cell>
          <cell r="G979">
            <v>136</v>
          </cell>
          <cell r="H979">
            <v>233</v>
          </cell>
          <cell r="I979">
            <v>236</v>
          </cell>
          <cell r="J979">
            <v>247</v>
          </cell>
          <cell r="K979">
            <v>271</v>
          </cell>
          <cell r="L979">
            <v>251</v>
          </cell>
          <cell r="M979">
            <v>302</v>
          </cell>
        </row>
        <row r="980">
          <cell r="A980">
            <v>5164346</v>
          </cell>
          <cell r="B980">
            <v>5106266</v>
          </cell>
          <cell r="C980">
            <v>4410</v>
          </cell>
          <cell r="D980">
            <v>3524665</v>
          </cell>
          <cell r="E980">
            <v>198</v>
          </cell>
          <cell r="F980">
            <v>138</v>
          </cell>
          <cell r="G980">
            <v>153</v>
          </cell>
          <cell r="H980">
            <v>123</v>
          </cell>
          <cell r="I980">
            <v>113</v>
          </cell>
          <cell r="J980">
            <v>99</v>
          </cell>
          <cell r="K980">
            <v>105</v>
          </cell>
          <cell r="L980">
            <v>104</v>
          </cell>
          <cell r="M980">
            <v>182</v>
          </cell>
        </row>
        <row r="981">
          <cell r="A981">
            <v>5164328</v>
          </cell>
          <cell r="B981">
            <v>5106257</v>
          </cell>
          <cell r="C981">
            <v>4410</v>
          </cell>
          <cell r="D981">
            <v>3524647</v>
          </cell>
          <cell r="E981">
            <v>241</v>
          </cell>
          <cell r="F981">
            <v>215</v>
          </cell>
          <cell r="G981">
            <v>208</v>
          </cell>
          <cell r="H981">
            <v>204</v>
          </cell>
          <cell r="I981">
            <v>217</v>
          </cell>
          <cell r="J981">
            <v>201</v>
          </cell>
          <cell r="K981">
            <v>221</v>
          </cell>
          <cell r="L981">
            <v>208</v>
          </cell>
          <cell r="M981">
            <v>216</v>
          </cell>
        </row>
        <row r="982">
          <cell r="A982">
            <v>5164330</v>
          </cell>
          <cell r="B982">
            <v>5106258</v>
          </cell>
          <cell r="C982">
            <v>4410</v>
          </cell>
          <cell r="D982">
            <v>3524581</v>
          </cell>
          <cell r="E982">
            <v>66</v>
          </cell>
          <cell r="F982">
            <v>56</v>
          </cell>
          <cell r="G982">
            <v>48</v>
          </cell>
          <cell r="H982">
            <v>156</v>
          </cell>
          <cell r="I982">
            <v>174</v>
          </cell>
          <cell r="J982">
            <v>154</v>
          </cell>
          <cell r="K982">
            <v>155</v>
          </cell>
          <cell r="L982">
            <v>138</v>
          </cell>
          <cell r="M982">
            <v>161</v>
          </cell>
        </row>
        <row r="983">
          <cell r="A983">
            <v>5164332</v>
          </cell>
          <cell r="B983">
            <v>5106259</v>
          </cell>
          <cell r="C983">
            <v>4410</v>
          </cell>
          <cell r="D983">
            <v>3524448</v>
          </cell>
          <cell r="E983">
            <v>194</v>
          </cell>
          <cell r="F983">
            <v>163</v>
          </cell>
          <cell r="G983">
            <v>125</v>
          </cell>
          <cell r="H983">
            <v>105</v>
          </cell>
          <cell r="I983">
            <v>157</v>
          </cell>
          <cell r="J983">
            <v>118</v>
          </cell>
          <cell r="K983">
            <v>129</v>
          </cell>
          <cell r="L983">
            <v>148</v>
          </cell>
          <cell r="M983">
            <v>103</v>
          </cell>
        </row>
        <row r="984">
          <cell r="A984">
            <v>5164344</v>
          </cell>
          <cell r="B984">
            <v>5106265</v>
          </cell>
          <cell r="C984">
            <v>4410</v>
          </cell>
          <cell r="D984">
            <v>3524464</v>
          </cell>
          <cell r="E984">
            <v>138</v>
          </cell>
          <cell r="F984">
            <v>115</v>
          </cell>
          <cell r="G984">
            <v>119</v>
          </cell>
          <cell r="H984">
            <v>302</v>
          </cell>
          <cell r="I984">
            <v>548</v>
          </cell>
          <cell r="J984">
            <v>242</v>
          </cell>
          <cell r="K984">
            <v>245</v>
          </cell>
          <cell r="L984">
            <v>255</v>
          </cell>
          <cell r="M984">
            <v>280</v>
          </cell>
        </row>
        <row r="985">
          <cell r="A985">
            <v>5164540</v>
          </cell>
          <cell r="B985">
            <v>5106363</v>
          </cell>
          <cell r="C985">
            <v>4410</v>
          </cell>
          <cell r="D985">
            <v>3524446</v>
          </cell>
          <cell r="E985">
            <v>304</v>
          </cell>
          <cell r="F985">
            <v>180</v>
          </cell>
          <cell r="G985">
            <v>236</v>
          </cell>
          <cell r="H985">
            <v>143</v>
          </cell>
          <cell r="I985">
            <v>137</v>
          </cell>
          <cell r="J985">
            <v>192</v>
          </cell>
          <cell r="K985">
            <v>206</v>
          </cell>
          <cell r="L985">
            <v>189</v>
          </cell>
          <cell r="M985">
            <v>205</v>
          </cell>
        </row>
        <row r="986">
          <cell r="A986">
            <v>5071984</v>
          </cell>
          <cell r="B986">
            <v>5060085</v>
          </cell>
          <cell r="C986">
            <v>4410</v>
          </cell>
          <cell r="D986">
            <v>1692913</v>
          </cell>
          <cell r="E986">
            <v>683</v>
          </cell>
          <cell r="F986">
            <v>262</v>
          </cell>
          <cell r="G986">
            <v>126</v>
          </cell>
          <cell r="H986">
            <v>135</v>
          </cell>
          <cell r="I986">
            <v>148</v>
          </cell>
          <cell r="J986">
            <v>155</v>
          </cell>
          <cell r="K986">
            <v>185</v>
          </cell>
          <cell r="L986">
            <v>208</v>
          </cell>
          <cell r="M986">
            <v>406</v>
          </cell>
        </row>
        <row r="987">
          <cell r="A987">
            <v>5164528</v>
          </cell>
          <cell r="B987">
            <v>5106357</v>
          </cell>
          <cell r="C987">
            <v>4410</v>
          </cell>
          <cell r="D987">
            <v>70000569</v>
          </cell>
          <cell r="E987">
            <v>37</v>
          </cell>
          <cell r="F987">
            <v>35</v>
          </cell>
          <cell r="G987">
            <v>55</v>
          </cell>
          <cell r="H987">
            <v>49</v>
          </cell>
          <cell r="I987">
            <v>50</v>
          </cell>
          <cell r="J987">
            <v>53</v>
          </cell>
          <cell r="K987">
            <v>53</v>
          </cell>
          <cell r="L987">
            <v>74</v>
          </cell>
          <cell r="M987">
            <v>66</v>
          </cell>
        </row>
        <row r="988">
          <cell r="A988">
            <v>5164530</v>
          </cell>
          <cell r="B988">
            <v>5106358</v>
          </cell>
          <cell r="C988">
            <v>4410</v>
          </cell>
          <cell r="D988">
            <v>70005187</v>
          </cell>
          <cell r="E988">
            <v>177</v>
          </cell>
          <cell r="F988">
            <v>104</v>
          </cell>
          <cell r="G988">
            <v>166</v>
          </cell>
          <cell r="H988">
            <v>217</v>
          </cell>
          <cell r="I988">
            <v>192</v>
          </cell>
          <cell r="J988">
            <v>109</v>
          </cell>
          <cell r="K988">
            <v>118</v>
          </cell>
          <cell r="L988">
            <v>115</v>
          </cell>
          <cell r="M988">
            <v>89</v>
          </cell>
        </row>
        <row r="989">
          <cell r="A989">
            <v>5164534</v>
          </cell>
          <cell r="B989">
            <v>5106360</v>
          </cell>
          <cell r="C989">
            <v>4410</v>
          </cell>
          <cell r="D989">
            <v>156345</v>
          </cell>
          <cell r="E989">
            <v>132</v>
          </cell>
          <cell r="F989">
            <v>105</v>
          </cell>
          <cell r="G989">
            <v>106</v>
          </cell>
          <cell r="H989">
            <v>107</v>
          </cell>
          <cell r="I989">
            <v>135</v>
          </cell>
          <cell r="J989">
            <v>130</v>
          </cell>
          <cell r="K989">
            <v>124</v>
          </cell>
          <cell r="L989">
            <v>149</v>
          </cell>
          <cell r="M989">
            <v>145</v>
          </cell>
        </row>
        <row r="990">
          <cell r="A990">
            <v>5164348</v>
          </cell>
          <cell r="B990">
            <v>5106267</v>
          </cell>
          <cell r="C990">
            <v>4410</v>
          </cell>
          <cell r="D990">
            <v>10275683</v>
          </cell>
          <cell r="E990">
            <v>771</v>
          </cell>
          <cell r="F990">
            <v>571</v>
          </cell>
          <cell r="G990">
            <v>617</v>
          </cell>
          <cell r="H990">
            <v>604</v>
          </cell>
          <cell r="I990">
            <v>652</v>
          </cell>
          <cell r="J990">
            <v>586</v>
          </cell>
          <cell r="K990">
            <v>634</v>
          </cell>
          <cell r="L990">
            <v>692</v>
          </cell>
          <cell r="M990">
            <v>808</v>
          </cell>
        </row>
        <row r="991">
          <cell r="A991">
            <v>5164532</v>
          </cell>
          <cell r="B991">
            <v>5106359</v>
          </cell>
          <cell r="C991">
            <v>4410</v>
          </cell>
          <cell r="D991">
            <v>1691801</v>
          </cell>
          <cell r="E991">
            <v>51</v>
          </cell>
          <cell r="F991">
            <v>47</v>
          </cell>
          <cell r="G991">
            <v>0</v>
          </cell>
          <cell r="H991">
            <v>29</v>
          </cell>
          <cell r="I991">
            <v>171</v>
          </cell>
          <cell r="J991">
            <v>149</v>
          </cell>
          <cell r="K991">
            <v>138</v>
          </cell>
          <cell r="L991">
            <v>160</v>
          </cell>
          <cell r="M991">
            <v>150</v>
          </cell>
        </row>
        <row r="992">
          <cell r="A992">
            <v>5164536</v>
          </cell>
          <cell r="B992">
            <v>5106361</v>
          </cell>
          <cell r="C992">
            <v>4410</v>
          </cell>
          <cell r="D992">
            <v>1691870</v>
          </cell>
          <cell r="E992">
            <v>95</v>
          </cell>
          <cell r="F992">
            <v>61</v>
          </cell>
          <cell r="G992">
            <v>68</v>
          </cell>
          <cell r="H992">
            <v>56</v>
          </cell>
          <cell r="I992">
            <v>64</v>
          </cell>
          <cell r="J992">
            <v>62</v>
          </cell>
          <cell r="K992">
            <v>65</v>
          </cell>
          <cell r="L992">
            <v>67</v>
          </cell>
          <cell r="M992">
            <v>67</v>
          </cell>
        </row>
        <row r="993">
          <cell r="A993">
            <v>5164334</v>
          </cell>
          <cell r="B993">
            <v>5106260</v>
          </cell>
          <cell r="C993">
            <v>4410</v>
          </cell>
          <cell r="D993">
            <v>444202</v>
          </cell>
          <cell r="E993">
            <v>97</v>
          </cell>
          <cell r="F993">
            <v>94</v>
          </cell>
          <cell r="G993">
            <v>81</v>
          </cell>
          <cell r="H993">
            <v>149</v>
          </cell>
          <cell r="I993">
            <v>250</v>
          </cell>
          <cell r="J993">
            <v>208</v>
          </cell>
          <cell r="K993">
            <v>237</v>
          </cell>
          <cell r="L993">
            <v>259</v>
          </cell>
          <cell r="M993">
            <v>272</v>
          </cell>
        </row>
        <row r="994">
          <cell r="A994">
            <v>5077372</v>
          </cell>
          <cell r="B994">
            <v>5062779</v>
          </cell>
          <cell r="C994">
            <v>4410</v>
          </cell>
          <cell r="D994">
            <v>2951353</v>
          </cell>
          <cell r="E994">
            <v>138</v>
          </cell>
          <cell r="F994">
            <v>120</v>
          </cell>
          <cell r="G994">
            <v>167</v>
          </cell>
          <cell r="H994">
            <v>217</v>
          </cell>
          <cell r="I994">
            <v>257</v>
          </cell>
          <cell r="J994">
            <v>226</v>
          </cell>
          <cell r="K994">
            <v>161</v>
          </cell>
          <cell r="L994">
            <v>153</v>
          </cell>
          <cell r="M994">
            <v>124</v>
          </cell>
        </row>
        <row r="995">
          <cell r="A995">
            <v>5072320</v>
          </cell>
          <cell r="B995">
            <v>5060253</v>
          </cell>
          <cell r="C995">
            <v>4410</v>
          </cell>
          <cell r="D995">
            <v>1693320</v>
          </cell>
          <cell r="E995">
            <v>139</v>
          </cell>
          <cell r="F995">
            <v>70</v>
          </cell>
          <cell r="G995">
            <v>247</v>
          </cell>
          <cell r="H995">
            <v>213</v>
          </cell>
          <cell r="I995">
            <v>220</v>
          </cell>
          <cell r="J995">
            <v>178</v>
          </cell>
          <cell r="K995">
            <v>331</v>
          </cell>
          <cell r="L995">
            <v>229</v>
          </cell>
          <cell r="M995">
            <v>359</v>
          </cell>
        </row>
        <row r="996">
          <cell r="A996">
            <v>5164174</v>
          </cell>
          <cell r="B996">
            <v>5106180</v>
          </cell>
          <cell r="C996">
            <v>4410</v>
          </cell>
          <cell r="D996">
            <v>210751</v>
          </cell>
          <cell r="E996">
            <v>122</v>
          </cell>
          <cell r="F996">
            <v>120</v>
          </cell>
          <cell r="G996">
            <v>138</v>
          </cell>
          <cell r="H996">
            <v>19</v>
          </cell>
          <cell r="I996">
            <v>119</v>
          </cell>
          <cell r="J996">
            <v>108</v>
          </cell>
          <cell r="K996">
            <v>107</v>
          </cell>
          <cell r="L996">
            <v>96</v>
          </cell>
          <cell r="M996">
            <v>0</v>
          </cell>
        </row>
        <row r="997">
          <cell r="A997">
            <v>5164186</v>
          </cell>
          <cell r="B997">
            <v>5106186</v>
          </cell>
          <cell r="C997">
            <v>4410</v>
          </cell>
          <cell r="D997">
            <v>219291</v>
          </cell>
          <cell r="E997">
            <v>257</v>
          </cell>
          <cell r="F997">
            <v>205</v>
          </cell>
          <cell r="G997">
            <v>249</v>
          </cell>
          <cell r="H997">
            <v>207</v>
          </cell>
          <cell r="I997">
            <v>200</v>
          </cell>
          <cell r="J997">
            <v>198</v>
          </cell>
          <cell r="K997">
            <v>191</v>
          </cell>
          <cell r="L997">
            <v>218</v>
          </cell>
          <cell r="M997">
            <v>224</v>
          </cell>
        </row>
        <row r="998">
          <cell r="A998">
            <v>5075980</v>
          </cell>
          <cell r="B998">
            <v>5062083</v>
          </cell>
          <cell r="C998">
            <v>4410</v>
          </cell>
          <cell r="D998">
            <v>10275001</v>
          </cell>
          <cell r="E998">
            <v>44</v>
          </cell>
          <cell r="F998">
            <v>44</v>
          </cell>
          <cell r="G998">
            <v>53</v>
          </cell>
          <cell r="H998">
            <v>53</v>
          </cell>
          <cell r="I998">
            <v>42</v>
          </cell>
          <cell r="J998">
            <v>40</v>
          </cell>
          <cell r="K998">
            <v>42</v>
          </cell>
          <cell r="L998">
            <v>39</v>
          </cell>
          <cell r="M998">
            <v>44</v>
          </cell>
        </row>
        <row r="999">
          <cell r="A999">
            <v>5164176</v>
          </cell>
          <cell r="B999">
            <v>5106181</v>
          </cell>
          <cell r="C999">
            <v>4410</v>
          </cell>
          <cell r="D999">
            <v>1911743</v>
          </cell>
          <cell r="E999">
            <v>166</v>
          </cell>
          <cell r="F999">
            <v>170</v>
          </cell>
          <cell r="G999">
            <v>115</v>
          </cell>
          <cell r="H999">
            <v>122</v>
          </cell>
          <cell r="I999">
            <v>170</v>
          </cell>
          <cell r="J999">
            <v>125</v>
          </cell>
          <cell r="K999">
            <v>127</v>
          </cell>
          <cell r="L999">
            <v>110</v>
          </cell>
          <cell r="M999">
            <v>135</v>
          </cell>
        </row>
        <row r="1000">
          <cell r="A1000">
            <v>5164188</v>
          </cell>
          <cell r="B1000">
            <v>5106187</v>
          </cell>
          <cell r="C1000">
            <v>4410</v>
          </cell>
          <cell r="D1000">
            <v>7102593</v>
          </cell>
          <cell r="E1000">
            <v>119</v>
          </cell>
          <cell r="F1000">
            <v>0</v>
          </cell>
          <cell r="G1000">
            <v>186</v>
          </cell>
          <cell r="H1000">
            <v>73</v>
          </cell>
          <cell r="I1000">
            <v>210</v>
          </cell>
          <cell r="J1000">
            <v>229</v>
          </cell>
          <cell r="K1000">
            <v>248</v>
          </cell>
          <cell r="L1000">
            <v>171</v>
          </cell>
          <cell r="M1000">
            <v>183</v>
          </cell>
        </row>
        <row r="1001">
          <cell r="A1001">
            <v>6049965</v>
          </cell>
          <cell r="B1001">
            <v>5901484</v>
          </cell>
          <cell r="C1001">
            <v>4410</v>
          </cell>
          <cell r="D1001">
            <v>3364065</v>
          </cell>
          <cell r="L1001">
            <v>184</v>
          </cell>
          <cell r="M1001">
            <v>162</v>
          </cell>
        </row>
        <row r="1002">
          <cell r="A1002">
            <v>6031512</v>
          </cell>
          <cell r="B1002">
            <v>5895400</v>
          </cell>
          <cell r="C1002">
            <v>4410</v>
          </cell>
          <cell r="D1002">
            <v>31988422</v>
          </cell>
          <cell r="K1002">
            <v>65</v>
          </cell>
          <cell r="L1002">
            <v>70</v>
          </cell>
          <cell r="M1002">
            <v>96</v>
          </cell>
        </row>
        <row r="1003">
          <cell r="A1003">
            <v>5972120</v>
          </cell>
          <cell r="B1003">
            <v>5880600</v>
          </cell>
          <cell r="C1003">
            <v>4410</v>
          </cell>
          <cell r="D1003">
            <v>10406970</v>
          </cell>
          <cell r="H1003">
            <v>51</v>
          </cell>
          <cell r="I1003">
            <v>58</v>
          </cell>
          <cell r="J1003">
            <v>53</v>
          </cell>
          <cell r="K1003">
            <v>54</v>
          </cell>
          <cell r="L1003">
            <v>52</v>
          </cell>
          <cell r="M1003">
            <v>57</v>
          </cell>
        </row>
        <row r="1004">
          <cell r="A1004">
            <v>5446730</v>
          </cell>
          <cell r="B1004">
            <v>5366452</v>
          </cell>
          <cell r="C1004">
            <v>4410</v>
          </cell>
          <cell r="D1004">
            <v>3196633</v>
          </cell>
          <cell r="H1004">
            <v>1748</v>
          </cell>
          <cell r="I1004">
            <v>768</v>
          </cell>
          <cell r="J1004">
            <v>720</v>
          </cell>
          <cell r="K1004">
            <v>768</v>
          </cell>
          <cell r="L1004">
            <v>696</v>
          </cell>
          <cell r="M1004">
            <v>0</v>
          </cell>
        </row>
        <row r="1005">
          <cell r="A1005">
            <v>5190124</v>
          </cell>
          <cell r="B1005">
            <v>5119155</v>
          </cell>
          <cell r="C1005">
            <v>4410</v>
          </cell>
          <cell r="D1005">
            <v>10245780</v>
          </cell>
          <cell r="E1005">
            <v>1700</v>
          </cell>
          <cell r="F1005">
            <v>4008</v>
          </cell>
          <cell r="G1005">
            <v>4178</v>
          </cell>
          <cell r="H1005">
            <v>3482</v>
          </cell>
          <cell r="I1005">
            <v>4139</v>
          </cell>
          <cell r="J1005">
            <v>3887</v>
          </cell>
          <cell r="K1005">
            <v>4305</v>
          </cell>
          <cell r="L1005">
            <v>2482</v>
          </cell>
          <cell r="M1005">
            <v>1281</v>
          </cell>
        </row>
        <row r="1006">
          <cell r="A1006">
            <v>5186012</v>
          </cell>
          <cell r="B1006">
            <v>5117099</v>
          </cell>
          <cell r="C1006">
            <v>4410</v>
          </cell>
          <cell r="D1006">
            <v>32998053</v>
          </cell>
          <cell r="E1006">
            <v>233</v>
          </cell>
          <cell r="F1006">
            <v>206</v>
          </cell>
          <cell r="G1006">
            <v>200</v>
          </cell>
          <cell r="H1006">
            <v>189</v>
          </cell>
          <cell r="I1006">
            <v>273</v>
          </cell>
          <cell r="J1006">
            <v>794</v>
          </cell>
          <cell r="K1006">
            <v>0</v>
          </cell>
          <cell r="L1006">
            <v>186</v>
          </cell>
          <cell r="M1006">
            <v>2349</v>
          </cell>
        </row>
        <row r="1007">
          <cell r="A1007">
            <v>5186004</v>
          </cell>
          <cell r="B1007">
            <v>5117095</v>
          </cell>
          <cell r="C1007">
            <v>4410</v>
          </cell>
          <cell r="D1007">
            <v>31981484</v>
          </cell>
          <cell r="E1007">
            <v>265</v>
          </cell>
          <cell r="F1007">
            <v>280</v>
          </cell>
          <cell r="G1007">
            <v>153</v>
          </cell>
          <cell r="H1007">
            <v>147</v>
          </cell>
          <cell r="I1007">
            <v>159</v>
          </cell>
          <cell r="J1007">
            <v>145</v>
          </cell>
          <cell r="K1007">
            <v>164</v>
          </cell>
          <cell r="L1007">
            <v>164</v>
          </cell>
          <cell r="M1007">
            <v>196</v>
          </cell>
        </row>
        <row r="1008">
          <cell r="A1008">
            <v>5186002</v>
          </cell>
          <cell r="B1008">
            <v>5117094</v>
          </cell>
          <cell r="C1008">
            <v>4410</v>
          </cell>
          <cell r="D1008">
            <v>3305173</v>
          </cell>
          <cell r="E1008">
            <v>17</v>
          </cell>
          <cell r="F1008">
            <v>79</v>
          </cell>
          <cell r="G1008">
            <v>69</v>
          </cell>
          <cell r="H1008">
            <v>59</v>
          </cell>
          <cell r="I1008">
            <v>113</v>
          </cell>
          <cell r="J1008">
            <v>83</v>
          </cell>
          <cell r="K1008">
            <v>123</v>
          </cell>
          <cell r="L1008">
            <v>112</v>
          </cell>
          <cell r="M1008">
            <v>133</v>
          </cell>
        </row>
        <row r="1009">
          <cell r="A1009">
            <v>5186000</v>
          </cell>
          <cell r="B1009">
            <v>5117093</v>
          </cell>
          <cell r="C1009">
            <v>4410</v>
          </cell>
          <cell r="D1009">
            <v>31981483</v>
          </cell>
          <cell r="E1009">
            <v>217</v>
          </cell>
          <cell r="F1009">
            <v>166</v>
          </cell>
          <cell r="G1009">
            <v>190</v>
          </cell>
          <cell r="H1009">
            <v>177</v>
          </cell>
          <cell r="I1009">
            <v>193</v>
          </cell>
          <cell r="J1009">
            <v>168</v>
          </cell>
          <cell r="K1009">
            <v>182</v>
          </cell>
          <cell r="L1009">
            <v>169</v>
          </cell>
          <cell r="M1009">
            <v>195</v>
          </cell>
        </row>
        <row r="1010">
          <cell r="A1010">
            <v>5185996</v>
          </cell>
          <cell r="B1010">
            <v>5117091</v>
          </cell>
          <cell r="C1010">
            <v>4410</v>
          </cell>
          <cell r="D1010">
            <v>719410</v>
          </cell>
          <cell r="E1010">
            <v>184</v>
          </cell>
          <cell r="F1010">
            <v>264</v>
          </cell>
          <cell r="G1010">
            <v>147</v>
          </cell>
          <cell r="H1010">
            <v>155</v>
          </cell>
          <cell r="I1010">
            <v>163</v>
          </cell>
          <cell r="J1010">
            <v>148</v>
          </cell>
          <cell r="K1010">
            <v>162</v>
          </cell>
          <cell r="L1010">
            <v>154</v>
          </cell>
          <cell r="M1010">
            <v>145</v>
          </cell>
        </row>
        <row r="1011">
          <cell r="A1011">
            <v>5185994</v>
          </cell>
          <cell r="B1011">
            <v>5117090</v>
          </cell>
          <cell r="C1011">
            <v>4410</v>
          </cell>
          <cell r="D1011">
            <v>1501756</v>
          </cell>
          <cell r="E1011">
            <v>128</v>
          </cell>
          <cell r="F1011">
            <v>100</v>
          </cell>
          <cell r="G1011">
            <v>108</v>
          </cell>
          <cell r="H1011">
            <v>104</v>
          </cell>
          <cell r="I1011">
            <v>109</v>
          </cell>
          <cell r="J1011">
            <v>96</v>
          </cell>
          <cell r="K1011">
            <v>108</v>
          </cell>
          <cell r="L1011">
            <v>100</v>
          </cell>
          <cell r="M1011">
            <v>119</v>
          </cell>
        </row>
        <row r="1012">
          <cell r="A1012">
            <v>5185992</v>
          </cell>
          <cell r="B1012">
            <v>5117089</v>
          </cell>
          <cell r="C1012">
            <v>4410</v>
          </cell>
          <cell r="D1012">
            <v>3354961</v>
          </cell>
          <cell r="E1012">
            <v>233</v>
          </cell>
          <cell r="F1012">
            <v>142</v>
          </cell>
          <cell r="G1012">
            <v>98</v>
          </cell>
          <cell r="H1012">
            <v>76</v>
          </cell>
          <cell r="I1012">
            <v>92</v>
          </cell>
          <cell r="J1012">
            <v>85</v>
          </cell>
          <cell r="K1012">
            <v>100</v>
          </cell>
          <cell r="L1012">
            <v>86</v>
          </cell>
          <cell r="M1012">
            <v>107</v>
          </cell>
        </row>
        <row r="1013">
          <cell r="A1013">
            <v>5185990</v>
          </cell>
          <cell r="B1013">
            <v>5117088</v>
          </cell>
          <cell r="C1013">
            <v>4410</v>
          </cell>
          <cell r="D1013">
            <v>443765</v>
          </cell>
          <cell r="E1013">
            <v>138</v>
          </cell>
          <cell r="F1013">
            <v>89</v>
          </cell>
          <cell r="G1013">
            <v>113</v>
          </cell>
          <cell r="H1013">
            <v>232</v>
          </cell>
          <cell r="I1013">
            <v>118</v>
          </cell>
          <cell r="J1013">
            <v>131</v>
          </cell>
          <cell r="K1013">
            <v>137</v>
          </cell>
          <cell r="L1013">
            <v>175</v>
          </cell>
          <cell r="M1013">
            <v>108</v>
          </cell>
        </row>
        <row r="1014">
          <cell r="A1014">
            <v>5185988</v>
          </cell>
          <cell r="B1014">
            <v>5117087</v>
          </cell>
          <cell r="C1014">
            <v>4410</v>
          </cell>
          <cell r="D1014">
            <v>16005934</v>
          </cell>
          <cell r="E1014">
            <v>429</v>
          </cell>
          <cell r="F1014">
            <v>266</v>
          </cell>
          <cell r="G1014">
            <v>333</v>
          </cell>
          <cell r="H1014">
            <v>247</v>
          </cell>
          <cell r="I1014">
            <v>190</v>
          </cell>
          <cell r="J1014">
            <v>398</v>
          </cell>
          <cell r="K1014">
            <v>523</v>
          </cell>
          <cell r="L1014">
            <v>507</v>
          </cell>
          <cell r="M1014">
            <v>662</v>
          </cell>
        </row>
        <row r="1015">
          <cell r="A1015">
            <v>5185986</v>
          </cell>
          <cell r="B1015">
            <v>5117086</v>
          </cell>
          <cell r="C1015">
            <v>4410</v>
          </cell>
          <cell r="D1015">
            <v>7728784</v>
          </cell>
          <cell r="E1015">
            <v>233</v>
          </cell>
          <cell r="F1015">
            <v>206</v>
          </cell>
          <cell r="G1015">
            <v>200</v>
          </cell>
          <cell r="H1015">
            <v>189</v>
          </cell>
          <cell r="I1015">
            <v>273</v>
          </cell>
          <cell r="J1015">
            <v>769</v>
          </cell>
          <cell r="K1015">
            <v>268</v>
          </cell>
          <cell r="L1015">
            <v>273</v>
          </cell>
          <cell r="M1015">
            <v>364</v>
          </cell>
        </row>
        <row r="1016">
          <cell r="A1016">
            <v>5185984</v>
          </cell>
          <cell r="B1016">
            <v>5117085</v>
          </cell>
          <cell r="C1016">
            <v>4410</v>
          </cell>
          <cell r="D1016">
            <v>16008570</v>
          </cell>
          <cell r="E1016">
            <v>285</v>
          </cell>
          <cell r="F1016">
            <v>208</v>
          </cell>
          <cell r="G1016">
            <v>194</v>
          </cell>
          <cell r="H1016">
            <v>184</v>
          </cell>
          <cell r="I1016">
            <v>206</v>
          </cell>
          <cell r="J1016">
            <v>202</v>
          </cell>
          <cell r="K1016">
            <v>215</v>
          </cell>
          <cell r="L1016">
            <v>216</v>
          </cell>
          <cell r="M1016">
            <v>229</v>
          </cell>
        </row>
        <row r="1017">
          <cell r="A1017">
            <v>5185982</v>
          </cell>
          <cell r="B1017">
            <v>5117084</v>
          </cell>
          <cell r="C1017">
            <v>4410</v>
          </cell>
          <cell r="D1017">
            <v>1728413</v>
          </cell>
          <cell r="E1017">
            <v>204</v>
          </cell>
          <cell r="F1017">
            <v>172</v>
          </cell>
          <cell r="G1017">
            <v>169</v>
          </cell>
          <cell r="H1017">
            <v>141</v>
          </cell>
          <cell r="I1017">
            <v>155</v>
          </cell>
          <cell r="J1017">
            <v>155</v>
          </cell>
          <cell r="K1017">
            <v>166</v>
          </cell>
          <cell r="L1017">
            <v>141</v>
          </cell>
          <cell r="M1017">
            <v>168</v>
          </cell>
        </row>
        <row r="1018">
          <cell r="A1018">
            <v>5185972</v>
          </cell>
          <cell r="B1018">
            <v>5117079</v>
          </cell>
          <cell r="C1018">
            <v>4410</v>
          </cell>
          <cell r="D1018">
            <v>7300070</v>
          </cell>
          <cell r="E1018">
            <v>153</v>
          </cell>
          <cell r="F1018">
            <v>175</v>
          </cell>
          <cell r="G1018">
            <v>198</v>
          </cell>
          <cell r="H1018">
            <v>348</v>
          </cell>
          <cell r="I1018">
            <v>369</v>
          </cell>
          <cell r="J1018">
            <v>116</v>
          </cell>
          <cell r="K1018">
            <v>231</v>
          </cell>
          <cell r="L1018">
            <v>225</v>
          </cell>
          <cell r="M1018">
            <v>252</v>
          </cell>
        </row>
        <row r="1019">
          <cell r="A1019">
            <v>5185952</v>
          </cell>
          <cell r="B1019">
            <v>5117069</v>
          </cell>
          <cell r="C1019">
            <v>4410</v>
          </cell>
          <cell r="D1019">
            <v>2209161</v>
          </cell>
          <cell r="E1019">
            <v>312</v>
          </cell>
          <cell r="F1019">
            <v>186</v>
          </cell>
          <cell r="G1019">
            <v>191</v>
          </cell>
          <cell r="H1019">
            <v>169</v>
          </cell>
          <cell r="I1019">
            <v>215</v>
          </cell>
          <cell r="J1019">
            <v>284</v>
          </cell>
          <cell r="K1019">
            <v>393</v>
          </cell>
          <cell r="L1019">
            <v>300</v>
          </cell>
          <cell r="M1019">
            <v>357</v>
          </cell>
        </row>
        <row r="1020">
          <cell r="A1020">
            <v>5185932</v>
          </cell>
          <cell r="B1020">
            <v>5117059</v>
          </cell>
          <cell r="C1020">
            <v>4410</v>
          </cell>
          <cell r="D1020">
            <v>1426635</v>
          </cell>
          <cell r="E1020">
            <v>443</v>
          </cell>
          <cell r="F1020">
            <v>413</v>
          </cell>
          <cell r="G1020">
            <v>284</v>
          </cell>
          <cell r="H1020">
            <v>345</v>
          </cell>
          <cell r="I1020">
            <v>351</v>
          </cell>
          <cell r="J1020">
            <v>307</v>
          </cell>
          <cell r="K1020">
            <v>331</v>
          </cell>
          <cell r="L1020">
            <v>340</v>
          </cell>
          <cell r="M1020">
            <v>377</v>
          </cell>
        </row>
        <row r="1021">
          <cell r="A1021">
            <v>5185914</v>
          </cell>
          <cell r="B1021">
            <v>5117050</v>
          </cell>
          <cell r="C1021">
            <v>4410</v>
          </cell>
          <cell r="D1021">
            <v>31981481</v>
          </cell>
          <cell r="E1021">
            <v>233</v>
          </cell>
          <cell r="F1021">
            <v>206</v>
          </cell>
          <cell r="G1021">
            <v>200</v>
          </cell>
          <cell r="H1021">
            <v>189</v>
          </cell>
          <cell r="I1021">
            <v>273</v>
          </cell>
          <cell r="J1021">
            <v>168</v>
          </cell>
          <cell r="K1021">
            <v>171</v>
          </cell>
          <cell r="L1021">
            <v>155</v>
          </cell>
          <cell r="M1021">
            <v>192</v>
          </cell>
        </row>
        <row r="1022">
          <cell r="A1022">
            <v>5185892</v>
          </cell>
          <cell r="B1022">
            <v>5117039</v>
          </cell>
          <cell r="C1022">
            <v>4410</v>
          </cell>
          <cell r="D1022">
            <v>3530449</v>
          </cell>
          <cell r="E1022">
            <v>207</v>
          </cell>
          <cell r="F1022">
            <v>278</v>
          </cell>
          <cell r="G1022">
            <v>256</v>
          </cell>
          <cell r="H1022">
            <v>122</v>
          </cell>
          <cell r="I1022">
            <v>115</v>
          </cell>
          <cell r="J1022">
            <v>117</v>
          </cell>
          <cell r="K1022">
            <v>112</v>
          </cell>
          <cell r="L1022">
            <v>112</v>
          </cell>
          <cell r="M1022">
            <v>110</v>
          </cell>
        </row>
        <row r="1023">
          <cell r="A1023">
            <v>5185876</v>
          </cell>
          <cell r="B1023">
            <v>5117031</v>
          </cell>
          <cell r="C1023">
            <v>4410</v>
          </cell>
          <cell r="D1023">
            <v>1693467</v>
          </cell>
          <cell r="E1023">
            <v>681</v>
          </cell>
          <cell r="F1023">
            <v>551</v>
          </cell>
          <cell r="G1023">
            <v>484</v>
          </cell>
          <cell r="H1023">
            <v>412</v>
          </cell>
          <cell r="I1023">
            <v>429</v>
          </cell>
          <cell r="J1023">
            <v>371</v>
          </cell>
          <cell r="K1023">
            <v>397</v>
          </cell>
          <cell r="L1023">
            <v>351</v>
          </cell>
          <cell r="M1023">
            <v>357</v>
          </cell>
        </row>
        <row r="1024">
          <cell r="A1024">
            <v>5185862</v>
          </cell>
          <cell r="B1024">
            <v>5117024</v>
          </cell>
          <cell r="C1024">
            <v>4410</v>
          </cell>
          <cell r="D1024">
            <v>3306267</v>
          </cell>
          <cell r="E1024">
            <v>124</v>
          </cell>
          <cell r="F1024">
            <v>115</v>
          </cell>
          <cell r="G1024">
            <v>114</v>
          </cell>
          <cell r="H1024">
            <v>118</v>
          </cell>
          <cell r="I1024">
            <v>117</v>
          </cell>
          <cell r="J1024">
            <v>103</v>
          </cell>
          <cell r="K1024">
            <v>135</v>
          </cell>
          <cell r="L1024">
            <v>129</v>
          </cell>
          <cell r="M1024">
            <v>140</v>
          </cell>
        </row>
        <row r="1025">
          <cell r="A1025">
            <v>5185848</v>
          </cell>
          <cell r="B1025">
            <v>5117017</v>
          </cell>
          <cell r="C1025">
            <v>4410</v>
          </cell>
          <cell r="D1025">
            <v>2065758</v>
          </cell>
          <cell r="E1025">
            <v>321</v>
          </cell>
          <cell r="F1025">
            <v>271</v>
          </cell>
          <cell r="G1025">
            <v>276</v>
          </cell>
          <cell r="H1025">
            <v>236</v>
          </cell>
          <cell r="I1025">
            <v>264</v>
          </cell>
          <cell r="J1025">
            <v>243</v>
          </cell>
          <cell r="K1025">
            <v>238</v>
          </cell>
          <cell r="L1025">
            <v>184</v>
          </cell>
          <cell r="M1025">
            <v>240</v>
          </cell>
        </row>
        <row r="1026">
          <cell r="A1026">
            <v>5185828</v>
          </cell>
          <cell r="B1026">
            <v>5117007</v>
          </cell>
          <cell r="C1026">
            <v>4410</v>
          </cell>
          <cell r="D1026">
            <v>31981479</v>
          </cell>
          <cell r="E1026">
            <v>107</v>
          </cell>
          <cell r="F1026">
            <v>58</v>
          </cell>
          <cell r="G1026">
            <v>40</v>
          </cell>
          <cell r="H1026">
            <v>34</v>
          </cell>
          <cell r="I1026">
            <v>45</v>
          </cell>
          <cell r="J1026">
            <v>190</v>
          </cell>
          <cell r="K1026">
            <v>183</v>
          </cell>
          <cell r="L1026">
            <v>135</v>
          </cell>
          <cell r="M1026">
            <v>105</v>
          </cell>
        </row>
        <row r="1027">
          <cell r="A1027">
            <v>5185810</v>
          </cell>
          <cell r="B1027">
            <v>5116998</v>
          </cell>
          <cell r="C1027">
            <v>4410</v>
          </cell>
          <cell r="D1027">
            <v>7094103</v>
          </cell>
          <cell r="E1027">
            <v>79</v>
          </cell>
          <cell r="F1027">
            <v>148</v>
          </cell>
          <cell r="G1027">
            <v>68</v>
          </cell>
          <cell r="H1027">
            <v>69</v>
          </cell>
          <cell r="I1027">
            <v>126</v>
          </cell>
          <cell r="J1027">
            <v>116</v>
          </cell>
          <cell r="K1027">
            <v>338</v>
          </cell>
          <cell r="L1027">
            <v>187</v>
          </cell>
          <cell r="M1027">
            <v>203</v>
          </cell>
        </row>
        <row r="1028">
          <cell r="A1028">
            <v>5185790</v>
          </cell>
          <cell r="B1028">
            <v>5116988</v>
          </cell>
          <cell r="C1028">
            <v>4410</v>
          </cell>
          <cell r="D1028">
            <v>10505262</v>
          </cell>
          <cell r="E1028">
            <v>547</v>
          </cell>
          <cell r="F1028">
            <v>217</v>
          </cell>
          <cell r="G1028">
            <v>179</v>
          </cell>
          <cell r="H1028">
            <v>162</v>
          </cell>
          <cell r="I1028">
            <v>174</v>
          </cell>
          <cell r="J1028">
            <v>158</v>
          </cell>
          <cell r="K1028">
            <v>165</v>
          </cell>
          <cell r="L1028">
            <v>146</v>
          </cell>
          <cell r="M1028">
            <v>150</v>
          </cell>
        </row>
        <row r="1029">
          <cell r="A1029">
            <v>5185770</v>
          </cell>
          <cell r="B1029">
            <v>5116978</v>
          </cell>
          <cell r="C1029">
            <v>4410</v>
          </cell>
          <cell r="D1029">
            <v>31988559</v>
          </cell>
          <cell r="E1029">
            <v>233</v>
          </cell>
          <cell r="F1029">
            <v>206</v>
          </cell>
          <cell r="G1029">
            <v>200</v>
          </cell>
          <cell r="H1029">
            <v>189</v>
          </cell>
          <cell r="I1029">
            <v>273</v>
          </cell>
          <cell r="J1029">
            <v>175</v>
          </cell>
          <cell r="K1029">
            <v>179</v>
          </cell>
          <cell r="L1029">
            <v>196</v>
          </cell>
          <cell r="M1029">
            <v>209</v>
          </cell>
        </row>
        <row r="1030">
          <cell r="A1030">
            <v>5185750</v>
          </cell>
          <cell r="B1030">
            <v>5116968</v>
          </cell>
          <cell r="C1030">
            <v>4410</v>
          </cell>
          <cell r="D1030">
            <v>1885109</v>
          </cell>
          <cell r="E1030">
            <v>280</v>
          </cell>
          <cell r="F1030">
            <v>216</v>
          </cell>
          <cell r="G1030">
            <v>215</v>
          </cell>
          <cell r="H1030">
            <v>227</v>
          </cell>
          <cell r="I1030">
            <v>243</v>
          </cell>
          <cell r="J1030">
            <v>230</v>
          </cell>
          <cell r="K1030">
            <v>242</v>
          </cell>
          <cell r="L1030">
            <v>224</v>
          </cell>
          <cell r="M1030">
            <v>215</v>
          </cell>
        </row>
        <row r="1031">
          <cell r="A1031">
            <v>5185728</v>
          </cell>
          <cell r="B1031">
            <v>5116957</v>
          </cell>
          <cell r="C1031">
            <v>4410</v>
          </cell>
          <cell r="D1031">
            <v>3524629</v>
          </cell>
          <cell r="E1031">
            <v>110</v>
          </cell>
          <cell r="F1031">
            <v>92</v>
          </cell>
          <cell r="G1031">
            <v>120</v>
          </cell>
          <cell r="H1031">
            <v>359</v>
          </cell>
          <cell r="I1031">
            <v>279</v>
          </cell>
          <cell r="J1031">
            <v>260</v>
          </cell>
          <cell r="K1031">
            <v>318</v>
          </cell>
          <cell r="L1031">
            <v>298</v>
          </cell>
          <cell r="M1031">
            <v>342</v>
          </cell>
        </row>
        <row r="1032">
          <cell r="A1032">
            <v>5185708</v>
          </cell>
          <cell r="B1032">
            <v>5116947</v>
          </cell>
          <cell r="C1032">
            <v>4410</v>
          </cell>
          <cell r="D1032">
            <v>5311518</v>
          </cell>
          <cell r="E1032">
            <v>233</v>
          </cell>
          <cell r="F1032">
            <v>206</v>
          </cell>
          <cell r="G1032">
            <v>200</v>
          </cell>
          <cell r="H1032">
            <v>189</v>
          </cell>
          <cell r="I1032">
            <v>273</v>
          </cell>
          <cell r="J1032">
            <v>237</v>
          </cell>
          <cell r="K1032">
            <v>251</v>
          </cell>
          <cell r="L1032">
            <v>224</v>
          </cell>
          <cell r="M1032">
            <v>497</v>
          </cell>
        </row>
        <row r="1033">
          <cell r="A1033">
            <v>5185690</v>
          </cell>
          <cell r="B1033">
            <v>5116938</v>
          </cell>
          <cell r="C1033">
            <v>4410</v>
          </cell>
          <cell r="D1033">
            <v>3506033</v>
          </cell>
          <cell r="E1033">
            <v>233</v>
          </cell>
          <cell r="F1033">
            <v>72</v>
          </cell>
          <cell r="G1033">
            <v>24</v>
          </cell>
          <cell r="H1033">
            <v>157</v>
          </cell>
          <cell r="I1033">
            <v>192</v>
          </cell>
          <cell r="J1033">
            <v>180</v>
          </cell>
          <cell r="K1033">
            <v>190</v>
          </cell>
          <cell r="L1033">
            <v>169</v>
          </cell>
          <cell r="M1033">
            <v>182</v>
          </cell>
        </row>
        <row r="1034">
          <cell r="A1034">
            <v>5185674</v>
          </cell>
          <cell r="B1034">
            <v>5116930</v>
          </cell>
          <cell r="C1034">
            <v>4410</v>
          </cell>
          <cell r="D1034">
            <v>6809405</v>
          </cell>
          <cell r="E1034">
            <v>328</v>
          </cell>
          <cell r="F1034">
            <v>476</v>
          </cell>
          <cell r="G1034">
            <v>84</v>
          </cell>
          <cell r="H1034">
            <v>203</v>
          </cell>
          <cell r="I1034">
            <v>194</v>
          </cell>
          <cell r="J1034">
            <v>248</v>
          </cell>
          <cell r="K1034">
            <v>307</v>
          </cell>
          <cell r="L1034">
            <v>198</v>
          </cell>
          <cell r="M1034">
            <v>204</v>
          </cell>
        </row>
        <row r="1035">
          <cell r="A1035">
            <v>5185654</v>
          </cell>
          <cell r="B1035">
            <v>5116920</v>
          </cell>
          <cell r="C1035">
            <v>4410</v>
          </cell>
          <cell r="D1035">
            <v>31116351</v>
          </cell>
          <cell r="E1035">
            <v>47</v>
          </cell>
          <cell r="F1035">
            <v>51</v>
          </cell>
          <cell r="G1035">
            <v>48</v>
          </cell>
          <cell r="H1035">
            <v>72</v>
          </cell>
          <cell r="I1035">
            <v>80</v>
          </cell>
          <cell r="J1035">
            <v>99</v>
          </cell>
          <cell r="K1035">
            <v>107</v>
          </cell>
          <cell r="L1035">
            <v>105</v>
          </cell>
          <cell r="M1035">
            <v>105</v>
          </cell>
        </row>
        <row r="1036">
          <cell r="A1036">
            <v>5185636</v>
          </cell>
          <cell r="B1036">
            <v>5116911</v>
          </cell>
          <cell r="C1036">
            <v>4410</v>
          </cell>
          <cell r="D1036">
            <v>31116263</v>
          </cell>
          <cell r="E1036">
            <v>166</v>
          </cell>
          <cell r="F1036">
            <v>92</v>
          </cell>
          <cell r="G1036">
            <v>42</v>
          </cell>
          <cell r="H1036">
            <v>35</v>
          </cell>
          <cell r="I1036">
            <v>62</v>
          </cell>
          <cell r="J1036">
            <v>70</v>
          </cell>
          <cell r="K1036">
            <v>36</v>
          </cell>
          <cell r="L1036">
            <v>10</v>
          </cell>
          <cell r="M1036">
            <v>21</v>
          </cell>
        </row>
        <row r="1037">
          <cell r="A1037">
            <v>5185614</v>
          </cell>
          <cell r="B1037">
            <v>5116900</v>
          </cell>
          <cell r="C1037">
            <v>4410</v>
          </cell>
          <cell r="D1037">
            <v>16008552</v>
          </cell>
          <cell r="E1037">
            <v>94</v>
          </cell>
          <cell r="F1037">
            <v>80</v>
          </cell>
          <cell r="G1037">
            <v>80</v>
          </cell>
          <cell r="H1037">
            <v>79</v>
          </cell>
          <cell r="I1037">
            <v>83</v>
          </cell>
          <cell r="J1037">
            <v>84</v>
          </cell>
          <cell r="K1037">
            <v>92</v>
          </cell>
          <cell r="L1037">
            <v>85</v>
          </cell>
          <cell r="M1037">
            <v>102</v>
          </cell>
        </row>
        <row r="1038">
          <cell r="A1038">
            <v>5185592</v>
          </cell>
          <cell r="B1038">
            <v>5116889</v>
          </cell>
          <cell r="C1038">
            <v>4410</v>
          </cell>
          <cell r="D1038">
            <v>31116265</v>
          </cell>
          <cell r="E1038">
            <v>279</v>
          </cell>
          <cell r="F1038">
            <v>247</v>
          </cell>
          <cell r="G1038">
            <v>249</v>
          </cell>
          <cell r="H1038">
            <v>241</v>
          </cell>
          <cell r="I1038">
            <v>201</v>
          </cell>
          <cell r="J1038">
            <v>242</v>
          </cell>
          <cell r="K1038">
            <v>282</v>
          </cell>
          <cell r="L1038">
            <v>240</v>
          </cell>
          <cell r="M1038">
            <v>276</v>
          </cell>
        </row>
        <row r="1039">
          <cell r="A1039">
            <v>5185570</v>
          </cell>
          <cell r="B1039">
            <v>5116878</v>
          </cell>
          <cell r="C1039">
            <v>4410</v>
          </cell>
          <cell r="D1039">
            <v>1693465</v>
          </cell>
          <cell r="E1039">
            <v>51</v>
          </cell>
          <cell r="F1039">
            <v>217</v>
          </cell>
          <cell r="G1039">
            <v>199</v>
          </cell>
          <cell r="H1039">
            <v>224</v>
          </cell>
          <cell r="I1039">
            <v>230</v>
          </cell>
          <cell r="J1039">
            <v>198</v>
          </cell>
          <cell r="K1039">
            <v>203</v>
          </cell>
          <cell r="L1039">
            <v>170</v>
          </cell>
          <cell r="M1039">
            <v>166</v>
          </cell>
        </row>
        <row r="1040">
          <cell r="A1040">
            <v>5185546</v>
          </cell>
          <cell r="B1040">
            <v>5116866</v>
          </cell>
          <cell r="C1040">
            <v>4410</v>
          </cell>
          <cell r="D1040">
            <v>1728404</v>
          </cell>
          <cell r="E1040">
            <v>111</v>
          </cell>
          <cell r="F1040">
            <v>91</v>
          </cell>
          <cell r="G1040">
            <v>91</v>
          </cell>
          <cell r="H1040">
            <v>129</v>
          </cell>
          <cell r="I1040">
            <v>53</v>
          </cell>
          <cell r="J1040">
            <v>44</v>
          </cell>
          <cell r="K1040">
            <v>43</v>
          </cell>
          <cell r="L1040">
            <v>46</v>
          </cell>
          <cell r="M1040">
            <v>41</v>
          </cell>
        </row>
        <row r="1041">
          <cell r="A1041">
            <v>5185524</v>
          </cell>
          <cell r="B1041">
            <v>5116855</v>
          </cell>
          <cell r="C1041">
            <v>4410</v>
          </cell>
          <cell r="D1041">
            <v>31116262</v>
          </cell>
          <cell r="E1041">
            <v>107</v>
          </cell>
          <cell r="F1041">
            <v>93</v>
          </cell>
          <cell r="G1041">
            <v>96</v>
          </cell>
          <cell r="H1041">
            <v>92</v>
          </cell>
          <cell r="I1041">
            <v>90</v>
          </cell>
          <cell r="J1041">
            <v>77</v>
          </cell>
          <cell r="K1041">
            <v>103</v>
          </cell>
          <cell r="L1041">
            <v>109</v>
          </cell>
          <cell r="M1041">
            <v>118</v>
          </cell>
        </row>
        <row r="1042">
          <cell r="A1042">
            <v>5185504</v>
          </cell>
          <cell r="B1042">
            <v>5116845</v>
          </cell>
          <cell r="C1042">
            <v>4410</v>
          </cell>
          <cell r="D1042">
            <v>16005842</v>
          </cell>
          <cell r="E1042">
            <v>223</v>
          </cell>
          <cell r="F1042">
            <v>177</v>
          </cell>
          <cell r="G1042">
            <v>184</v>
          </cell>
          <cell r="H1042">
            <v>181</v>
          </cell>
          <cell r="I1042">
            <v>215</v>
          </cell>
          <cell r="J1042">
            <v>138</v>
          </cell>
          <cell r="K1042">
            <v>204</v>
          </cell>
          <cell r="L1042">
            <v>195</v>
          </cell>
          <cell r="M1042">
            <v>196</v>
          </cell>
        </row>
        <row r="1043">
          <cell r="A1043">
            <v>5185482</v>
          </cell>
          <cell r="B1043">
            <v>5116834</v>
          </cell>
          <cell r="C1043">
            <v>4410</v>
          </cell>
          <cell r="D1043">
            <v>3305920</v>
          </cell>
          <cell r="E1043">
            <v>113</v>
          </cell>
          <cell r="F1043">
            <v>102</v>
          </cell>
          <cell r="G1043">
            <v>110</v>
          </cell>
          <cell r="H1043">
            <v>107</v>
          </cell>
          <cell r="I1043">
            <v>99</v>
          </cell>
          <cell r="J1043">
            <v>86</v>
          </cell>
          <cell r="K1043">
            <v>101</v>
          </cell>
          <cell r="L1043">
            <v>36</v>
          </cell>
          <cell r="M1043">
            <v>100</v>
          </cell>
        </row>
        <row r="1044">
          <cell r="A1044">
            <v>5185462</v>
          </cell>
          <cell r="B1044">
            <v>5116824</v>
          </cell>
          <cell r="C1044">
            <v>4410</v>
          </cell>
          <cell r="D1044">
            <v>31116352</v>
          </cell>
          <cell r="E1044">
            <v>230</v>
          </cell>
          <cell r="F1044">
            <v>87</v>
          </cell>
          <cell r="G1044">
            <v>0</v>
          </cell>
          <cell r="H1044">
            <v>0</v>
          </cell>
          <cell r="I1044">
            <v>0</v>
          </cell>
          <cell r="J1044">
            <v>123</v>
          </cell>
          <cell r="K1044">
            <v>127</v>
          </cell>
          <cell r="L1044">
            <v>111</v>
          </cell>
          <cell r="M1044">
            <v>66</v>
          </cell>
        </row>
        <row r="1045">
          <cell r="A1045">
            <v>5185440</v>
          </cell>
          <cell r="B1045">
            <v>5116813</v>
          </cell>
          <cell r="C1045">
            <v>4410</v>
          </cell>
          <cell r="D1045">
            <v>3360908</v>
          </cell>
          <cell r="E1045">
            <v>119</v>
          </cell>
          <cell r="F1045">
            <v>19</v>
          </cell>
          <cell r="G1045">
            <v>29</v>
          </cell>
          <cell r="H1045">
            <v>20</v>
          </cell>
          <cell r="I1045">
            <v>106</v>
          </cell>
          <cell r="J1045">
            <v>61</v>
          </cell>
          <cell r="K1045">
            <v>121</v>
          </cell>
          <cell r="L1045">
            <v>16</v>
          </cell>
          <cell r="M1045">
            <v>4</v>
          </cell>
        </row>
        <row r="1046">
          <cell r="A1046">
            <v>5185418</v>
          </cell>
          <cell r="B1046">
            <v>5116802</v>
          </cell>
          <cell r="C1046">
            <v>4410</v>
          </cell>
          <cell r="D1046">
            <v>443756</v>
          </cell>
          <cell r="E1046">
            <v>94</v>
          </cell>
          <cell r="F1046">
            <v>135</v>
          </cell>
          <cell r="G1046">
            <v>79</v>
          </cell>
          <cell r="H1046">
            <v>113</v>
          </cell>
          <cell r="I1046">
            <v>190</v>
          </cell>
          <cell r="J1046">
            <v>330</v>
          </cell>
          <cell r="K1046">
            <v>338</v>
          </cell>
          <cell r="L1046">
            <v>324</v>
          </cell>
          <cell r="M1046">
            <v>326</v>
          </cell>
        </row>
        <row r="1047">
          <cell r="A1047">
            <v>5185396</v>
          </cell>
          <cell r="B1047">
            <v>5116791</v>
          </cell>
          <cell r="C1047">
            <v>4410</v>
          </cell>
          <cell r="D1047">
            <v>7686575</v>
          </cell>
          <cell r="E1047">
            <v>233</v>
          </cell>
          <cell r="F1047">
            <v>206</v>
          </cell>
          <cell r="G1047">
            <v>200</v>
          </cell>
          <cell r="H1047">
            <v>189</v>
          </cell>
          <cell r="I1047">
            <v>273</v>
          </cell>
          <cell r="J1047">
            <v>251</v>
          </cell>
          <cell r="K1047">
            <v>297</v>
          </cell>
          <cell r="L1047">
            <v>281</v>
          </cell>
          <cell r="M1047">
            <v>297</v>
          </cell>
        </row>
        <row r="1048">
          <cell r="A1048">
            <v>5185374</v>
          </cell>
          <cell r="B1048">
            <v>5116780</v>
          </cell>
          <cell r="C1048">
            <v>4410</v>
          </cell>
          <cell r="D1048">
            <v>7118079</v>
          </cell>
          <cell r="E1048">
            <v>247</v>
          </cell>
          <cell r="F1048">
            <v>139</v>
          </cell>
          <cell r="G1048">
            <v>206</v>
          </cell>
          <cell r="H1048">
            <v>199</v>
          </cell>
          <cell r="I1048">
            <v>203</v>
          </cell>
          <cell r="J1048">
            <v>0</v>
          </cell>
          <cell r="K1048">
            <v>0</v>
          </cell>
          <cell r="L1048">
            <v>98</v>
          </cell>
          <cell r="M1048">
            <v>57</v>
          </cell>
        </row>
        <row r="1049">
          <cell r="A1049">
            <v>5185352</v>
          </cell>
          <cell r="B1049">
            <v>5116769</v>
          </cell>
          <cell r="C1049">
            <v>4410</v>
          </cell>
          <cell r="D1049">
            <v>1693201</v>
          </cell>
          <cell r="E1049">
            <v>93</v>
          </cell>
          <cell r="F1049">
            <v>102</v>
          </cell>
          <cell r="G1049">
            <v>98</v>
          </cell>
          <cell r="H1049">
            <v>50</v>
          </cell>
          <cell r="I1049">
            <v>60</v>
          </cell>
          <cell r="J1049">
            <v>50</v>
          </cell>
          <cell r="K1049">
            <v>55</v>
          </cell>
          <cell r="L1049">
            <v>51</v>
          </cell>
          <cell r="M1049">
            <v>68</v>
          </cell>
        </row>
        <row r="1050">
          <cell r="A1050">
            <v>5185328</v>
          </cell>
          <cell r="B1050">
            <v>5116757</v>
          </cell>
          <cell r="C1050">
            <v>4410</v>
          </cell>
          <cell r="D1050">
            <v>7116771</v>
          </cell>
          <cell r="E1050">
            <v>116</v>
          </cell>
          <cell r="F1050">
            <v>212</v>
          </cell>
          <cell r="G1050">
            <v>106</v>
          </cell>
          <cell r="H1050">
            <v>110</v>
          </cell>
          <cell r="I1050">
            <v>105</v>
          </cell>
          <cell r="J1050">
            <v>148</v>
          </cell>
          <cell r="K1050">
            <v>136</v>
          </cell>
          <cell r="L1050">
            <v>126</v>
          </cell>
          <cell r="M1050">
            <v>87</v>
          </cell>
        </row>
        <row r="1051">
          <cell r="A1051">
            <v>5185306</v>
          </cell>
          <cell r="B1051">
            <v>5116746</v>
          </cell>
          <cell r="C1051">
            <v>4410</v>
          </cell>
          <cell r="D1051">
            <v>1692063</v>
          </cell>
          <cell r="E1051">
            <v>84</v>
          </cell>
          <cell r="F1051">
            <v>66</v>
          </cell>
          <cell r="G1051">
            <v>83</v>
          </cell>
          <cell r="H1051">
            <v>231</v>
          </cell>
          <cell r="I1051">
            <v>145</v>
          </cell>
          <cell r="J1051">
            <v>152</v>
          </cell>
          <cell r="K1051">
            <v>151</v>
          </cell>
          <cell r="L1051">
            <v>97</v>
          </cell>
          <cell r="M1051">
            <v>86</v>
          </cell>
        </row>
        <row r="1052">
          <cell r="A1052">
            <v>5185284</v>
          </cell>
          <cell r="B1052">
            <v>5116735</v>
          </cell>
          <cell r="C1052">
            <v>4410</v>
          </cell>
          <cell r="D1052">
            <v>358844</v>
          </cell>
          <cell r="E1052">
            <v>102</v>
          </cell>
          <cell r="F1052">
            <v>74</v>
          </cell>
          <cell r="G1052">
            <v>71</v>
          </cell>
          <cell r="H1052">
            <v>55</v>
          </cell>
          <cell r="I1052">
            <v>177</v>
          </cell>
          <cell r="J1052">
            <v>85</v>
          </cell>
          <cell r="K1052">
            <v>0</v>
          </cell>
          <cell r="L1052">
            <v>16</v>
          </cell>
          <cell r="M1052">
            <v>59</v>
          </cell>
        </row>
        <row r="1053">
          <cell r="A1053">
            <v>5185262</v>
          </cell>
          <cell r="B1053">
            <v>5116724</v>
          </cell>
          <cell r="C1053">
            <v>4410</v>
          </cell>
          <cell r="D1053">
            <v>355467</v>
          </cell>
          <cell r="E1053">
            <v>267</v>
          </cell>
          <cell r="F1053">
            <v>236</v>
          </cell>
          <cell r="G1053">
            <v>228</v>
          </cell>
          <cell r="H1053">
            <v>202</v>
          </cell>
          <cell r="I1053">
            <v>264</v>
          </cell>
          <cell r="J1053">
            <v>227</v>
          </cell>
          <cell r="K1053">
            <v>242</v>
          </cell>
          <cell r="L1053">
            <v>219</v>
          </cell>
          <cell r="M1053">
            <v>234</v>
          </cell>
        </row>
        <row r="1054">
          <cell r="A1054">
            <v>5185240</v>
          </cell>
          <cell r="B1054">
            <v>5116713</v>
          </cell>
          <cell r="C1054">
            <v>4410</v>
          </cell>
          <cell r="D1054">
            <v>2100191</v>
          </cell>
          <cell r="E1054">
            <v>181</v>
          </cell>
          <cell r="F1054">
            <v>190</v>
          </cell>
          <cell r="G1054">
            <v>131</v>
          </cell>
          <cell r="H1054">
            <v>237</v>
          </cell>
          <cell r="I1054">
            <v>205</v>
          </cell>
          <cell r="J1054">
            <v>186</v>
          </cell>
          <cell r="K1054">
            <v>140</v>
          </cell>
          <cell r="L1054">
            <v>152</v>
          </cell>
          <cell r="M1054">
            <v>188</v>
          </cell>
        </row>
        <row r="1055">
          <cell r="A1055">
            <v>5185218</v>
          </cell>
          <cell r="B1055">
            <v>5116702</v>
          </cell>
          <cell r="C1055">
            <v>4410</v>
          </cell>
          <cell r="D1055">
            <v>6820883</v>
          </cell>
          <cell r="E1055">
            <v>120</v>
          </cell>
          <cell r="F1055">
            <v>83</v>
          </cell>
          <cell r="G1055">
            <v>148</v>
          </cell>
          <cell r="H1055">
            <v>51</v>
          </cell>
          <cell r="I1055">
            <v>81</v>
          </cell>
          <cell r="J1055">
            <v>109</v>
          </cell>
          <cell r="K1055">
            <v>76</v>
          </cell>
          <cell r="L1055">
            <v>76</v>
          </cell>
          <cell r="M1055">
            <v>123</v>
          </cell>
        </row>
        <row r="1056">
          <cell r="A1056">
            <v>5185196</v>
          </cell>
          <cell r="B1056">
            <v>5116691</v>
          </cell>
          <cell r="C1056">
            <v>4410</v>
          </cell>
          <cell r="D1056">
            <v>10408060</v>
          </cell>
          <cell r="E1056">
            <v>270</v>
          </cell>
          <cell r="F1056">
            <v>241</v>
          </cell>
          <cell r="G1056">
            <v>233</v>
          </cell>
          <cell r="H1056">
            <v>403</v>
          </cell>
          <cell r="I1056">
            <v>286</v>
          </cell>
          <cell r="J1056">
            <v>269</v>
          </cell>
          <cell r="K1056">
            <v>206</v>
          </cell>
          <cell r="L1056">
            <v>194</v>
          </cell>
          <cell r="M1056">
            <v>222</v>
          </cell>
        </row>
        <row r="1057">
          <cell r="A1057">
            <v>5185174</v>
          </cell>
          <cell r="B1057">
            <v>5116680</v>
          </cell>
          <cell r="C1057">
            <v>4410</v>
          </cell>
          <cell r="D1057">
            <v>5312879</v>
          </cell>
          <cell r="E1057">
            <v>234</v>
          </cell>
          <cell r="F1057">
            <v>176</v>
          </cell>
          <cell r="G1057">
            <v>192</v>
          </cell>
          <cell r="H1057">
            <v>188</v>
          </cell>
          <cell r="I1057">
            <v>188</v>
          </cell>
          <cell r="J1057">
            <v>194</v>
          </cell>
          <cell r="K1057">
            <v>205</v>
          </cell>
          <cell r="L1057">
            <v>221</v>
          </cell>
          <cell r="M1057">
            <v>230</v>
          </cell>
        </row>
        <row r="1058">
          <cell r="A1058">
            <v>5185152</v>
          </cell>
          <cell r="B1058">
            <v>5116669</v>
          </cell>
          <cell r="C1058">
            <v>4410</v>
          </cell>
          <cell r="D1058">
            <v>3362950</v>
          </cell>
          <cell r="E1058">
            <v>269</v>
          </cell>
          <cell r="F1058">
            <v>287</v>
          </cell>
          <cell r="G1058">
            <v>306</v>
          </cell>
          <cell r="H1058">
            <v>319</v>
          </cell>
          <cell r="I1058">
            <v>277</v>
          </cell>
          <cell r="J1058">
            <v>380</v>
          </cell>
          <cell r="K1058">
            <v>175</v>
          </cell>
          <cell r="L1058">
            <v>185</v>
          </cell>
          <cell r="M1058">
            <v>220</v>
          </cell>
        </row>
        <row r="1059">
          <cell r="A1059">
            <v>5185130</v>
          </cell>
          <cell r="B1059">
            <v>5116658</v>
          </cell>
          <cell r="C1059">
            <v>4410</v>
          </cell>
          <cell r="D1059">
            <v>7686572</v>
          </cell>
          <cell r="E1059">
            <v>294</v>
          </cell>
          <cell r="F1059">
            <v>261</v>
          </cell>
          <cell r="G1059">
            <v>346</v>
          </cell>
          <cell r="H1059">
            <v>484</v>
          </cell>
          <cell r="I1059">
            <v>426</v>
          </cell>
          <cell r="J1059">
            <v>384</v>
          </cell>
          <cell r="K1059">
            <v>369</v>
          </cell>
          <cell r="L1059">
            <v>363</v>
          </cell>
          <cell r="M1059">
            <v>365</v>
          </cell>
        </row>
        <row r="1060">
          <cell r="A1060">
            <v>5185106</v>
          </cell>
          <cell r="B1060">
            <v>5116646</v>
          </cell>
          <cell r="C1060">
            <v>4410</v>
          </cell>
          <cell r="D1060">
            <v>3363561</v>
          </cell>
          <cell r="E1060">
            <v>0</v>
          </cell>
          <cell r="F1060">
            <v>0</v>
          </cell>
          <cell r="G1060">
            <v>182</v>
          </cell>
          <cell r="H1060">
            <v>121</v>
          </cell>
          <cell r="I1060">
            <v>140</v>
          </cell>
          <cell r="J1060">
            <v>129</v>
          </cell>
          <cell r="K1060">
            <v>113</v>
          </cell>
          <cell r="L1060">
            <v>99</v>
          </cell>
          <cell r="M1060">
            <v>111</v>
          </cell>
        </row>
        <row r="1061">
          <cell r="A1061">
            <v>5185084</v>
          </cell>
          <cell r="B1061">
            <v>5116635</v>
          </cell>
          <cell r="C1061">
            <v>4410</v>
          </cell>
          <cell r="D1061">
            <v>1310406</v>
          </cell>
          <cell r="E1061">
            <v>61</v>
          </cell>
          <cell r="F1061">
            <v>25</v>
          </cell>
          <cell r="G1061">
            <v>44</v>
          </cell>
          <cell r="H1061">
            <v>72</v>
          </cell>
          <cell r="I1061">
            <v>10</v>
          </cell>
          <cell r="J1061">
            <v>66</v>
          </cell>
          <cell r="K1061">
            <v>90</v>
          </cell>
          <cell r="L1061">
            <v>77</v>
          </cell>
          <cell r="M1061">
            <v>68</v>
          </cell>
        </row>
        <row r="1062">
          <cell r="A1062">
            <v>5185066</v>
          </cell>
          <cell r="B1062">
            <v>5116626</v>
          </cell>
          <cell r="C1062">
            <v>4410</v>
          </cell>
          <cell r="D1062">
            <v>7686571</v>
          </cell>
          <cell r="E1062">
            <v>203</v>
          </cell>
          <cell r="F1062">
            <v>182</v>
          </cell>
          <cell r="G1062">
            <v>215</v>
          </cell>
          <cell r="H1062">
            <v>178</v>
          </cell>
          <cell r="I1062">
            <v>124</v>
          </cell>
          <cell r="J1062">
            <v>162</v>
          </cell>
          <cell r="K1062">
            <v>179</v>
          </cell>
          <cell r="L1062">
            <v>142</v>
          </cell>
          <cell r="M1062">
            <v>199</v>
          </cell>
        </row>
        <row r="1063">
          <cell r="A1063">
            <v>5185026</v>
          </cell>
          <cell r="B1063">
            <v>5116606</v>
          </cell>
          <cell r="C1063">
            <v>4410</v>
          </cell>
          <cell r="D1063">
            <v>16008562</v>
          </cell>
          <cell r="E1063">
            <v>252</v>
          </cell>
          <cell r="F1063">
            <v>208</v>
          </cell>
          <cell r="G1063">
            <v>206</v>
          </cell>
          <cell r="H1063">
            <v>212</v>
          </cell>
          <cell r="I1063">
            <v>253</v>
          </cell>
          <cell r="J1063">
            <v>246</v>
          </cell>
          <cell r="K1063">
            <v>241</v>
          </cell>
          <cell r="L1063">
            <v>202</v>
          </cell>
          <cell r="M1063">
            <v>244</v>
          </cell>
        </row>
        <row r="1064">
          <cell r="A1064">
            <v>5185004</v>
          </cell>
          <cell r="B1064">
            <v>5116595</v>
          </cell>
          <cell r="C1064">
            <v>4410</v>
          </cell>
          <cell r="D1064">
            <v>1319489</v>
          </cell>
          <cell r="F1064">
            <v>683</v>
          </cell>
          <cell r="H1064">
            <v>368</v>
          </cell>
          <cell r="I1064">
            <v>343</v>
          </cell>
          <cell r="J1064">
            <v>290</v>
          </cell>
          <cell r="K1064">
            <v>283</v>
          </cell>
          <cell r="L1064">
            <v>307</v>
          </cell>
          <cell r="M1064">
            <v>317</v>
          </cell>
        </row>
        <row r="1065">
          <cell r="A1065">
            <v>5184986</v>
          </cell>
          <cell r="B1065">
            <v>5116586</v>
          </cell>
          <cell r="C1065">
            <v>4410</v>
          </cell>
          <cell r="D1065">
            <v>31116353</v>
          </cell>
          <cell r="E1065">
            <v>246</v>
          </cell>
          <cell r="F1065">
            <v>220</v>
          </cell>
          <cell r="G1065">
            <v>211</v>
          </cell>
          <cell r="H1065">
            <v>188</v>
          </cell>
          <cell r="I1065">
            <v>245</v>
          </cell>
          <cell r="J1065">
            <v>143</v>
          </cell>
          <cell r="K1065">
            <v>181</v>
          </cell>
          <cell r="L1065">
            <v>164</v>
          </cell>
          <cell r="M1065">
            <v>168</v>
          </cell>
        </row>
        <row r="1066">
          <cell r="A1066">
            <v>5184968</v>
          </cell>
          <cell r="B1066">
            <v>5116577</v>
          </cell>
          <cell r="C1066">
            <v>4410</v>
          </cell>
          <cell r="D1066">
            <v>7686858</v>
          </cell>
          <cell r="E1066">
            <v>151</v>
          </cell>
          <cell r="F1066">
            <v>59</v>
          </cell>
          <cell r="G1066">
            <v>80</v>
          </cell>
          <cell r="H1066">
            <v>46</v>
          </cell>
          <cell r="I1066">
            <v>41</v>
          </cell>
          <cell r="J1066">
            <v>114</v>
          </cell>
          <cell r="K1066">
            <v>86</v>
          </cell>
          <cell r="L1066">
            <v>104</v>
          </cell>
          <cell r="M1066">
            <v>92</v>
          </cell>
        </row>
        <row r="1067">
          <cell r="A1067">
            <v>5184946</v>
          </cell>
          <cell r="B1067">
            <v>5116566</v>
          </cell>
          <cell r="C1067">
            <v>4410</v>
          </cell>
          <cell r="D1067">
            <v>3362106</v>
          </cell>
          <cell r="E1067">
            <v>233</v>
          </cell>
          <cell r="F1067">
            <v>206</v>
          </cell>
          <cell r="G1067">
            <v>200</v>
          </cell>
          <cell r="H1067">
            <v>189</v>
          </cell>
          <cell r="I1067">
            <v>273</v>
          </cell>
          <cell r="J1067">
            <v>84</v>
          </cell>
          <cell r="K1067">
            <v>58</v>
          </cell>
          <cell r="L1067">
            <v>21</v>
          </cell>
          <cell r="M1067">
            <v>29</v>
          </cell>
        </row>
        <row r="1068">
          <cell r="A1068">
            <v>5184926</v>
          </cell>
          <cell r="B1068">
            <v>5116556</v>
          </cell>
          <cell r="C1068">
            <v>4410</v>
          </cell>
          <cell r="D1068">
            <v>18492468</v>
          </cell>
          <cell r="E1068">
            <v>233</v>
          </cell>
          <cell r="F1068">
            <v>206</v>
          </cell>
          <cell r="G1068">
            <v>200</v>
          </cell>
          <cell r="H1068">
            <v>189</v>
          </cell>
          <cell r="I1068">
            <v>273</v>
          </cell>
          <cell r="J1068">
            <v>312</v>
          </cell>
          <cell r="K1068">
            <v>241</v>
          </cell>
          <cell r="L1068">
            <v>223</v>
          </cell>
          <cell r="M1068">
            <v>244</v>
          </cell>
        </row>
        <row r="1069">
          <cell r="A1069">
            <v>5184902</v>
          </cell>
          <cell r="B1069">
            <v>5116544</v>
          </cell>
          <cell r="C1069">
            <v>4410</v>
          </cell>
          <cell r="D1069">
            <v>31116355</v>
          </cell>
          <cell r="E1069">
            <v>142</v>
          </cell>
          <cell r="F1069">
            <v>127</v>
          </cell>
          <cell r="G1069">
            <v>133</v>
          </cell>
          <cell r="H1069">
            <v>128</v>
          </cell>
          <cell r="I1069">
            <v>130</v>
          </cell>
          <cell r="J1069">
            <v>133</v>
          </cell>
          <cell r="K1069">
            <v>173</v>
          </cell>
          <cell r="L1069">
            <v>176</v>
          </cell>
          <cell r="M1069">
            <v>190</v>
          </cell>
        </row>
        <row r="1070">
          <cell r="A1070">
            <v>5184884</v>
          </cell>
          <cell r="B1070">
            <v>5116535</v>
          </cell>
          <cell r="C1070">
            <v>4410</v>
          </cell>
          <cell r="D1070">
            <v>2181834</v>
          </cell>
          <cell r="E1070">
            <v>235</v>
          </cell>
          <cell r="F1070">
            <v>195</v>
          </cell>
          <cell r="G1070">
            <v>193</v>
          </cell>
          <cell r="H1070">
            <v>183</v>
          </cell>
          <cell r="I1070">
            <v>204</v>
          </cell>
          <cell r="J1070">
            <v>193</v>
          </cell>
          <cell r="K1070">
            <v>188</v>
          </cell>
          <cell r="L1070">
            <v>30</v>
          </cell>
          <cell r="M1070">
            <v>23</v>
          </cell>
        </row>
        <row r="1071">
          <cell r="A1071">
            <v>5184864</v>
          </cell>
          <cell r="B1071">
            <v>5116525</v>
          </cell>
          <cell r="C1071">
            <v>4410</v>
          </cell>
          <cell r="D1071">
            <v>31987826</v>
          </cell>
          <cell r="E1071">
            <v>317</v>
          </cell>
          <cell r="F1071">
            <v>284</v>
          </cell>
          <cell r="G1071">
            <v>273</v>
          </cell>
          <cell r="H1071">
            <v>243</v>
          </cell>
          <cell r="I1071">
            <v>317</v>
          </cell>
          <cell r="J1071">
            <v>272</v>
          </cell>
          <cell r="K1071">
            <v>290</v>
          </cell>
          <cell r="L1071">
            <v>263</v>
          </cell>
          <cell r="M1071">
            <v>0</v>
          </cell>
        </row>
        <row r="1072">
          <cell r="A1072">
            <v>5184862</v>
          </cell>
          <cell r="B1072">
            <v>5116524</v>
          </cell>
          <cell r="C1072">
            <v>4410</v>
          </cell>
          <cell r="D1072">
            <v>220614</v>
          </cell>
          <cell r="E1072">
            <v>212</v>
          </cell>
          <cell r="F1072">
            <v>155</v>
          </cell>
          <cell r="G1072">
            <v>119</v>
          </cell>
          <cell r="H1072">
            <v>31</v>
          </cell>
          <cell r="I1072">
            <v>111</v>
          </cell>
          <cell r="J1072">
            <v>30</v>
          </cell>
          <cell r="K1072">
            <v>112</v>
          </cell>
          <cell r="L1072">
            <v>87</v>
          </cell>
          <cell r="M1072">
            <v>83</v>
          </cell>
        </row>
        <row r="1073">
          <cell r="A1073">
            <v>5184860</v>
          </cell>
          <cell r="B1073">
            <v>5116523</v>
          </cell>
          <cell r="C1073">
            <v>4410</v>
          </cell>
          <cell r="D1073">
            <v>31987825</v>
          </cell>
          <cell r="E1073">
            <v>208</v>
          </cell>
          <cell r="F1073">
            <v>187</v>
          </cell>
          <cell r="G1073">
            <v>180</v>
          </cell>
          <cell r="H1073">
            <v>160</v>
          </cell>
          <cell r="I1073">
            <v>208</v>
          </cell>
          <cell r="J1073">
            <v>81</v>
          </cell>
          <cell r="K1073">
            <v>67</v>
          </cell>
          <cell r="L1073">
            <v>66</v>
          </cell>
          <cell r="M1073">
            <v>64</v>
          </cell>
        </row>
        <row r="1074">
          <cell r="A1074">
            <v>5184858</v>
          </cell>
          <cell r="B1074">
            <v>5116522</v>
          </cell>
          <cell r="C1074">
            <v>4410</v>
          </cell>
          <cell r="D1074">
            <v>31116349</v>
          </cell>
          <cell r="E1074">
            <v>270</v>
          </cell>
          <cell r="F1074">
            <v>189</v>
          </cell>
          <cell r="G1074">
            <v>189</v>
          </cell>
          <cell r="H1074">
            <v>242</v>
          </cell>
          <cell r="I1074">
            <v>166</v>
          </cell>
          <cell r="J1074">
            <v>147</v>
          </cell>
          <cell r="K1074">
            <v>203</v>
          </cell>
          <cell r="L1074">
            <v>216</v>
          </cell>
          <cell r="M1074">
            <v>370</v>
          </cell>
        </row>
        <row r="1075">
          <cell r="A1075">
            <v>5184856</v>
          </cell>
          <cell r="B1075">
            <v>5116521</v>
          </cell>
          <cell r="C1075">
            <v>4410</v>
          </cell>
          <cell r="D1075">
            <v>8913226</v>
          </cell>
          <cell r="E1075">
            <v>113</v>
          </cell>
          <cell r="F1075">
            <v>90</v>
          </cell>
          <cell r="G1075">
            <v>81</v>
          </cell>
          <cell r="H1075">
            <v>83</v>
          </cell>
          <cell r="I1075">
            <v>81</v>
          </cell>
          <cell r="J1075">
            <v>83</v>
          </cell>
          <cell r="K1075">
            <v>96</v>
          </cell>
          <cell r="L1075">
            <v>86</v>
          </cell>
          <cell r="M1075">
            <v>93</v>
          </cell>
        </row>
        <row r="1076">
          <cell r="A1076">
            <v>5184854</v>
          </cell>
          <cell r="B1076">
            <v>5116520</v>
          </cell>
          <cell r="C1076">
            <v>4410</v>
          </cell>
          <cell r="D1076">
            <v>1794892</v>
          </cell>
          <cell r="E1076">
            <v>189</v>
          </cell>
          <cell r="F1076">
            <v>707</v>
          </cell>
          <cell r="G1076">
            <v>132</v>
          </cell>
          <cell r="H1076">
            <v>108</v>
          </cell>
          <cell r="I1076">
            <v>153</v>
          </cell>
          <cell r="J1076">
            <v>101</v>
          </cell>
          <cell r="K1076">
            <v>126</v>
          </cell>
          <cell r="L1076">
            <v>181</v>
          </cell>
          <cell r="M1076">
            <v>170</v>
          </cell>
        </row>
        <row r="1077">
          <cell r="A1077">
            <v>5184852</v>
          </cell>
          <cell r="B1077">
            <v>5116519</v>
          </cell>
          <cell r="C1077">
            <v>4410</v>
          </cell>
          <cell r="D1077">
            <v>1836825</v>
          </cell>
          <cell r="E1077">
            <v>204</v>
          </cell>
          <cell r="F1077">
            <v>254</v>
          </cell>
          <cell r="G1077">
            <v>173</v>
          </cell>
          <cell r="H1077">
            <v>142</v>
          </cell>
          <cell r="I1077">
            <v>171</v>
          </cell>
          <cell r="J1077">
            <v>154</v>
          </cell>
          <cell r="K1077">
            <v>176</v>
          </cell>
          <cell r="L1077">
            <v>161</v>
          </cell>
          <cell r="M1077">
            <v>196</v>
          </cell>
        </row>
        <row r="1078">
          <cell r="A1078">
            <v>5184848</v>
          </cell>
          <cell r="B1078">
            <v>5116517</v>
          </cell>
          <cell r="C1078">
            <v>4410</v>
          </cell>
          <cell r="D1078">
            <v>31116345</v>
          </cell>
          <cell r="E1078">
            <v>172</v>
          </cell>
          <cell r="F1078">
            <v>152</v>
          </cell>
          <cell r="G1078">
            <v>148</v>
          </cell>
          <cell r="H1078">
            <v>144</v>
          </cell>
          <cell r="I1078">
            <v>213</v>
          </cell>
          <cell r="J1078">
            <v>228</v>
          </cell>
          <cell r="K1078">
            <v>218</v>
          </cell>
          <cell r="L1078">
            <v>206</v>
          </cell>
          <cell r="M1078">
            <v>268</v>
          </cell>
        </row>
        <row r="1079">
          <cell r="A1079">
            <v>5184846</v>
          </cell>
          <cell r="B1079">
            <v>5116516</v>
          </cell>
          <cell r="C1079">
            <v>4410</v>
          </cell>
          <cell r="D1079">
            <v>1501752</v>
          </cell>
          <cell r="E1079">
            <v>285</v>
          </cell>
          <cell r="F1079">
            <v>482</v>
          </cell>
          <cell r="G1079">
            <v>192</v>
          </cell>
          <cell r="H1079">
            <v>158</v>
          </cell>
          <cell r="I1079">
            <v>119</v>
          </cell>
          <cell r="J1079">
            <v>104</v>
          </cell>
          <cell r="K1079">
            <v>113</v>
          </cell>
          <cell r="L1079">
            <v>94</v>
          </cell>
          <cell r="M1079">
            <v>192</v>
          </cell>
        </row>
        <row r="1080">
          <cell r="A1080">
            <v>5184836</v>
          </cell>
          <cell r="B1080">
            <v>5116511</v>
          </cell>
          <cell r="C1080">
            <v>4410</v>
          </cell>
          <cell r="D1080">
            <v>3360634</v>
          </cell>
          <cell r="E1080">
            <v>230</v>
          </cell>
          <cell r="F1080">
            <v>203</v>
          </cell>
          <cell r="G1080">
            <v>173</v>
          </cell>
          <cell r="H1080">
            <v>234</v>
          </cell>
          <cell r="I1080">
            <v>159</v>
          </cell>
          <cell r="J1080">
            <v>211</v>
          </cell>
          <cell r="K1080">
            <v>66</v>
          </cell>
          <cell r="L1080">
            <v>164</v>
          </cell>
          <cell r="M1080">
            <v>171</v>
          </cell>
        </row>
        <row r="1081">
          <cell r="A1081">
            <v>5184834</v>
          </cell>
          <cell r="B1081">
            <v>5116510</v>
          </cell>
          <cell r="C1081">
            <v>4410</v>
          </cell>
          <cell r="D1081">
            <v>7314435</v>
          </cell>
          <cell r="E1081">
            <v>96</v>
          </cell>
          <cell r="F1081">
            <v>71</v>
          </cell>
          <cell r="G1081">
            <v>94</v>
          </cell>
          <cell r="H1081">
            <v>205</v>
          </cell>
          <cell r="I1081">
            <v>202</v>
          </cell>
          <cell r="J1081">
            <v>144</v>
          </cell>
          <cell r="K1081">
            <v>139</v>
          </cell>
          <cell r="L1081">
            <v>150</v>
          </cell>
          <cell r="M1081">
            <v>182</v>
          </cell>
        </row>
        <row r="1082">
          <cell r="A1082">
            <v>5184832</v>
          </cell>
          <cell r="B1082">
            <v>5116509</v>
          </cell>
          <cell r="C1082">
            <v>4410</v>
          </cell>
          <cell r="D1082">
            <v>3524475</v>
          </cell>
          <cell r="E1082">
            <v>45</v>
          </cell>
          <cell r="F1082">
            <v>37</v>
          </cell>
          <cell r="G1082">
            <v>90</v>
          </cell>
          <cell r="H1082">
            <v>157</v>
          </cell>
          <cell r="I1082">
            <v>281</v>
          </cell>
          <cell r="J1082">
            <v>182</v>
          </cell>
          <cell r="K1082">
            <v>203</v>
          </cell>
          <cell r="L1082">
            <v>200</v>
          </cell>
          <cell r="M1082">
            <v>232</v>
          </cell>
        </row>
        <row r="1083">
          <cell r="A1083">
            <v>5184812</v>
          </cell>
          <cell r="B1083">
            <v>5116499</v>
          </cell>
          <cell r="C1083">
            <v>4410</v>
          </cell>
          <cell r="D1083">
            <v>459093</v>
          </cell>
          <cell r="E1083">
            <v>235</v>
          </cell>
          <cell r="F1083">
            <v>116</v>
          </cell>
          <cell r="G1083">
            <v>56</v>
          </cell>
          <cell r="H1083">
            <v>151</v>
          </cell>
          <cell r="I1083">
            <v>160</v>
          </cell>
          <cell r="J1083">
            <v>145</v>
          </cell>
          <cell r="K1083">
            <v>181</v>
          </cell>
          <cell r="L1083">
            <v>143</v>
          </cell>
          <cell r="M1083">
            <v>153</v>
          </cell>
        </row>
        <row r="1084">
          <cell r="A1084">
            <v>5184810</v>
          </cell>
          <cell r="B1084">
            <v>5116498</v>
          </cell>
          <cell r="C1084">
            <v>4410</v>
          </cell>
          <cell r="D1084">
            <v>3524472</v>
          </cell>
          <cell r="E1084">
            <v>386</v>
          </cell>
          <cell r="F1084">
            <v>266</v>
          </cell>
          <cell r="G1084">
            <v>390</v>
          </cell>
          <cell r="H1084">
            <v>200</v>
          </cell>
          <cell r="I1084">
            <v>231</v>
          </cell>
          <cell r="J1084">
            <v>222</v>
          </cell>
          <cell r="K1084">
            <v>231</v>
          </cell>
          <cell r="L1084">
            <v>221</v>
          </cell>
          <cell r="M1084">
            <v>227</v>
          </cell>
        </row>
        <row r="1085">
          <cell r="A1085">
            <v>5184808</v>
          </cell>
          <cell r="B1085">
            <v>5116497</v>
          </cell>
          <cell r="C1085">
            <v>4410</v>
          </cell>
          <cell r="D1085">
            <v>3230279</v>
          </cell>
          <cell r="E1085">
            <v>233</v>
          </cell>
          <cell r="F1085">
            <v>206</v>
          </cell>
          <cell r="G1085">
            <v>200</v>
          </cell>
          <cell r="H1085">
            <v>79</v>
          </cell>
          <cell r="I1085">
            <v>92</v>
          </cell>
          <cell r="J1085">
            <v>83</v>
          </cell>
          <cell r="K1085">
            <v>90</v>
          </cell>
          <cell r="L1085">
            <v>89</v>
          </cell>
          <cell r="M1085">
            <v>91</v>
          </cell>
        </row>
        <row r="1086">
          <cell r="A1086">
            <v>5184804</v>
          </cell>
          <cell r="B1086">
            <v>5116495</v>
          </cell>
          <cell r="C1086">
            <v>4410</v>
          </cell>
          <cell r="D1086">
            <v>3524476</v>
          </cell>
          <cell r="E1086">
            <v>233</v>
          </cell>
          <cell r="F1086">
            <v>206</v>
          </cell>
          <cell r="G1086">
            <v>400</v>
          </cell>
          <cell r="H1086">
            <v>74</v>
          </cell>
          <cell r="I1086">
            <v>127</v>
          </cell>
          <cell r="J1086">
            <v>119</v>
          </cell>
          <cell r="K1086">
            <v>117</v>
          </cell>
          <cell r="L1086">
            <v>141</v>
          </cell>
          <cell r="M1086">
            <v>143</v>
          </cell>
        </row>
        <row r="1087">
          <cell r="A1087">
            <v>5184794</v>
          </cell>
          <cell r="B1087">
            <v>5116490</v>
          </cell>
          <cell r="C1087">
            <v>4410</v>
          </cell>
          <cell r="D1087">
            <v>1618087</v>
          </cell>
          <cell r="E1087">
            <v>466</v>
          </cell>
          <cell r="F1087">
            <v>362</v>
          </cell>
          <cell r="G1087">
            <v>339</v>
          </cell>
          <cell r="H1087">
            <v>275</v>
          </cell>
          <cell r="I1087">
            <v>267</v>
          </cell>
          <cell r="J1087">
            <v>173</v>
          </cell>
          <cell r="K1087">
            <v>163</v>
          </cell>
          <cell r="L1087">
            <v>155</v>
          </cell>
          <cell r="M1087">
            <v>165</v>
          </cell>
        </row>
        <row r="1088">
          <cell r="A1088">
            <v>5184792</v>
          </cell>
          <cell r="B1088">
            <v>5116489</v>
          </cell>
          <cell r="C1088">
            <v>4410</v>
          </cell>
          <cell r="D1088">
            <v>7286810</v>
          </cell>
          <cell r="E1088">
            <v>0</v>
          </cell>
          <cell r="F1088">
            <v>4</v>
          </cell>
          <cell r="G1088">
            <v>247</v>
          </cell>
          <cell r="H1088">
            <v>227</v>
          </cell>
          <cell r="I1088">
            <v>235</v>
          </cell>
          <cell r="J1088">
            <v>119</v>
          </cell>
          <cell r="K1088">
            <v>5</v>
          </cell>
          <cell r="L1088">
            <v>4</v>
          </cell>
          <cell r="M1088">
            <v>148</v>
          </cell>
        </row>
        <row r="1089">
          <cell r="A1089">
            <v>5184790</v>
          </cell>
          <cell r="B1089">
            <v>5116488</v>
          </cell>
          <cell r="C1089">
            <v>4410</v>
          </cell>
          <cell r="D1089">
            <v>7287537</v>
          </cell>
          <cell r="E1089">
            <v>595</v>
          </cell>
          <cell r="F1089">
            <v>520</v>
          </cell>
          <cell r="G1089">
            <v>538</v>
          </cell>
          <cell r="H1089">
            <v>543</v>
          </cell>
          <cell r="I1089">
            <v>507</v>
          </cell>
          <cell r="J1089">
            <v>485</v>
          </cell>
          <cell r="K1089">
            <v>521</v>
          </cell>
          <cell r="L1089">
            <v>502</v>
          </cell>
          <cell r="M1089">
            <v>568</v>
          </cell>
        </row>
        <row r="1090">
          <cell r="A1090">
            <v>5184788</v>
          </cell>
          <cell r="B1090">
            <v>5116487</v>
          </cell>
          <cell r="C1090">
            <v>4410</v>
          </cell>
          <cell r="D1090">
            <v>3307854</v>
          </cell>
          <cell r="E1090">
            <v>160</v>
          </cell>
          <cell r="F1090">
            <v>15</v>
          </cell>
          <cell r="G1090">
            <v>311</v>
          </cell>
          <cell r="H1090">
            <v>747</v>
          </cell>
          <cell r="I1090">
            <v>203</v>
          </cell>
          <cell r="J1090">
            <v>276</v>
          </cell>
          <cell r="K1090">
            <v>307</v>
          </cell>
          <cell r="L1090">
            <v>286</v>
          </cell>
          <cell r="M1090">
            <v>298</v>
          </cell>
        </row>
        <row r="1091">
          <cell r="A1091">
            <v>5184786</v>
          </cell>
          <cell r="B1091">
            <v>5116486</v>
          </cell>
          <cell r="C1091">
            <v>4410</v>
          </cell>
          <cell r="D1091">
            <v>1618094</v>
          </cell>
          <cell r="E1091">
            <v>272</v>
          </cell>
          <cell r="F1091">
            <v>219</v>
          </cell>
          <cell r="G1091">
            <v>227</v>
          </cell>
          <cell r="H1091">
            <v>224</v>
          </cell>
          <cell r="I1091">
            <v>250</v>
          </cell>
          <cell r="J1091">
            <v>237</v>
          </cell>
          <cell r="K1091">
            <v>232</v>
          </cell>
          <cell r="L1091">
            <v>260</v>
          </cell>
          <cell r="M1091">
            <v>309</v>
          </cell>
        </row>
        <row r="1092">
          <cell r="A1092">
            <v>5184782</v>
          </cell>
          <cell r="B1092">
            <v>5116484</v>
          </cell>
          <cell r="C1092">
            <v>4410</v>
          </cell>
          <cell r="D1092">
            <v>6825956</v>
          </cell>
          <cell r="E1092">
            <v>56</v>
          </cell>
          <cell r="F1092">
            <v>29</v>
          </cell>
          <cell r="G1092">
            <v>98</v>
          </cell>
          <cell r="H1092">
            <v>80</v>
          </cell>
          <cell r="I1092">
            <v>63</v>
          </cell>
          <cell r="J1092">
            <v>63</v>
          </cell>
          <cell r="K1092">
            <v>118</v>
          </cell>
          <cell r="L1092">
            <v>128</v>
          </cell>
          <cell r="M1092">
            <v>123</v>
          </cell>
        </row>
        <row r="1093">
          <cell r="A1093">
            <v>5184780</v>
          </cell>
          <cell r="B1093">
            <v>5116483</v>
          </cell>
          <cell r="C1093">
            <v>4410</v>
          </cell>
          <cell r="D1093">
            <v>1502203</v>
          </cell>
          <cell r="E1093">
            <v>154</v>
          </cell>
          <cell r="F1093">
            <v>128</v>
          </cell>
          <cell r="G1093">
            <v>133</v>
          </cell>
          <cell r="H1093">
            <v>119</v>
          </cell>
          <cell r="I1093">
            <v>139</v>
          </cell>
          <cell r="J1093">
            <v>118</v>
          </cell>
          <cell r="K1093">
            <v>119</v>
          </cell>
          <cell r="L1093">
            <v>131</v>
          </cell>
          <cell r="M1093">
            <v>148</v>
          </cell>
        </row>
        <row r="1094">
          <cell r="A1094">
            <v>5184778</v>
          </cell>
          <cell r="B1094">
            <v>5116482</v>
          </cell>
          <cell r="C1094">
            <v>4410</v>
          </cell>
          <cell r="D1094">
            <v>1693106</v>
          </cell>
          <cell r="E1094">
            <v>334</v>
          </cell>
          <cell r="F1094">
            <v>232</v>
          </cell>
          <cell r="G1094">
            <v>536</v>
          </cell>
          <cell r="H1094">
            <v>225</v>
          </cell>
          <cell r="I1094">
            <v>269</v>
          </cell>
          <cell r="J1094">
            <v>233</v>
          </cell>
          <cell r="K1094">
            <v>262</v>
          </cell>
          <cell r="L1094">
            <v>259</v>
          </cell>
          <cell r="M1094">
            <v>296</v>
          </cell>
        </row>
        <row r="1095">
          <cell r="A1095">
            <v>5184776</v>
          </cell>
          <cell r="B1095">
            <v>5116481</v>
          </cell>
          <cell r="C1095">
            <v>4410</v>
          </cell>
          <cell r="D1095">
            <v>31116356</v>
          </cell>
          <cell r="E1095">
            <v>217</v>
          </cell>
          <cell r="F1095">
            <v>164</v>
          </cell>
          <cell r="G1095">
            <v>184</v>
          </cell>
          <cell r="H1095">
            <v>174</v>
          </cell>
          <cell r="I1095">
            <v>193</v>
          </cell>
          <cell r="J1095">
            <v>148</v>
          </cell>
          <cell r="K1095">
            <v>160</v>
          </cell>
          <cell r="L1095">
            <v>147</v>
          </cell>
          <cell r="M1095">
            <v>158</v>
          </cell>
        </row>
        <row r="1096">
          <cell r="A1096">
            <v>5184774</v>
          </cell>
          <cell r="B1096">
            <v>5116480</v>
          </cell>
          <cell r="C1096">
            <v>4410</v>
          </cell>
          <cell r="D1096">
            <v>31116347</v>
          </cell>
          <cell r="E1096">
            <v>52</v>
          </cell>
          <cell r="F1096">
            <v>49</v>
          </cell>
          <cell r="G1096">
            <v>46</v>
          </cell>
          <cell r="H1096">
            <v>50</v>
          </cell>
          <cell r="I1096">
            <v>49</v>
          </cell>
          <cell r="J1096">
            <v>150</v>
          </cell>
          <cell r="K1096">
            <v>75</v>
          </cell>
          <cell r="L1096">
            <v>82</v>
          </cell>
          <cell r="M1096">
            <v>78</v>
          </cell>
        </row>
        <row r="1097">
          <cell r="A1097">
            <v>5184772</v>
          </cell>
          <cell r="B1097">
            <v>5116479</v>
          </cell>
          <cell r="C1097">
            <v>4410</v>
          </cell>
          <cell r="D1097">
            <v>31981406</v>
          </cell>
          <cell r="E1097">
            <v>172</v>
          </cell>
          <cell r="F1097">
            <v>152</v>
          </cell>
          <cell r="G1097">
            <v>148</v>
          </cell>
          <cell r="H1097">
            <v>144</v>
          </cell>
          <cell r="I1097">
            <v>213</v>
          </cell>
          <cell r="J1097">
            <v>130</v>
          </cell>
          <cell r="K1097">
            <v>87</v>
          </cell>
          <cell r="L1097">
            <v>111</v>
          </cell>
          <cell r="M1097">
            <v>97</v>
          </cell>
        </row>
        <row r="1098">
          <cell r="A1098">
            <v>5184770</v>
          </cell>
          <cell r="B1098">
            <v>5116478</v>
          </cell>
          <cell r="C1098">
            <v>4410</v>
          </cell>
          <cell r="D1098">
            <v>31116350</v>
          </cell>
          <cell r="E1098">
            <v>330</v>
          </cell>
          <cell r="F1098">
            <v>208</v>
          </cell>
          <cell r="G1098">
            <v>237</v>
          </cell>
          <cell r="H1098">
            <v>242</v>
          </cell>
          <cell r="I1098">
            <v>264</v>
          </cell>
          <cell r="J1098">
            <v>273</v>
          </cell>
          <cell r="K1098">
            <v>265</v>
          </cell>
          <cell r="L1098">
            <v>225</v>
          </cell>
          <cell r="M1098">
            <v>120</v>
          </cell>
        </row>
        <row r="1099">
          <cell r="A1099">
            <v>5184768</v>
          </cell>
          <cell r="B1099">
            <v>5116477</v>
          </cell>
          <cell r="C1099">
            <v>4410</v>
          </cell>
          <cell r="D1099">
            <v>221240</v>
          </cell>
          <cell r="E1099">
            <v>119</v>
          </cell>
          <cell r="F1099">
            <v>110</v>
          </cell>
          <cell r="G1099">
            <v>101</v>
          </cell>
          <cell r="H1099">
            <v>109</v>
          </cell>
          <cell r="I1099">
            <v>81</v>
          </cell>
          <cell r="J1099">
            <v>186</v>
          </cell>
          <cell r="K1099">
            <v>260</v>
          </cell>
          <cell r="L1099">
            <v>217</v>
          </cell>
          <cell r="M1099">
            <v>204</v>
          </cell>
        </row>
        <row r="1100">
          <cell r="A1100">
            <v>5184766</v>
          </cell>
          <cell r="B1100">
            <v>5116476</v>
          </cell>
          <cell r="C1100">
            <v>4410</v>
          </cell>
          <cell r="D1100">
            <v>2933768</v>
          </cell>
          <cell r="E1100">
            <v>155</v>
          </cell>
          <cell r="F1100">
            <v>153</v>
          </cell>
          <cell r="G1100">
            <v>142</v>
          </cell>
          <cell r="H1100">
            <v>138</v>
          </cell>
          <cell r="I1100">
            <v>270</v>
          </cell>
          <cell r="J1100">
            <v>121</v>
          </cell>
          <cell r="K1100">
            <v>156</v>
          </cell>
          <cell r="L1100">
            <v>102</v>
          </cell>
          <cell r="M1100">
            <v>253</v>
          </cell>
        </row>
        <row r="1101">
          <cell r="A1101">
            <v>5184762</v>
          </cell>
          <cell r="B1101">
            <v>5116474</v>
          </cell>
          <cell r="C1101">
            <v>4410</v>
          </cell>
          <cell r="D1101">
            <v>3219510</v>
          </cell>
          <cell r="E1101">
            <v>172</v>
          </cell>
          <cell r="F1101">
            <v>152</v>
          </cell>
          <cell r="G1101">
            <v>148</v>
          </cell>
          <cell r="H1101">
            <v>144</v>
          </cell>
          <cell r="I1101">
            <v>213</v>
          </cell>
          <cell r="J1101">
            <v>185</v>
          </cell>
          <cell r="K1101">
            <v>198</v>
          </cell>
          <cell r="L1101">
            <v>187</v>
          </cell>
          <cell r="M1101">
            <v>155</v>
          </cell>
        </row>
        <row r="1102">
          <cell r="A1102">
            <v>5184760</v>
          </cell>
          <cell r="B1102">
            <v>5116473</v>
          </cell>
          <cell r="C1102">
            <v>4410</v>
          </cell>
          <cell r="D1102">
            <v>5309470</v>
          </cell>
          <cell r="E1102">
            <v>233</v>
          </cell>
          <cell r="F1102">
            <v>206</v>
          </cell>
          <cell r="G1102">
            <v>200</v>
          </cell>
          <cell r="H1102">
            <v>189</v>
          </cell>
          <cell r="I1102">
            <v>473</v>
          </cell>
          <cell r="J1102">
            <v>151</v>
          </cell>
          <cell r="K1102">
            <v>165</v>
          </cell>
          <cell r="L1102">
            <v>141</v>
          </cell>
          <cell r="M1102">
            <v>157</v>
          </cell>
        </row>
        <row r="1103">
          <cell r="A1103">
            <v>5184758</v>
          </cell>
          <cell r="B1103">
            <v>5116472</v>
          </cell>
          <cell r="C1103">
            <v>4410</v>
          </cell>
          <cell r="D1103">
            <v>2509541</v>
          </cell>
          <cell r="E1103">
            <v>42</v>
          </cell>
          <cell r="F1103">
            <v>40</v>
          </cell>
          <cell r="G1103">
            <v>58</v>
          </cell>
          <cell r="H1103">
            <v>61</v>
          </cell>
          <cell r="I1103">
            <v>50</v>
          </cell>
          <cell r="J1103">
            <v>71</v>
          </cell>
          <cell r="K1103">
            <v>76</v>
          </cell>
          <cell r="L1103">
            <v>65</v>
          </cell>
          <cell r="M1103">
            <v>57</v>
          </cell>
        </row>
        <row r="1104">
          <cell r="A1104">
            <v>5184736</v>
          </cell>
          <cell r="B1104">
            <v>5116461</v>
          </cell>
          <cell r="C1104">
            <v>4410</v>
          </cell>
          <cell r="D1104">
            <v>8702988</v>
          </cell>
          <cell r="E1104">
            <v>367</v>
          </cell>
          <cell r="F1104">
            <v>306</v>
          </cell>
          <cell r="G1104">
            <v>326</v>
          </cell>
          <cell r="H1104">
            <v>327</v>
          </cell>
          <cell r="I1104">
            <v>331</v>
          </cell>
          <cell r="J1104">
            <v>300</v>
          </cell>
          <cell r="K1104">
            <v>322</v>
          </cell>
          <cell r="L1104">
            <v>302</v>
          </cell>
          <cell r="M1104">
            <v>334</v>
          </cell>
        </row>
        <row r="1105">
          <cell r="A1105">
            <v>5184734</v>
          </cell>
          <cell r="B1105">
            <v>5116460</v>
          </cell>
          <cell r="C1105">
            <v>4410</v>
          </cell>
          <cell r="D1105">
            <v>3505766</v>
          </cell>
          <cell r="E1105">
            <v>476</v>
          </cell>
          <cell r="F1105">
            <v>356</v>
          </cell>
          <cell r="G1105">
            <v>235</v>
          </cell>
          <cell r="H1105">
            <v>351</v>
          </cell>
          <cell r="I1105">
            <v>414</v>
          </cell>
          <cell r="J1105">
            <v>411</v>
          </cell>
          <cell r="K1105">
            <v>422</v>
          </cell>
          <cell r="L1105">
            <v>424</v>
          </cell>
          <cell r="M1105">
            <v>407</v>
          </cell>
        </row>
        <row r="1106">
          <cell r="A1106">
            <v>5184732</v>
          </cell>
          <cell r="B1106">
            <v>5116459</v>
          </cell>
          <cell r="C1106">
            <v>4410</v>
          </cell>
          <cell r="D1106">
            <v>33001175</v>
          </cell>
          <cell r="E1106">
            <v>110</v>
          </cell>
          <cell r="F1106">
            <v>84</v>
          </cell>
          <cell r="G1106">
            <v>60</v>
          </cell>
          <cell r="H1106">
            <v>52</v>
          </cell>
          <cell r="I1106">
            <v>36</v>
          </cell>
          <cell r="J1106">
            <v>31</v>
          </cell>
          <cell r="K1106">
            <v>47</v>
          </cell>
          <cell r="L1106">
            <v>41</v>
          </cell>
          <cell r="M1106">
            <v>53</v>
          </cell>
        </row>
        <row r="1107">
          <cell r="A1107">
            <v>5184730</v>
          </cell>
          <cell r="B1107">
            <v>5116458</v>
          </cell>
          <cell r="C1107">
            <v>4410</v>
          </cell>
          <cell r="D1107">
            <v>31987896</v>
          </cell>
          <cell r="E1107">
            <v>90</v>
          </cell>
          <cell r="F1107">
            <v>126</v>
          </cell>
          <cell r="G1107">
            <v>133</v>
          </cell>
          <cell r="H1107">
            <v>137</v>
          </cell>
          <cell r="I1107">
            <v>149</v>
          </cell>
          <cell r="J1107">
            <v>133</v>
          </cell>
          <cell r="K1107">
            <v>77</v>
          </cell>
          <cell r="L1107">
            <v>77</v>
          </cell>
          <cell r="M1107">
            <v>78</v>
          </cell>
        </row>
        <row r="1108">
          <cell r="A1108">
            <v>6077518</v>
          </cell>
          <cell r="B1108">
            <v>5908054</v>
          </cell>
          <cell r="C1108">
            <v>4410</v>
          </cell>
          <cell r="D1108">
            <v>32997655</v>
          </cell>
          <cell r="M1108">
            <v>38</v>
          </cell>
        </row>
        <row r="1109">
          <cell r="A1109">
            <v>6042025</v>
          </cell>
          <cell r="B1109">
            <v>5899703</v>
          </cell>
          <cell r="C1109">
            <v>4410</v>
          </cell>
          <cell r="D1109">
            <v>31991407</v>
          </cell>
          <cell r="L1109">
            <v>141</v>
          </cell>
          <cell r="M1109">
            <v>176</v>
          </cell>
        </row>
        <row r="1110">
          <cell r="A1110">
            <v>6030163</v>
          </cell>
          <cell r="B1110">
            <v>5894848</v>
          </cell>
          <cell r="C1110">
            <v>4410</v>
          </cell>
          <cell r="D1110">
            <v>31987893</v>
          </cell>
          <cell r="J1110">
            <v>94</v>
          </cell>
          <cell r="K1110">
            <v>143</v>
          </cell>
          <cell r="L1110">
            <v>335</v>
          </cell>
          <cell r="M1110">
            <v>86</v>
          </cell>
        </row>
        <row r="1111">
          <cell r="A1111">
            <v>6030018</v>
          </cell>
          <cell r="B1111">
            <v>5894788</v>
          </cell>
          <cell r="C1111">
            <v>4410</v>
          </cell>
          <cell r="D1111">
            <v>31987827</v>
          </cell>
          <cell r="J1111">
            <v>59</v>
          </cell>
          <cell r="K1111">
            <v>100</v>
          </cell>
          <cell r="L1111">
            <v>79</v>
          </cell>
          <cell r="M1111">
            <v>91</v>
          </cell>
        </row>
        <row r="1112">
          <cell r="A1112">
            <v>6030013</v>
          </cell>
          <cell r="B1112">
            <v>5894786</v>
          </cell>
          <cell r="C1112">
            <v>4410</v>
          </cell>
          <cell r="D1112">
            <v>31981478</v>
          </cell>
          <cell r="J1112">
            <v>55</v>
          </cell>
          <cell r="K1112">
            <v>82</v>
          </cell>
          <cell r="L1112">
            <v>50</v>
          </cell>
          <cell r="M1112">
            <v>19</v>
          </cell>
        </row>
        <row r="1113">
          <cell r="A1113">
            <v>5972091</v>
          </cell>
          <cell r="B1113">
            <v>5880585</v>
          </cell>
          <cell r="C1113">
            <v>4410</v>
          </cell>
          <cell r="D1113">
            <v>10412412</v>
          </cell>
          <cell r="H1113">
            <v>48</v>
          </cell>
          <cell r="I1113">
            <v>69</v>
          </cell>
          <cell r="J1113">
            <v>70</v>
          </cell>
          <cell r="K1113">
            <v>86</v>
          </cell>
          <cell r="L1113">
            <v>70</v>
          </cell>
          <cell r="M1113">
            <v>83</v>
          </cell>
        </row>
        <row r="1114">
          <cell r="A1114">
            <v>5966009</v>
          </cell>
          <cell r="B1114">
            <v>5879985</v>
          </cell>
          <cell r="C1114">
            <v>4410</v>
          </cell>
          <cell r="D1114">
            <v>8904436</v>
          </cell>
          <cell r="H1114">
            <v>146</v>
          </cell>
          <cell r="I1114">
            <v>137</v>
          </cell>
          <cell r="J1114">
            <v>153</v>
          </cell>
          <cell r="K1114">
            <v>139</v>
          </cell>
          <cell r="L1114">
            <v>144</v>
          </cell>
          <cell r="M1114">
            <v>152</v>
          </cell>
        </row>
        <row r="1115">
          <cell r="A1115">
            <v>5184844</v>
          </cell>
          <cell r="B1115">
            <v>5116515</v>
          </cell>
          <cell r="C1115">
            <v>4410</v>
          </cell>
          <cell r="D1115">
            <v>6811636</v>
          </cell>
          <cell r="E1115">
            <v>284</v>
          </cell>
          <cell r="F1115">
            <v>235</v>
          </cell>
          <cell r="G1115">
            <v>159</v>
          </cell>
          <cell r="H1115">
            <v>144</v>
          </cell>
          <cell r="I1115">
            <v>149</v>
          </cell>
          <cell r="J1115">
            <v>141</v>
          </cell>
          <cell r="K1115">
            <v>162</v>
          </cell>
          <cell r="L1115">
            <v>166</v>
          </cell>
          <cell r="M1115">
            <v>155</v>
          </cell>
        </row>
        <row r="1116">
          <cell r="A1116">
            <v>5184842</v>
          </cell>
          <cell r="B1116">
            <v>5116514</v>
          </cell>
          <cell r="C1116">
            <v>4410</v>
          </cell>
          <cell r="D1116">
            <v>31116354</v>
          </cell>
          <cell r="E1116">
            <v>190</v>
          </cell>
          <cell r="F1116">
            <v>312</v>
          </cell>
          <cell r="G1116">
            <v>197</v>
          </cell>
          <cell r="H1116">
            <v>213</v>
          </cell>
          <cell r="I1116">
            <v>145</v>
          </cell>
          <cell r="J1116">
            <v>171</v>
          </cell>
          <cell r="K1116">
            <v>190</v>
          </cell>
          <cell r="L1116">
            <v>180</v>
          </cell>
          <cell r="M1116">
            <v>206</v>
          </cell>
        </row>
        <row r="1117">
          <cell r="A1117">
            <v>5184840</v>
          </cell>
          <cell r="B1117">
            <v>5116513</v>
          </cell>
          <cell r="C1117">
            <v>4410</v>
          </cell>
          <cell r="D1117">
            <v>6803673</v>
          </cell>
          <cell r="E1117">
            <v>213</v>
          </cell>
          <cell r="F1117">
            <v>179</v>
          </cell>
          <cell r="G1117">
            <v>210</v>
          </cell>
          <cell r="H1117">
            <v>204</v>
          </cell>
          <cell r="I1117">
            <v>191</v>
          </cell>
          <cell r="J1117">
            <v>202</v>
          </cell>
          <cell r="K1117">
            <v>213</v>
          </cell>
          <cell r="L1117">
            <v>212</v>
          </cell>
          <cell r="M1117">
            <v>233</v>
          </cell>
        </row>
        <row r="1118">
          <cell r="A1118">
            <v>5184838</v>
          </cell>
          <cell r="B1118">
            <v>5116512</v>
          </cell>
          <cell r="C1118">
            <v>4410</v>
          </cell>
          <cell r="D1118">
            <v>1618088</v>
          </cell>
          <cell r="E1118">
            <v>115</v>
          </cell>
          <cell r="F1118">
            <v>110</v>
          </cell>
          <cell r="G1118">
            <v>98</v>
          </cell>
          <cell r="H1118">
            <v>108</v>
          </cell>
          <cell r="I1118">
            <v>101</v>
          </cell>
          <cell r="J1118">
            <v>109</v>
          </cell>
          <cell r="K1118">
            <v>103</v>
          </cell>
          <cell r="L1118">
            <v>104</v>
          </cell>
          <cell r="M1118">
            <v>103</v>
          </cell>
        </row>
        <row r="1119">
          <cell r="A1119">
            <v>5184830</v>
          </cell>
          <cell r="B1119">
            <v>5116508</v>
          </cell>
          <cell r="C1119">
            <v>4410</v>
          </cell>
          <cell r="D1119">
            <v>1616835</v>
          </cell>
          <cell r="E1119">
            <v>222</v>
          </cell>
          <cell r="F1119">
            <v>188</v>
          </cell>
          <cell r="G1119">
            <v>187</v>
          </cell>
          <cell r="H1119">
            <v>186</v>
          </cell>
          <cell r="I1119">
            <v>230</v>
          </cell>
          <cell r="J1119">
            <v>210</v>
          </cell>
          <cell r="K1119">
            <v>208</v>
          </cell>
          <cell r="L1119">
            <v>197</v>
          </cell>
          <cell r="M1119">
            <v>26</v>
          </cell>
        </row>
        <row r="1120">
          <cell r="A1120">
            <v>5184826</v>
          </cell>
          <cell r="B1120">
            <v>5116506</v>
          </cell>
          <cell r="C1120">
            <v>4410</v>
          </cell>
          <cell r="D1120">
            <v>31981474</v>
          </cell>
          <cell r="E1120">
            <v>172</v>
          </cell>
          <cell r="F1120">
            <v>152</v>
          </cell>
          <cell r="G1120">
            <v>148</v>
          </cell>
          <cell r="H1120">
            <v>144</v>
          </cell>
          <cell r="I1120">
            <v>213</v>
          </cell>
          <cell r="J1120">
            <v>117</v>
          </cell>
          <cell r="K1120">
            <v>109</v>
          </cell>
          <cell r="L1120">
            <v>109</v>
          </cell>
          <cell r="M1120">
            <v>103</v>
          </cell>
        </row>
        <row r="1121">
          <cell r="A1121">
            <v>5184824</v>
          </cell>
          <cell r="B1121">
            <v>5116505</v>
          </cell>
          <cell r="C1121">
            <v>4410</v>
          </cell>
          <cell r="D1121">
            <v>7686181</v>
          </cell>
          <cell r="E1121">
            <v>276</v>
          </cell>
          <cell r="F1121">
            <v>242</v>
          </cell>
          <cell r="G1121">
            <v>507</v>
          </cell>
          <cell r="H1121">
            <v>236</v>
          </cell>
          <cell r="I1121">
            <v>229</v>
          </cell>
          <cell r="J1121">
            <v>215</v>
          </cell>
          <cell r="K1121">
            <v>213</v>
          </cell>
          <cell r="L1121">
            <v>199</v>
          </cell>
          <cell r="M1121">
            <v>207</v>
          </cell>
        </row>
        <row r="1122">
          <cell r="A1122">
            <v>5184822</v>
          </cell>
          <cell r="B1122">
            <v>5116504</v>
          </cell>
          <cell r="C1122">
            <v>4410</v>
          </cell>
          <cell r="D1122">
            <v>1529858</v>
          </cell>
          <cell r="E1122">
            <v>69</v>
          </cell>
          <cell r="F1122">
            <v>85</v>
          </cell>
          <cell r="G1122">
            <v>113</v>
          </cell>
          <cell r="H1122">
            <v>135</v>
          </cell>
          <cell r="I1122">
            <v>89</v>
          </cell>
          <cell r="J1122">
            <v>101</v>
          </cell>
          <cell r="K1122">
            <v>109</v>
          </cell>
          <cell r="L1122">
            <v>97</v>
          </cell>
          <cell r="M1122">
            <v>114</v>
          </cell>
        </row>
        <row r="1123">
          <cell r="A1123">
            <v>5184820</v>
          </cell>
          <cell r="B1123">
            <v>5116503</v>
          </cell>
          <cell r="C1123">
            <v>4410</v>
          </cell>
          <cell r="D1123">
            <v>3360163</v>
          </cell>
          <cell r="E1123">
            <v>162</v>
          </cell>
          <cell r="F1123">
            <v>129</v>
          </cell>
          <cell r="G1123">
            <v>98</v>
          </cell>
          <cell r="H1123">
            <v>114</v>
          </cell>
          <cell r="I1123">
            <v>169</v>
          </cell>
          <cell r="J1123">
            <v>229</v>
          </cell>
          <cell r="K1123">
            <v>235</v>
          </cell>
          <cell r="L1123">
            <v>200</v>
          </cell>
          <cell r="M1123">
            <v>217</v>
          </cell>
        </row>
        <row r="1124">
          <cell r="A1124">
            <v>5184818</v>
          </cell>
          <cell r="B1124">
            <v>5116502</v>
          </cell>
          <cell r="C1124">
            <v>4410</v>
          </cell>
          <cell r="D1124">
            <v>3377365</v>
          </cell>
          <cell r="E1124">
            <v>117</v>
          </cell>
          <cell r="F1124">
            <v>120</v>
          </cell>
          <cell r="G1124">
            <v>602</v>
          </cell>
          <cell r="H1124">
            <v>154</v>
          </cell>
          <cell r="I1124">
            <v>144</v>
          </cell>
          <cell r="J1124">
            <v>170</v>
          </cell>
          <cell r="K1124">
            <v>230</v>
          </cell>
          <cell r="L1124">
            <v>192</v>
          </cell>
          <cell r="M1124">
            <v>232</v>
          </cell>
        </row>
        <row r="1125">
          <cell r="A1125">
            <v>5184816</v>
          </cell>
          <cell r="B1125">
            <v>5116501</v>
          </cell>
          <cell r="C1125">
            <v>4410</v>
          </cell>
          <cell r="D1125">
            <v>4748060</v>
          </cell>
          <cell r="E1125">
            <v>213</v>
          </cell>
          <cell r="F1125">
            <v>177</v>
          </cell>
          <cell r="G1125">
            <v>198</v>
          </cell>
          <cell r="H1125">
            <v>487</v>
          </cell>
          <cell r="I1125">
            <v>227</v>
          </cell>
          <cell r="J1125">
            <v>83</v>
          </cell>
          <cell r="K1125">
            <v>320</v>
          </cell>
          <cell r="L1125">
            <v>383</v>
          </cell>
          <cell r="M1125">
            <v>263</v>
          </cell>
        </row>
        <row r="1126">
          <cell r="A1126">
            <v>5184814</v>
          </cell>
          <cell r="B1126">
            <v>5116500</v>
          </cell>
          <cell r="C1126">
            <v>4410</v>
          </cell>
          <cell r="D1126">
            <v>31981476</v>
          </cell>
          <cell r="E1126">
            <v>324</v>
          </cell>
          <cell r="F1126">
            <v>248</v>
          </cell>
          <cell r="G1126">
            <v>182</v>
          </cell>
          <cell r="H1126">
            <v>246</v>
          </cell>
          <cell r="I1126">
            <v>218</v>
          </cell>
          <cell r="J1126">
            <v>194</v>
          </cell>
          <cell r="K1126">
            <v>212</v>
          </cell>
          <cell r="L1126">
            <v>224</v>
          </cell>
          <cell r="M1126">
            <v>283</v>
          </cell>
        </row>
        <row r="1127">
          <cell r="A1127">
            <v>5184802</v>
          </cell>
          <cell r="B1127">
            <v>5116494</v>
          </cell>
          <cell r="C1127">
            <v>4410</v>
          </cell>
          <cell r="D1127">
            <v>438640</v>
          </cell>
          <cell r="E1127">
            <v>172</v>
          </cell>
          <cell r="F1127">
            <v>304</v>
          </cell>
          <cell r="G1127">
            <v>137</v>
          </cell>
          <cell r="H1127">
            <v>112</v>
          </cell>
          <cell r="I1127">
            <v>127</v>
          </cell>
          <cell r="J1127">
            <v>90</v>
          </cell>
          <cell r="K1127">
            <v>131</v>
          </cell>
          <cell r="L1127">
            <v>119</v>
          </cell>
          <cell r="M1127">
            <v>127</v>
          </cell>
        </row>
        <row r="1128">
          <cell r="A1128">
            <v>5184800</v>
          </cell>
          <cell r="B1128">
            <v>5116493</v>
          </cell>
          <cell r="C1128">
            <v>4410</v>
          </cell>
          <cell r="D1128">
            <v>7729410</v>
          </cell>
          <cell r="E1128">
            <v>159</v>
          </cell>
          <cell r="F1128">
            <v>332</v>
          </cell>
          <cell r="G1128">
            <v>151</v>
          </cell>
          <cell r="H1128">
            <v>259</v>
          </cell>
          <cell r="I1128">
            <v>175</v>
          </cell>
          <cell r="J1128">
            <v>233</v>
          </cell>
          <cell r="K1128">
            <v>306</v>
          </cell>
          <cell r="L1128">
            <v>179</v>
          </cell>
          <cell r="M1128">
            <v>221</v>
          </cell>
        </row>
        <row r="1129">
          <cell r="A1129">
            <v>5184798</v>
          </cell>
          <cell r="B1129">
            <v>5116492</v>
          </cell>
          <cell r="C1129">
            <v>4410</v>
          </cell>
          <cell r="D1129">
            <v>3352177</v>
          </cell>
          <cell r="E1129">
            <v>423</v>
          </cell>
          <cell r="F1129">
            <v>78</v>
          </cell>
          <cell r="G1129">
            <v>187</v>
          </cell>
          <cell r="H1129">
            <v>167</v>
          </cell>
          <cell r="I1129">
            <v>173</v>
          </cell>
          <cell r="J1129">
            <v>132</v>
          </cell>
          <cell r="K1129">
            <v>164</v>
          </cell>
          <cell r="L1129">
            <v>140</v>
          </cell>
          <cell r="M1129">
            <v>219</v>
          </cell>
        </row>
        <row r="1130">
          <cell r="A1130">
            <v>5184796</v>
          </cell>
          <cell r="B1130">
            <v>5116491</v>
          </cell>
          <cell r="C1130">
            <v>4410</v>
          </cell>
          <cell r="D1130">
            <v>443777</v>
          </cell>
          <cell r="E1130">
            <v>165</v>
          </cell>
          <cell r="F1130">
            <v>120</v>
          </cell>
          <cell r="G1130">
            <v>124</v>
          </cell>
          <cell r="H1130">
            <v>109</v>
          </cell>
          <cell r="I1130">
            <v>178</v>
          </cell>
          <cell r="J1130">
            <v>175</v>
          </cell>
          <cell r="K1130">
            <v>203</v>
          </cell>
          <cell r="L1130">
            <v>197</v>
          </cell>
          <cell r="M1130">
            <v>214</v>
          </cell>
        </row>
        <row r="1131">
          <cell r="A1131">
            <v>5184754</v>
          </cell>
          <cell r="B1131">
            <v>5116470</v>
          </cell>
          <cell r="C1131">
            <v>4410</v>
          </cell>
          <cell r="D1131">
            <v>1837447</v>
          </cell>
          <cell r="E1131">
            <v>57</v>
          </cell>
          <cell r="F1131">
            <v>41</v>
          </cell>
          <cell r="G1131">
            <v>49</v>
          </cell>
          <cell r="H1131">
            <v>40</v>
          </cell>
          <cell r="I1131">
            <v>50</v>
          </cell>
          <cell r="J1131">
            <v>122</v>
          </cell>
          <cell r="K1131">
            <v>118</v>
          </cell>
          <cell r="L1131">
            <v>86</v>
          </cell>
          <cell r="M1131">
            <v>75</v>
          </cell>
        </row>
        <row r="1132">
          <cell r="A1132">
            <v>5184752</v>
          </cell>
          <cell r="B1132">
            <v>5116469</v>
          </cell>
          <cell r="C1132">
            <v>4410</v>
          </cell>
          <cell r="D1132">
            <v>1529859</v>
          </cell>
          <cell r="E1132">
            <v>178</v>
          </cell>
          <cell r="F1132">
            <v>177</v>
          </cell>
          <cell r="G1132">
            <v>175</v>
          </cell>
          <cell r="H1132">
            <v>106</v>
          </cell>
          <cell r="I1132">
            <v>164</v>
          </cell>
          <cell r="J1132">
            <v>173</v>
          </cell>
          <cell r="K1132">
            <v>157</v>
          </cell>
          <cell r="L1132">
            <v>136</v>
          </cell>
          <cell r="M1132">
            <v>13</v>
          </cell>
        </row>
        <row r="1133">
          <cell r="A1133">
            <v>5184750</v>
          </cell>
          <cell r="B1133">
            <v>5116468</v>
          </cell>
          <cell r="C1133">
            <v>4410</v>
          </cell>
          <cell r="D1133">
            <v>7296045</v>
          </cell>
          <cell r="E1133">
            <v>181</v>
          </cell>
          <cell r="F1133">
            <v>162</v>
          </cell>
          <cell r="G1133">
            <v>161</v>
          </cell>
          <cell r="H1133">
            <v>149</v>
          </cell>
          <cell r="I1133">
            <v>168</v>
          </cell>
          <cell r="J1133">
            <v>144</v>
          </cell>
          <cell r="K1133">
            <v>159</v>
          </cell>
          <cell r="L1133">
            <v>154</v>
          </cell>
          <cell r="M1133">
            <v>159</v>
          </cell>
        </row>
        <row r="1134">
          <cell r="A1134">
            <v>5184748</v>
          </cell>
          <cell r="B1134">
            <v>5116467</v>
          </cell>
          <cell r="C1134">
            <v>4410</v>
          </cell>
          <cell r="D1134">
            <v>18492597</v>
          </cell>
          <cell r="E1134">
            <v>257</v>
          </cell>
          <cell r="F1134">
            <v>209</v>
          </cell>
          <cell r="G1134">
            <v>266</v>
          </cell>
          <cell r="H1134">
            <v>211</v>
          </cell>
          <cell r="I1134">
            <v>212</v>
          </cell>
          <cell r="J1134">
            <v>186</v>
          </cell>
          <cell r="K1134">
            <v>187</v>
          </cell>
          <cell r="L1134">
            <v>222</v>
          </cell>
          <cell r="M1134">
            <v>236</v>
          </cell>
        </row>
        <row r="1135">
          <cell r="A1135">
            <v>5184746</v>
          </cell>
          <cell r="B1135">
            <v>5116466</v>
          </cell>
          <cell r="C1135">
            <v>4410</v>
          </cell>
          <cell r="D1135">
            <v>10505202</v>
          </cell>
          <cell r="E1135">
            <v>129</v>
          </cell>
          <cell r="F1135">
            <v>117</v>
          </cell>
          <cell r="G1135">
            <v>123</v>
          </cell>
          <cell r="H1135">
            <v>110</v>
          </cell>
          <cell r="I1135">
            <v>121</v>
          </cell>
          <cell r="J1135">
            <v>109</v>
          </cell>
          <cell r="K1135">
            <v>114</v>
          </cell>
          <cell r="L1135">
            <v>103</v>
          </cell>
          <cell r="M1135">
            <v>83</v>
          </cell>
        </row>
        <row r="1136">
          <cell r="A1136">
            <v>5184744</v>
          </cell>
          <cell r="B1136">
            <v>5116465</v>
          </cell>
          <cell r="C1136">
            <v>4410</v>
          </cell>
          <cell r="D1136">
            <v>357094</v>
          </cell>
          <cell r="E1136">
            <v>233</v>
          </cell>
          <cell r="F1136">
            <v>206</v>
          </cell>
          <cell r="G1136">
            <v>200</v>
          </cell>
          <cell r="H1136">
            <v>189</v>
          </cell>
          <cell r="I1136">
            <v>273</v>
          </cell>
          <cell r="J1136">
            <v>126</v>
          </cell>
          <cell r="K1136">
            <v>98</v>
          </cell>
          <cell r="L1136">
            <v>114</v>
          </cell>
          <cell r="M1136">
            <v>113</v>
          </cell>
        </row>
        <row r="1137">
          <cell r="A1137">
            <v>5184740</v>
          </cell>
          <cell r="B1137">
            <v>5116463</v>
          </cell>
          <cell r="C1137">
            <v>4410</v>
          </cell>
          <cell r="D1137">
            <v>31981475</v>
          </cell>
          <cell r="E1137">
            <v>184</v>
          </cell>
          <cell r="F1137">
            <v>176</v>
          </cell>
          <cell r="G1137">
            <v>188</v>
          </cell>
          <cell r="H1137">
            <v>194</v>
          </cell>
          <cell r="I1137">
            <v>199</v>
          </cell>
          <cell r="J1137">
            <v>209</v>
          </cell>
          <cell r="K1137">
            <v>229</v>
          </cell>
          <cell r="L1137">
            <v>213</v>
          </cell>
          <cell r="M1137">
            <v>227</v>
          </cell>
        </row>
        <row r="1138">
          <cell r="A1138">
            <v>5184738</v>
          </cell>
          <cell r="B1138">
            <v>5116462</v>
          </cell>
          <cell r="C1138">
            <v>4410</v>
          </cell>
          <cell r="D1138">
            <v>1792863</v>
          </cell>
          <cell r="E1138">
            <v>95</v>
          </cell>
          <cell r="F1138">
            <v>101</v>
          </cell>
          <cell r="G1138">
            <v>75</v>
          </cell>
          <cell r="H1138">
            <v>88</v>
          </cell>
          <cell r="I1138">
            <v>66</v>
          </cell>
          <cell r="J1138">
            <v>80</v>
          </cell>
          <cell r="K1138">
            <v>100</v>
          </cell>
          <cell r="L1138">
            <v>117</v>
          </cell>
          <cell r="M1138">
            <v>145</v>
          </cell>
        </row>
        <row r="1139">
          <cell r="A1139">
            <v>5184728</v>
          </cell>
          <cell r="B1139">
            <v>5116457</v>
          </cell>
          <cell r="C1139">
            <v>4410</v>
          </cell>
          <cell r="D1139">
            <v>7128933</v>
          </cell>
          <cell r="E1139">
            <v>313</v>
          </cell>
          <cell r="F1139">
            <v>272</v>
          </cell>
          <cell r="G1139">
            <v>265</v>
          </cell>
          <cell r="H1139">
            <v>243</v>
          </cell>
          <cell r="I1139">
            <v>243</v>
          </cell>
          <cell r="J1139">
            <v>232</v>
          </cell>
          <cell r="K1139">
            <v>246</v>
          </cell>
          <cell r="L1139">
            <v>251</v>
          </cell>
          <cell r="M1139">
            <v>370</v>
          </cell>
        </row>
        <row r="1140">
          <cell r="A1140">
            <v>5184726</v>
          </cell>
          <cell r="B1140">
            <v>5116456</v>
          </cell>
          <cell r="C1140">
            <v>4410</v>
          </cell>
          <cell r="D1140">
            <v>353515</v>
          </cell>
          <cell r="E1140">
            <v>77</v>
          </cell>
          <cell r="F1140">
            <v>65</v>
          </cell>
          <cell r="G1140">
            <v>74</v>
          </cell>
          <cell r="H1140">
            <v>69</v>
          </cell>
          <cell r="I1140">
            <v>68</v>
          </cell>
          <cell r="J1140">
            <v>62</v>
          </cell>
          <cell r="K1140">
            <v>75</v>
          </cell>
          <cell r="L1140">
            <v>64</v>
          </cell>
          <cell r="M1140">
            <v>73</v>
          </cell>
        </row>
        <row r="1141">
          <cell r="A1141">
            <v>5184724</v>
          </cell>
          <cell r="B1141">
            <v>5116455</v>
          </cell>
          <cell r="C1141">
            <v>4410</v>
          </cell>
          <cell r="D1141">
            <v>7314300</v>
          </cell>
          <cell r="E1141">
            <v>28</v>
          </cell>
          <cell r="F1141">
            <v>107</v>
          </cell>
          <cell r="G1141">
            <v>178</v>
          </cell>
          <cell r="H1141">
            <v>182</v>
          </cell>
          <cell r="I1141">
            <v>130</v>
          </cell>
          <cell r="J1141">
            <v>127</v>
          </cell>
          <cell r="K1141">
            <v>149</v>
          </cell>
          <cell r="L1141">
            <v>69</v>
          </cell>
          <cell r="M1141">
            <v>0</v>
          </cell>
        </row>
        <row r="1142">
          <cell r="A1142">
            <v>5184722</v>
          </cell>
          <cell r="B1142">
            <v>5116454</v>
          </cell>
          <cell r="C1142">
            <v>4410</v>
          </cell>
          <cell r="D1142">
            <v>7104608</v>
          </cell>
          <cell r="E1142">
            <v>268</v>
          </cell>
          <cell r="F1142">
            <v>239</v>
          </cell>
          <cell r="G1142">
            <v>230</v>
          </cell>
          <cell r="H1142">
            <v>220</v>
          </cell>
          <cell r="I1142">
            <v>232</v>
          </cell>
          <cell r="J1142">
            <v>208</v>
          </cell>
          <cell r="K1142">
            <v>218</v>
          </cell>
          <cell r="L1142">
            <v>236</v>
          </cell>
          <cell r="M1142">
            <v>250</v>
          </cell>
        </row>
        <row r="1143">
          <cell r="A1143">
            <v>5184720</v>
          </cell>
          <cell r="B1143">
            <v>5116453</v>
          </cell>
          <cell r="C1143">
            <v>4410</v>
          </cell>
          <cell r="D1143">
            <v>415692</v>
          </cell>
          <cell r="E1143">
            <v>103</v>
          </cell>
          <cell r="F1143">
            <v>69</v>
          </cell>
          <cell r="G1143">
            <v>97</v>
          </cell>
          <cell r="H1143">
            <v>85</v>
          </cell>
          <cell r="I1143">
            <v>80</v>
          </cell>
          <cell r="J1143">
            <v>101</v>
          </cell>
          <cell r="K1143">
            <v>98</v>
          </cell>
          <cell r="L1143">
            <v>94</v>
          </cell>
          <cell r="M1143">
            <v>115</v>
          </cell>
        </row>
        <row r="1144">
          <cell r="A1144">
            <v>5184718</v>
          </cell>
          <cell r="B1144">
            <v>5116452</v>
          </cell>
          <cell r="C1144">
            <v>4410</v>
          </cell>
          <cell r="D1144">
            <v>31987901</v>
          </cell>
          <cell r="E1144">
            <v>119</v>
          </cell>
          <cell r="F1144">
            <v>118</v>
          </cell>
          <cell r="G1144">
            <v>12</v>
          </cell>
          <cell r="H1144">
            <v>88</v>
          </cell>
          <cell r="I1144">
            <v>222</v>
          </cell>
          <cell r="J1144">
            <v>201</v>
          </cell>
          <cell r="K1144">
            <v>211</v>
          </cell>
          <cell r="L1144">
            <v>200</v>
          </cell>
          <cell r="M1144">
            <v>209</v>
          </cell>
        </row>
        <row r="1145">
          <cell r="A1145">
            <v>5184716</v>
          </cell>
          <cell r="B1145">
            <v>5116451</v>
          </cell>
          <cell r="C1145">
            <v>4410</v>
          </cell>
          <cell r="D1145">
            <v>16008499</v>
          </cell>
          <cell r="E1145">
            <v>254</v>
          </cell>
          <cell r="F1145">
            <v>161</v>
          </cell>
          <cell r="G1145">
            <v>152</v>
          </cell>
          <cell r="H1145">
            <v>140</v>
          </cell>
          <cell r="I1145">
            <v>131</v>
          </cell>
          <cell r="J1145">
            <v>133</v>
          </cell>
          <cell r="K1145">
            <v>159</v>
          </cell>
          <cell r="L1145">
            <v>171</v>
          </cell>
          <cell r="M1145">
            <v>176</v>
          </cell>
        </row>
        <row r="1146">
          <cell r="A1146">
            <v>5184710</v>
          </cell>
          <cell r="B1146">
            <v>5116448</v>
          </cell>
          <cell r="C1146">
            <v>4410</v>
          </cell>
          <cell r="D1146">
            <v>6311860</v>
          </cell>
          <cell r="E1146">
            <v>190</v>
          </cell>
          <cell r="F1146">
            <v>149</v>
          </cell>
          <cell r="G1146">
            <v>210</v>
          </cell>
          <cell r="H1146">
            <v>275</v>
          </cell>
          <cell r="I1146">
            <v>207</v>
          </cell>
          <cell r="J1146">
            <v>219</v>
          </cell>
          <cell r="K1146">
            <v>295</v>
          </cell>
          <cell r="L1146">
            <v>288</v>
          </cell>
          <cell r="M1146">
            <v>325</v>
          </cell>
        </row>
        <row r="1147">
          <cell r="A1147">
            <v>5184690</v>
          </cell>
          <cell r="B1147">
            <v>5116438</v>
          </cell>
          <cell r="C1147">
            <v>4410</v>
          </cell>
          <cell r="D1147">
            <v>7685463</v>
          </cell>
          <cell r="E1147">
            <v>112</v>
          </cell>
          <cell r="F1147">
            <v>94</v>
          </cell>
          <cell r="G1147">
            <v>80</v>
          </cell>
          <cell r="H1147">
            <v>91</v>
          </cell>
          <cell r="I1147">
            <v>72</v>
          </cell>
          <cell r="J1147">
            <v>90</v>
          </cell>
          <cell r="K1147">
            <v>80</v>
          </cell>
          <cell r="L1147">
            <v>99</v>
          </cell>
          <cell r="M1147">
            <v>108</v>
          </cell>
        </row>
        <row r="1148">
          <cell r="A1148">
            <v>5184668</v>
          </cell>
          <cell r="B1148">
            <v>5116427</v>
          </cell>
          <cell r="C1148">
            <v>4410</v>
          </cell>
          <cell r="D1148">
            <v>3668131</v>
          </cell>
          <cell r="E1148">
            <v>268</v>
          </cell>
          <cell r="F1148">
            <v>206</v>
          </cell>
          <cell r="G1148">
            <v>402</v>
          </cell>
          <cell r="H1148">
            <v>175</v>
          </cell>
          <cell r="I1148">
            <v>173</v>
          </cell>
          <cell r="J1148">
            <v>165</v>
          </cell>
          <cell r="K1148">
            <v>201</v>
          </cell>
          <cell r="L1148">
            <v>171</v>
          </cell>
          <cell r="M1148">
            <v>174</v>
          </cell>
        </row>
        <row r="1149">
          <cell r="A1149">
            <v>5184646</v>
          </cell>
          <cell r="B1149">
            <v>5116416</v>
          </cell>
          <cell r="C1149">
            <v>4410</v>
          </cell>
          <cell r="D1149">
            <v>31987904</v>
          </cell>
          <cell r="E1149">
            <v>211</v>
          </cell>
          <cell r="F1149">
            <v>188</v>
          </cell>
          <cell r="G1149">
            <v>181</v>
          </cell>
          <cell r="H1149">
            <v>161</v>
          </cell>
          <cell r="I1149">
            <v>210</v>
          </cell>
          <cell r="J1149">
            <v>106</v>
          </cell>
          <cell r="K1149">
            <v>117</v>
          </cell>
          <cell r="L1149">
            <v>119</v>
          </cell>
          <cell r="M1149">
            <v>173</v>
          </cell>
        </row>
      </sheetData>
      <sheetData sheetId="3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- FORMULARIO DE PRESUPUESTO"/>
      <sheetName val="B - FORM_DETALLES"/>
      <sheetName val="C - CENTROS DE COSTO Y GASTOS"/>
      <sheetName val="Download Adaytum "/>
    </sheetNames>
    <sheetDataSet>
      <sheetData sheetId="0" refreshError="1"/>
      <sheetData sheetId="1" refreshError="1"/>
      <sheetData sheetId="2" refreshError="1">
        <row r="5">
          <cell r="A5" t="str">
            <v>CODE</v>
          </cell>
          <cell r="B5" t="str">
            <v>DESCRIPTION</v>
          </cell>
          <cell r="D5" t="str">
            <v>CODE</v>
          </cell>
          <cell r="E5" t="str">
            <v>DESCRIPTION</v>
          </cell>
        </row>
        <row r="6">
          <cell r="A6" t="str">
            <v>EO015EAA</v>
          </cell>
          <cell r="B6" t="str">
            <v>TRACTOR CAT D6-H   #01</v>
          </cell>
          <cell r="D6">
            <v>0</v>
          </cell>
          <cell r="E6" t="str">
            <v>-</v>
          </cell>
        </row>
        <row r="7">
          <cell r="A7" t="str">
            <v>EO015EAB</v>
          </cell>
          <cell r="B7" t="str">
            <v>TRACTOR CAT D6-H   #02</v>
          </cell>
          <cell r="D7">
            <v>1</v>
          </cell>
          <cell r="E7" t="str">
            <v xml:space="preserve">VENTAS DE EXPORTACION         </v>
          </cell>
        </row>
        <row r="8">
          <cell r="A8" t="str">
            <v>EO015EAC</v>
          </cell>
          <cell r="B8" t="str">
            <v>TRACTOR CAT D10-N #11</v>
          </cell>
          <cell r="D8">
            <v>7</v>
          </cell>
          <cell r="E8" t="str">
            <v xml:space="preserve">VENTAS NACIONALES        </v>
          </cell>
        </row>
        <row r="9">
          <cell r="A9" t="str">
            <v>EO015EAD</v>
          </cell>
          <cell r="B9" t="str">
            <v>TRACTOR CAT D10-N #12</v>
          </cell>
          <cell r="D9" t="str">
            <v>07412</v>
          </cell>
          <cell r="E9" t="str">
            <v xml:space="preserve">COMISIONES                                         </v>
          </cell>
        </row>
        <row r="10">
          <cell r="A10" t="str">
            <v>EO015EAE</v>
          </cell>
          <cell r="B10" t="str">
            <v>TRACTOR CAT D10-N #13</v>
          </cell>
          <cell r="D10" t="str">
            <v>07436</v>
          </cell>
          <cell r="E10" t="str">
            <v xml:space="preserve">DEMORAS EN EMBARQUE                     </v>
          </cell>
        </row>
        <row r="11">
          <cell r="A11" t="str">
            <v>EO015EAF</v>
          </cell>
          <cell r="B11" t="str">
            <v>TRACTOR CAT D1O-N #14</v>
          </cell>
          <cell r="D11" t="str">
            <v>07457</v>
          </cell>
          <cell r="E11" t="str">
            <v xml:space="preserve">FEE AMCOAL                                         </v>
          </cell>
        </row>
        <row r="12">
          <cell r="A12" t="str">
            <v>EO015EAG</v>
          </cell>
          <cell r="B12" t="str">
            <v>TRACTOR CAT D10-N #15</v>
          </cell>
          <cell r="D12" t="str">
            <v>07458</v>
          </cell>
          <cell r="E12" t="str">
            <v xml:space="preserve">FEE GLENCORE                                       </v>
          </cell>
        </row>
        <row r="13">
          <cell r="A13" t="str">
            <v>EO015EAH</v>
          </cell>
          <cell r="B13" t="str">
            <v>TRACTOR CAT D10-R #16</v>
          </cell>
          <cell r="D13">
            <v>41100</v>
          </cell>
          <cell r="E13" t="str">
            <v xml:space="preserve">SALARIO INTEGRAL                                   </v>
          </cell>
        </row>
        <row r="14">
          <cell r="A14" t="str">
            <v>EO015MAA</v>
          </cell>
          <cell r="B14" t="str">
            <v>TRACTOR CAT D6-H   #01</v>
          </cell>
          <cell r="D14">
            <v>41150</v>
          </cell>
          <cell r="E14" t="str">
            <v xml:space="preserve">OTROS BONOS                                        </v>
          </cell>
        </row>
        <row r="15">
          <cell r="A15" t="str">
            <v>EO015MAB</v>
          </cell>
          <cell r="B15" t="str">
            <v>TRACTOR CAT D6-H   #02</v>
          </cell>
          <cell r="D15">
            <v>41200</v>
          </cell>
          <cell r="E15" t="str">
            <v xml:space="preserve">INDIRECTOS INTEGRAL                                  </v>
          </cell>
        </row>
        <row r="16">
          <cell r="A16" t="str">
            <v>EO015MAC</v>
          </cell>
          <cell r="B16" t="str">
            <v>TRACTOR CAT D10-N #11</v>
          </cell>
          <cell r="D16">
            <v>42100</v>
          </cell>
          <cell r="E16" t="str">
            <v xml:space="preserve">SALARIO BASE                                           </v>
          </cell>
        </row>
        <row r="17">
          <cell r="A17" t="str">
            <v>EO015MAD</v>
          </cell>
          <cell r="B17" t="str">
            <v>TRACTOR CAT D10-N #12</v>
          </cell>
          <cell r="D17" t="str">
            <v>42150</v>
          </cell>
          <cell r="E17" t="str">
            <v xml:space="preserve">OTROS BONOS                                 </v>
          </cell>
        </row>
        <row r="18">
          <cell r="A18" t="str">
            <v>EO015MAE</v>
          </cell>
          <cell r="B18" t="str">
            <v>TRACTOR CAT D10-N #13</v>
          </cell>
          <cell r="D18" t="str">
            <v>42200</v>
          </cell>
          <cell r="E18" t="str">
            <v xml:space="preserve">INDIRECTOS BASE                 </v>
          </cell>
        </row>
        <row r="19">
          <cell r="A19" t="str">
            <v>EO015MAF</v>
          </cell>
          <cell r="B19" t="str">
            <v>TRACTOR CAT D1O-N #14</v>
          </cell>
          <cell r="D19" t="str">
            <v>42300</v>
          </cell>
          <cell r="E19" t="str">
            <v xml:space="preserve">HRAS. EXTRAS Y RECARG. </v>
          </cell>
        </row>
        <row r="20">
          <cell r="A20" t="str">
            <v>EO015MAG</v>
          </cell>
          <cell r="B20" t="str">
            <v>TRACTOR CAT D10-N #15</v>
          </cell>
          <cell r="D20">
            <v>43100</v>
          </cell>
          <cell r="E20" t="str">
            <v xml:space="preserve">SALARIO STAFF          </v>
          </cell>
        </row>
        <row r="21">
          <cell r="A21" t="str">
            <v>EO015MAH</v>
          </cell>
          <cell r="B21" t="str">
            <v>TRACTOR CAT D10-R #16</v>
          </cell>
          <cell r="D21">
            <v>43150</v>
          </cell>
          <cell r="E21" t="str">
            <v xml:space="preserve">OTROS BONOS                                        </v>
          </cell>
        </row>
        <row r="22">
          <cell r="A22" t="str">
            <v>EO016EBB</v>
          </cell>
          <cell r="B22" t="str">
            <v>TRACTOR CAT 824-C #102</v>
          </cell>
          <cell r="D22">
            <v>43200</v>
          </cell>
          <cell r="E22" t="str">
            <v>INDIRECTOS STAFF</v>
          </cell>
        </row>
        <row r="23">
          <cell r="A23" t="str">
            <v>EO016EBD</v>
          </cell>
          <cell r="B23" t="str">
            <v>TRACTOR CAT.824.OREGANAL</v>
          </cell>
          <cell r="D23" t="str">
            <v>51118</v>
          </cell>
          <cell r="E23" t="str">
            <v xml:space="preserve">EXPLOSIVOS                    </v>
          </cell>
        </row>
        <row r="24">
          <cell r="A24" t="str">
            <v>EO016MBB</v>
          </cell>
          <cell r="B24" t="str">
            <v>TRACTOR CAT 824-C #102</v>
          </cell>
          <cell r="D24" t="str">
            <v>51120</v>
          </cell>
          <cell r="E24" t="str">
            <v>ACC. DE EXPLOSIVOS</v>
          </cell>
        </row>
        <row r="25">
          <cell r="A25" t="str">
            <v>EO016MBD</v>
          </cell>
          <cell r="B25" t="str">
            <v>TRACTOR CAT.824.OREGANAL</v>
          </cell>
          <cell r="D25" t="str">
            <v>51292</v>
          </cell>
          <cell r="E25" t="str">
            <v xml:space="preserve">FUEL (GASOLINA)                                    </v>
          </cell>
        </row>
        <row r="26">
          <cell r="A26" t="str">
            <v>EO021ECA</v>
          </cell>
          <cell r="B26" t="str">
            <v>TALADRO IR DM50 #01</v>
          </cell>
          <cell r="D26" t="str">
            <v>51293</v>
          </cell>
          <cell r="E26" t="str">
            <v xml:space="preserve">DIESEL ( ACPM )                                    </v>
          </cell>
        </row>
        <row r="27">
          <cell r="A27" t="str">
            <v>EO021ECB</v>
          </cell>
          <cell r="B27" t="str">
            <v>TALADRO IR DM50 #02</v>
          </cell>
          <cell r="D27" t="str">
            <v>51294</v>
          </cell>
          <cell r="E27" t="str">
            <v>ACEITES Y LUBRIC.</v>
          </cell>
        </row>
        <row r="28">
          <cell r="A28" t="str">
            <v>EO021ECC</v>
          </cell>
          <cell r="B28" t="str">
            <v>TALADRO IR DM50 #03</v>
          </cell>
          <cell r="D28" t="str">
            <v>51600</v>
          </cell>
          <cell r="E28" t="str">
            <v xml:space="preserve">CONSUMIBLES (LLANTAS)                     </v>
          </cell>
        </row>
        <row r="29">
          <cell r="A29" t="str">
            <v>EO021ECD</v>
          </cell>
          <cell r="B29" t="str">
            <v>PLANTA MUESTREADORA</v>
          </cell>
          <cell r="D29" t="str">
            <v>51999</v>
          </cell>
          <cell r="E29" t="str">
            <v xml:space="preserve">OTROS                                              </v>
          </cell>
        </row>
        <row r="30">
          <cell r="A30" t="str">
            <v>EO021MCA</v>
          </cell>
          <cell r="B30" t="str">
            <v>TALADRO IR DM50 #01</v>
          </cell>
          <cell r="D30">
            <v>52119</v>
          </cell>
          <cell r="E30" t="str">
            <v>HERRAMIENTOS</v>
          </cell>
        </row>
        <row r="31">
          <cell r="A31" t="str">
            <v>EO021MCB</v>
          </cell>
          <cell r="B31" t="str">
            <v>TALADRO IR DM50 #02</v>
          </cell>
          <cell r="D31" t="str">
            <v>52610</v>
          </cell>
          <cell r="E31" t="str">
            <v xml:space="preserve">CONSUMIBLES                                        </v>
          </cell>
        </row>
        <row r="32">
          <cell r="A32" t="str">
            <v>EO021MCC</v>
          </cell>
          <cell r="B32" t="str">
            <v>TALADRO IR DM50 #03</v>
          </cell>
          <cell r="D32" t="str">
            <v>52999</v>
          </cell>
          <cell r="E32" t="str">
            <v xml:space="preserve">OTROS                                              </v>
          </cell>
        </row>
        <row r="33">
          <cell r="A33" t="str">
            <v>EO021MCD</v>
          </cell>
          <cell r="B33" t="str">
            <v>PLANTA MUESTREADORA</v>
          </cell>
          <cell r="D33" t="str">
            <v>53999</v>
          </cell>
          <cell r="E33" t="str">
            <v xml:space="preserve">OTROS                                              </v>
          </cell>
        </row>
        <row r="34">
          <cell r="A34" t="str">
            <v>EO026EDA</v>
          </cell>
          <cell r="B34" t="str">
            <v>PALA DEMAG 285 #032</v>
          </cell>
          <cell r="D34" t="str">
            <v>70110</v>
          </cell>
          <cell r="E34" t="str">
            <v xml:space="preserve">SUMINISTRO DE ENERGIA                      </v>
          </cell>
        </row>
        <row r="35">
          <cell r="A35" t="str">
            <v>EO026EDB</v>
          </cell>
          <cell r="B35" t="str">
            <v>PALA DEMAG 285 #033</v>
          </cell>
          <cell r="D35" t="str">
            <v>70120</v>
          </cell>
          <cell r="E35" t="str">
            <v xml:space="preserve">AGUA                                               </v>
          </cell>
        </row>
        <row r="36">
          <cell r="A36" t="str">
            <v>EO026EDC</v>
          </cell>
          <cell r="B36" t="str">
            <v>PALA DEMAG 285 #034</v>
          </cell>
          <cell r="D36" t="str">
            <v>70200</v>
          </cell>
          <cell r="E36" t="str">
            <v xml:space="preserve">ARREND. FINANCIERO                           </v>
          </cell>
        </row>
        <row r="37">
          <cell r="A37" t="str">
            <v>EO026EDD</v>
          </cell>
          <cell r="B37" t="str">
            <v>PALA DEMAG 285 #035</v>
          </cell>
          <cell r="D37" t="str">
            <v>70256</v>
          </cell>
          <cell r="E37" t="str">
            <v xml:space="preserve">REGALIAS CIELO ABIERTO                     </v>
          </cell>
        </row>
        <row r="38">
          <cell r="A38" t="str">
            <v>EO026EDE</v>
          </cell>
          <cell r="B38" t="str">
            <v>PALA CAT 375 #061</v>
          </cell>
          <cell r="D38" t="str">
            <v>70300</v>
          </cell>
          <cell r="E38" t="str">
            <v xml:space="preserve">PRIMAS DE SEGUROS ACTIV.                 </v>
          </cell>
        </row>
        <row r="39">
          <cell r="A39" t="str">
            <v>EO026EDF</v>
          </cell>
          <cell r="B39" t="str">
            <v>PALA DEMAG 285 #031</v>
          </cell>
          <cell r="D39" t="str">
            <v>70310</v>
          </cell>
          <cell r="E39" t="str">
            <v xml:space="preserve">PRIMAS DE SEGURO GENERAL             </v>
          </cell>
        </row>
        <row r="40">
          <cell r="A40" t="str">
            <v>EO026EDG</v>
          </cell>
          <cell r="B40" t="str">
            <v>PALA O&amp;K RH-30(OREGANAL)</v>
          </cell>
          <cell r="D40" t="str">
            <v>71020</v>
          </cell>
          <cell r="E40" t="str">
            <v xml:space="preserve">AVISOS Y PUBLICIDAD                                </v>
          </cell>
        </row>
        <row r="41">
          <cell r="A41" t="str">
            <v>EO026MDA</v>
          </cell>
          <cell r="B41" t="str">
            <v>PALA DEMAG 285 #032</v>
          </cell>
          <cell r="D41" t="str">
            <v>71050</v>
          </cell>
          <cell r="E41" t="str">
            <v xml:space="preserve">GASTOS BANCARIOS                     </v>
          </cell>
        </row>
        <row r="42">
          <cell r="A42" t="str">
            <v>EO026MDB</v>
          </cell>
          <cell r="B42" t="str">
            <v>PALA DEMAG 285 #033</v>
          </cell>
          <cell r="D42" t="str">
            <v>71060</v>
          </cell>
          <cell r="E42" t="str">
            <v xml:space="preserve">PROGRAMAS DE COMPUTADOR          </v>
          </cell>
        </row>
        <row r="43">
          <cell r="A43" t="str">
            <v>EO026MDC</v>
          </cell>
          <cell r="B43" t="str">
            <v>PALA DEMAG 285 #034</v>
          </cell>
          <cell r="D43" t="str">
            <v>71212</v>
          </cell>
          <cell r="E43" t="str">
            <v xml:space="preserve">ALIMENTACION                                       </v>
          </cell>
        </row>
        <row r="44">
          <cell r="A44" t="str">
            <v>EO026MDD</v>
          </cell>
          <cell r="B44" t="str">
            <v>PALA DEMAG 285 #035</v>
          </cell>
          <cell r="D44" t="str">
            <v>71320</v>
          </cell>
          <cell r="E44" t="str">
            <v xml:space="preserve">AUDITORES EXTERNOS                      </v>
          </cell>
        </row>
        <row r="45">
          <cell r="A45" t="str">
            <v>EO026MDE</v>
          </cell>
          <cell r="B45" t="str">
            <v>PALA CAT 375 #061</v>
          </cell>
          <cell r="D45" t="str">
            <v>71434</v>
          </cell>
          <cell r="E45" t="str">
            <v xml:space="preserve">ARREND. LINEAS Y MODEMS                      </v>
          </cell>
        </row>
        <row r="46">
          <cell r="A46" t="str">
            <v>EO026MDF</v>
          </cell>
          <cell r="B46" t="str">
            <v>PALA DEMAG 285 #031</v>
          </cell>
          <cell r="D46" t="str">
            <v>71451</v>
          </cell>
          <cell r="E46" t="str">
            <v xml:space="preserve">COSTOS DE IMPORTACION                 </v>
          </cell>
        </row>
        <row r="47">
          <cell r="A47" t="str">
            <v>EO026MDG</v>
          </cell>
          <cell r="B47" t="str">
            <v>PALA O&amp;K RH-30(OREGANAL)</v>
          </cell>
          <cell r="D47" t="str">
            <v>71459</v>
          </cell>
          <cell r="E47" t="str">
            <v xml:space="preserve">MERCADEO                                           </v>
          </cell>
        </row>
        <row r="48">
          <cell r="A48" t="str">
            <v>EO028EEA</v>
          </cell>
          <cell r="B48" t="str">
            <v>CARGADOR 988 F #025</v>
          </cell>
          <cell r="D48" t="str">
            <v>71470</v>
          </cell>
          <cell r="E48" t="str">
            <v xml:space="preserve">HONORARIOS LEGALES          </v>
          </cell>
        </row>
        <row r="49">
          <cell r="A49" t="str">
            <v>EO028EEB</v>
          </cell>
          <cell r="B49" t="str">
            <v>CARGADOR 992 D #031</v>
          </cell>
          <cell r="D49" t="str">
            <v>71471</v>
          </cell>
          <cell r="E49" t="str">
            <v xml:space="preserve">CONSULTORES                                        </v>
          </cell>
        </row>
        <row r="50">
          <cell r="A50" t="str">
            <v>EO028EEC</v>
          </cell>
          <cell r="B50" t="str">
            <v>CARGADOR 992 D #032</v>
          </cell>
          <cell r="D50" t="str">
            <v>71485</v>
          </cell>
          <cell r="E50" t="str">
            <v xml:space="preserve">REGISTROS Y LICENCIAS                     </v>
          </cell>
        </row>
        <row r="51">
          <cell r="A51" t="str">
            <v>EO028MEA</v>
          </cell>
          <cell r="B51" t="str">
            <v>CARGADOR 988 F #025</v>
          </cell>
          <cell r="D51" t="str">
            <v>71491</v>
          </cell>
          <cell r="E51" t="str">
            <v xml:space="preserve">MANTENIMIENTO CAMP.                         </v>
          </cell>
        </row>
        <row r="52">
          <cell r="A52" t="str">
            <v>EO028MEB</v>
          </cell>
          <cell r="B52" t="str">
            <v>CARGADOR 992 D #031</v>
          </cell>
          <cell r="D52" t="str">
            <v>71500</v>
          </cell>
          <cell r="E52" t="str">
            <v xml:space="preserve">RECOLECCION DE BASURAS                </v>
          </cell>
        </row>
        <row r="53">
          <cell r="A53" t="str">
            <v>EO028MEC</v>
          </cell>
          <cell r="B53" t="str">
            <v>CARGADOR 992 D #032</v>
          </cell>
          <cell r="D53" t="str">
            <v>71505</v>
          </cell>
          <cell r="E53" t="str">
            <v xml:space="preserve">GASTOS DE VIAJE                                    </v>
          </cell>
        </row>
        <row r="54">
          <cell r="A54" t="str">
            <v>EO030EFA</v>
          </cell>
          <cell r="B54" t="str">
            <v>MOTONIVElADORA CAT 16 G MO030</v>
          </cell>
          <cell r="D54">
            <v>71526</v>
          </cell>
          <cell r="E54" t="str">
            <v>PASAJES INTERNACIONALES</v>
          </cell>
        </row>
        <row r="55">
          <cell r="A55" t="str">
            <v>EO030EFC</v>
          </cell>
          <cell r="B55" t="str">
            <v>MOTONIVELADORA CAT 12G #002</v>
          </cell>
          <cell r="D55">
            <v>71527</v>
          </cell>
          <cell r="E55" t="str">
            <v>TIQUETES AEREOS NACIONALES</v>
          </cell>
        </row>
        <row r="56">
          <cell r="A56" t="str">
            <v>EO030EFD</v>
          </cell>
          <cell r="B56" t="str">
            <v>MOTONIVELADORA CAT 16G #031</v>
          </cell>
          <cell r="D56">
            <v>71554</v>
          </cell>
          <cell r="E56" t="str">
            <v>PERDIDA EN VENTA DE ACTIVOS FIJOS</v>
          </cell>
        </row>
        <row r="57">
          <cell r="A57" t="str">
            <v>EO030EFE</v>
          </cell>
          <cell r="B57" t="str">
            <v>MOTONIVELADORA CAT 16H #032</v>
          </cell>
          <cell r="D57" t="str">
            <v>71555</v>
          </cell>
          <cell r="E57" t="str">
            <v>PERDIDA EN VENTA DE INVERSION.</v>
          </cell>
        </row>
        <row r="58">
          <cell r="A58" t="str">
            <v>EO030EFF</v>
          </cell>
          <cell r="B58" t="str">
            <v>MOTONIVELADORA CAT 16H #033</v>
          </cell>
          <cell r="D58" t="str">
            <v>71556</v>
          </cell>
          <cell r="E58" t="str">
            <v xml:space="preserve">COSTOS DEL EJERC. ANTERIOR     </v>
          </cell>
        </row>
        <row r="59">
          <cell r="A59" t="str">
            <v>EO030MFC</v>
          </cell>
          <cell r="B59" t="str">
            <v>MOTONIVELADORA CAT 12G #002</v>
          </cell>
          <cell r="D59" t="str">
            <v>71557</v>
          </cell>
          <cell r="E59" t="str">
            <v xml:space="preserve">IMPTOS. ASUM. RETEFUENTE       </v>
          </cell>
        </row>
        <row r="60">
          <cell r="A60" t="str">
            <v>EO030MFD</v>
          </cell>
          <cell r="B60" t="str">
            <v>MOTONIVELADORA CAT 16G #031</v>
          </cell>
          <cell r="D60" t="str">
            <v>71558</v>
          </cell>
          <cell r="E60" t="str">
            <v xml:space="preserve">IMPTOS. ASUMIDOS I.V.A.           </v>
          </cell>
        </row>
        <row r="61">
          <cell r="A61" t="str">
            <v>EO030MFE</v>
          </cell>
          <cell r="B61" t="str">
            <v>MOTONIVELADORA CAT 16H #032</v>
          </cell>
          <cell r="D61" t="str">
            <v>71559</v>
          </cell>
          <cell r="E61" t="str">
            <v xml:space="preserve">IMPUESTOS                                          </v>
          </cell>
        </row>
        <row r="62">
          <cell r="A62" t="str">
            <v>EO030MFF</v>
          </cell>
          <cell r="B62" t="str">
            <v>MOTONIVELADORA CAT 16H #033</v>
          </cell>
          <cell r="D62" t="str">
            <v>71560</v>
          </cell>
          <cell r="E62" t="str">
            <v xml:space="preserve">CORREO                                             </v>
          </cell>
        </row>
        <row r="63">
          <cell r="A63" t="str">
            <v>EO041EGA</v>
          </cell>
          <cell r="B63" t="str">
            <v>MOTOBOMBA CAT 831</v>
          </cell>
          <cell r="D63" t="str">
            <v>71581</v>
          </cell>
          <cell r="E63" t="str">
            <v xml:space="preserve">UTILES Y PAPELERIA                                 </v>
          </cell>
        </row>
        <row r="64">
          <cell r="A64" t="str">
            <v>EO041EGB</v>
          </cell>
          <cell r="B64" t="str">
            <v>MOTOBOMBA CAT 832</v>
          </cell>
          <cell r="D64" t="str">
            <v>71618</v>
          </cell>
          <cell r="E64" t="str">
            <v xml:space="preserve">LICENCIAS DE RADIOS                                </v>
          </cell>
        </row>
        <row r="65">
          <cell r="A65" t="str">
            <v>EO041EGC</v>
          </cell>
          <cell r="B65" t="str">
            <v>MOTOBOMBA CAT 833</v>
          </cell>
          <cell r="D65" t="str">
            <v>71620</v>
          </cell>
          <cell r="E65" t="str">
            <v xml:space="preserve">TRANSPORTE MAT. ALMACEN          </v>
          </cell>
        </row>
        <row r="66">
          <cell r="A66" t="str">
            <v>EO041EGD</v>
          </cell>
          <cell r="B66" t="str">
            <v>MOTOBOMBA HAZLETON</v>
          </cell>
          <cell r="D66" t="str">
            <v>71639</v>
          </cell>
          <cell r="E66" t="str">
            <v xml:space="preserve">CONTRIBUCION SUPERSOC.                      </v>
          </cell>
        </row>
        <row r="67">
          <cell r="A67" t="str">
            <v>EO041EGE</v>
          </cell>
          <cell r="B67" t="str">
            <v>MOTOBOMBA HAZLETON MH002</v>
          </cell>
          <cell r="D67" t="str">
            <v>71740</v>
          </cell>
          <cell r="E67" t="str">
            <v xml:space="preserve">ARRENDAMIENTO VIVIENDA            </v>
          </cell>
        </row>
        <row r="68">
          <cell r="A68" t="str">
            <v>EO041EGF</v>
          </cell>
          <cell r="B68" t="str">
            <v>BOMBAS LEGRA BL01/BL02</v>
          </cell>
          <cell r="D68" t="str">
            <v>71741</v>
          </cell>
          <cell r="E68" t="str">
            <v xml:space="preserve">OTROS GASTOS                                       </v>
          </cell>
        </row>
        <row r="69">
          <cell r="A69" t="str">
            <v>EO041EGG</v>
          </cell>
          <cell r="B69" t="str">
            <v>ELECTRO BOMBAS EB'S</v>
          </cell>
          <cell r="D69" t="str">
            <v>71742</v>
          </cell>
          <cell r="E69" t="str">
            <v xml:space="preserve">GASTOS EXTRAORDINARIOS              </v>
          </cell>
        </row>
        <row r="70">
          <cell r="A70" t="str">
            <v>EO041MGA</v>
          </cell>
          <cell r="B70" t="str">
            <v>MOTOBOMBA CAT 831</v>
          </cell>
          <cell r="D70" t="str">
            <v>71757</v>
          </cell>
          <cell r="E70" t="str">
            <v xml:space="preserve">SUSCRIP. Y PUBLICACIONES                      </v>
          </cell>
        </row>
        <row r="71">
          <cell r="A71" t="str">
            <v>EO041MGB</v>
          </cell>
          <cell r="B71" t="str">
            <v>MOTOBOMBA CAT 832</v>
          </cell>
          <cell r="D71" t="str">
            <v>71760</v>
          </cell>
          <cell r="E71" t="str">
            <v xml:space="preserve">SERVICIO TELEFONICO                           </v>
          </cell>
        </row>
        <row r="72">
          <cell r="A72" t="str">
            <v>EO041MGC</v>
          </cell>
          <cell r="B72" t="str">
            <v>MOTOBOMBA CAT 833</v>
          </cell>
          <cell r="D72" t="str">
            <v>71788</v>
          </cell>
          <cell r="E72" t="str">
            <v xml:space="preserve">EVENTOS                                            </v>
          </cell>
        </row>
        <row r="73">
          <cell r="A73" t="str">
            <v>EO041MGD</v>
          </cell>
          <cell r="B73" t="str">
            <v>MOTOBOMBA HAZLETON</v>
          </cell>
          <cell r="D73" t="str">
            <v>71790</v>
          </cell>
          <cell r="E73" t="str">
            <v xml:space="preserve">ALMUERZOS DE TRABAJO       </v>
          </cell>
        </row>
        <row r="74">
          <cell r="A74" t="str">
            <v>EO041MGF</v>
          </cell>
          <cell r="B74" t="str">
            <v>BOMBAS LEGRA BL01/BL02</v>
          </cell>
          <cell r="D74" t="str">
            <v>71791</v>
          </cell>
          <cell r="E74" t="str">
            <v xml:space="preserve">MEDICINAS Y DROGAS           </v>
          </cell>
        </row>
        <row r="75">
          <cell r="A75" t="str">
            <v>EO041MGG</v>
          </cell>
          <cell r="B75" t="str">
            <v>ELECTRO BOMBAS EB'S</v>
          </cell>
          <cell r="D75" t="str">
            <v>72006</v>
          </cell>
          <cell r="E75" t="str">
            <v xml:space="preserve">MANTENIMIENTO MINEX     </v>
          </cell>
        </row>
        <row r="76">
          <cell r="A76" t="str">
            <v>EO051EHA</v>
          </cell>
          <cell r="B76" t="str">
            <v>PALA LIEBHERR 994 #01</v>
          </cell>
          <cell r="D76" t="str">
            <v>72012</v>
          </cell>
          <cell r="E76" t="str">
            <v xml:space="preserve">MONITOREO AMBIENTAL                      </v>
          </cell>
        </row>
        <row r="77">
          <cell r="A77" t="str">
            <v>EO051EHC</v>
          </cell>
          <cell r="B77" t="str">
            <v>PALA LIEBHERR 994 #02</v>
          </cell>
          <cell r="D77" t="str">
            <v>72056</v>
          </cell>
          <cell r="E77" t="str">
            <v xml:space="preserve">EQUIPO DE SEGURIDAD                           </v>
          </cell>
        </row>
        <row r="78">
          <cell r="A78" t="str">
            <v>EO051EHD</v>
          </cell>
          <cell r="B78" t="str">
            <v>PALA LIEBHERR 974 #12</v>
          </cell>
          <cell r="D78" t="str">
            <v>72150</v>
          </cell>
          <cell r="E78" t="str">
            <v xml:space="preserve">MANTEN. DE RADIOS                            </v>
          </cell>
        </row>
        <row r="79">
          <cell r="A79" t="str">
            <v>EO051MHA</v>
          </cell>
          <cell r="B79" t="str">
            <v>PALA LIEBHERR 994 #01</v>
          </cell>
          <cell r="D79" t="str">
            <v>72189</v>
          </cell>
          <cell r="E79" t="str">
            <v xml:space="preserve">MANTEN. DE VIAS </v>
          </cell>
        </row>
        <row r="80">
          <cell r="A80" t="str">
            <v>EO051MHC</v>
          </cell>
          <cell r="B80" t="str">
            <v>PALA LIEBHERR 994 #02</v>
          </cell>
          <cell r="D80" t="str">
            <v>72225</v>
          </cell>
          <cell r="E80" t="str">
            <v xml:space="preserve">MANTEN. COMPUTADORES </v>
          </cell>
        </row>
        <row r="81">
          <cell r="A81" t="str">
            <v>EO051MHD</v>
          </cell>
          <cell r="B81" t="str">
            <v>PALA LIEBHERR 974 #12</v>
          </cell>
          <cell r="D81" t="str">
            <v>72230</v>
          </cell>
          <cell r="E81" t="str">
            <v xml:space="preserve">MANTEN. DE FOTOCOPIADORA </v>
          </cell>
        </row>
        <row r="82">
          <cell r="A82" t="str">
            <v>EO057EIA</v>
          </cell>
          <cell r="B82" t="str">
            <v>CAMION INTERNACIONAL #1</v>
          </cell>
          <cell r="D82" t="str">
            <v>72237</v>
          </cell>
          <cell r="E82" t="str">
            <v xml:space="preserve">SERVICIO DE LAVANDERIA                </v>
          </cell>
        </row>
        <row r="83">
          <cell r="A83" t="str">
            <v>EO057EIB</v>
          </cell>
          <cell r="B83" t="str">
            <v>CAMION  INTERNATIONAL # 2</v>
          </cell>
          <cell r="D83">
            <v>72330</v>
          </cell>
          <cell r="E83" t="str">
            <v>MANTENIMIENTO FOTOCOPIADORA</v>
          </cell>
        </row>
        <row r="84">
          <cell r="A84" t="str">
            <v>EO057EIC</v>
          </cell>
          <cell r="B84" t="str">
            <v>CAMION CAT 777 C #031</v>
          </cell>
          <cell r="D84">
            <v>72380</v>
          </cell>
          <cell r="E84" t="str">
            <v>HONORARIOS OPERATIVOS ACC</v>
          </cell>
        </row>
        <row r="85">
          <cell r="A85" t="str">
            <v>EO057EID</v>
          </cell>
          <cell r="B85" t="str">
            <v>CAMION CAT 777 C #032</v>
          </cell>
          <cell r="D85" t="str">
            <v>72390</v>
          </cell>
          <cell r="E85" t="str">
            <v xml:space="preserve">GASTO DE TRASPORTE                    </v>
          </cell>
        </row>
        <row r="86">
          <cell r="A86" t="str">
            <v>EO057EIE</v>
          </cell>
          <cell r="B86" t="str">
            <v>CAMION CAT 777 C #033</v>
          </cell>
          <cell r="D86" t="str">
            <v>72391</v>
          </cell>
          <cell r="E86" t="str">
            <v xml:space="preserve">SERVICIO PUERTO                                    </v>
          </cell>
        </row>
        <row r="87">
          <cell r="A87" t="str">
            <v>EO057EIF</v>
          </cell>
          <cell r="B87" t="str">
            <v>CAMION INTERNATIONAL 03</v>
          </cell>
          <cell r="D87" t="str">
            <v>72395</v>
          </cell>
          <cell r="E87" t="str">
            <v xml:space="preserve">CONTRATOS MARC                                     </v>
          </cell>
        </row>
        <row r="88">
          <cell r="A88" t="str">
            <v>EO057EIG</v>
          </cell>
          <cell r="B88" t="str">
            <v>CAMION INTERNATIONAL #4</v>
          </cell>
          <cell r="D88" t="str">
            <v>72396</v>
          </cell>
          <cell r="E88" t="str">
            <v xml:space="preserve">ALQUILER DE AVIONES               </v>
          </cell>
        </row>
        <row r="89">
          <cell r="A89" t="str">
            <v>EO057EIH</v>
          </cell>
          <cell r="B89" t="str">
            <v>CAMION INTERNATIONAL # 5</v>
          </cell>
          <cell r="D89" t="str">
            <v>72397</v>
          </cell>
          <cell r="E89" t="str">
            <v xml:space="preserve">VIGILANCIA                                         </v>
          </cell>
        </row>
        <row r="90">
          <cell r="A90" t="str">
            <v>EO057EII</v>
          </cell>
          <cell r="B90" t="str">
            <v>CAMION INTERNATIONAL #6</v>
          </cell>
          <cell r="D90" t="str">
            <v>72398</v>
          </cell>
          <cell r="E90" t="str">
            <v xml:space="preserve">TRANSPORTE DE PERSONAL             </v>
          </cell>
        </row>
        <row r="91">
          <cell r="A91" t="str">
            <v>EO057EIJ</v>
          </cell>
          <cell r="B91" t="str">
            <v>CAMION INTERNATIONAL 10</v>
          </cell>
          <cell r="D91" t="str">
            <v>72399</v>
          </cell>
          <cell r="E91" t="str">
            <v xml:space="preserve">CONTRATOS DE MANTEN Y SERV.       </v>
          </cell>
        </row>
        <row r="92">
          <cell r="A92" t="str">
            <v>EO057MIA</v>
          </cell>
          <cell r="B92" t="str">
            <v>CAMION  INTERNATIONAL # 1</v>
          </cell>
          <cell r="D92" t="str">
            <v>72401</v>
          </cell>
          <cell r="E92" t="str">
            <v xml:space="preserve">CONTRATOS DE LABOR                        </v>
          </cell>
        </row>
        <row r="93">
          <cell r="A93" t="str">
            <v>EO057MIB</v>
          </cell>
          <cell r="B93" t="str">
            <v>CAMION  INTERNATIONAL # 2</v>
          </cell>
          <cell r="D93" t="str">
            <v>72402</v>
          </cell>
          <cell r="E93" t="str">
            <v xml:space="preserve">SERVICIO DE SEGURIDAD                 </v>
          </cell>
        </row>
        <row r="94">
          <cell r="A94" t="str">
            <v>EO057MIC</v>
          </cell>
          <cell r="B94" t="str">
            <v>CAMION CAT 777 C #031</v>
          </cell>
          <cell r="D94" t="str">
            <v>72403</v>
          </cell>
          <cell r="E94" t="str">
            <v xml:space="preserve">DONACIONES                                         </v>
          </cell>
        </row>
        <row r="95">
          <cell r="A95" t="str">
            <v>EO057MID</v>
          </cell>
          <cell r="B95" t="str">
            <v>CAMION CAT 777 C #032</v>
          </cell>
          <cell r="D95" t="str">
            <v>72438</v>
          </cell>
          <cell r="E95" t="str">
            <v xml:space="preserve">CONSULTORES LABORALES              </v>
          </cell>
        </row>
        <row r="96">
          <cell r="A96" t="str">
            <v>EO057MIE</v>
          </cell>
          <cell r="B96" t="str">
            <v>CAMION CAT 777 C #033</v>
          </cell>
          <cell r="D96" t="str">
            <v>72499</v>
          </cell>
          <cell r="E96" t="str">
            <v xml:space="preserve">GASTOS DE RECREACION                      </v>
          </cell>
        </row>
        <row r="97">
          <cell r="A97" t="str">
            <v>EO057MIF</v>
          </cell>
          <cell r="B97" t="str">
            <v>CAMION INTERNATIONAL #3</v>
          </cell>
          <cell r="D97" t="str">
            <v>72500</v>
          </cell>
          <cell r="E97" t="str">
            <v xml:space="preserve">ALQUILER DE VEHICULOS               </v>
          </cell>
        </row>
        <row r="98">
          <cell r="A98" t="str">
            <v>EO057MIG</v>
          </cell>
          <cell r="B98" t="str">
            <v>CAMION INTERNATIONAL #4</v>
          </cell>
          <cell r="D98" t="str">
            <v>72504</v>
          </cell>
          <cell r="E98" t="str">
            <v xml:space="preserve">ARRENDAMIENTO DE TERRENOS       </v>
          </cell>
        </row>
        <row r="99">
          <cell r="A99" t="str">
            <v>EO057MIH</v>
          </cell>
          <cell r="B99" t="str">
            <v>CAMION INTERNATIONAL #5</v>
          </cell>
          <cell r="D99" t="str">
            <v>72506</v>
          </cell>
          <cell r="E99" t="str">
            <v xml:space="preserve">SERVICIO FOTOCOPIADORA             </v>
          </cell>
        </row>
        <row r="100">
          <cell r="A100" t="str">
            <v>EO057MII</v>
          </cell>
          <cell r="B100" t="str">
            <v>CAMION INTERNATIONAL #6</v>
          </cell>
          <cell r="D100">
            <v>72598</v>
          </cell>
          <cell r="E100" t="str">
            <v>ALQUILER TRACTOR</v>
          </cell>
        </row>
        <row r="101">
          <cell r="A101" t="str">
            <v>EO057MIJ</v>
          </cell>
          <cell r="B101" t="str">
            <v>CAMION INTERNATIONAL #7</v>
          </cell>
          <cell r="D101" t="str">
            <v>72599</v>
          </cell>
          <cell r="E101" t="str">
            <v xml:space="preserve">ALQUILER DE EQUIPO                                 </v>
          </cell>
        </row>
        <row r="102">
          <cell r="A102" t="str">
            <v>EO058EJA</v>
          </cell>
          <cell r="B102" t="str">
            <v>CAMION CAT 793 B #101</v>
          </cell>
          <cell r="D102">
            <v>72600</v>
          </cell>
          <cell r="E102" t="str">
            <v>GASTOS NOSA</v>
          </cell>
        </row>
        <row r="103">
          <cell r="A103" t="str">
            <v>EO058EJB</v>
          </cell>
          <cell r="B103" t="str">
            <v>CAMION CAT 793 B #102</v>
          </cell>
          <cell r="D103" t="str">
            <v>74310</v>
          </cell>
          <cell r="E103" t="str">
            <v xml:space="preserve">SERVICIOS AMBIENTALES               </v>
          </cell>
        </row>
        <row r="104">
          <cell r="A104" t="str">
            <v>EO058EJC</v>
          </cell>
          <cell r="B104" t="str">
            <v>CAMION CAT 793 B #103</v>
          </cell>
          <cell r="D104" t="str">
            <v>74320</v>
          </cell>
          <cell r="E104" t="str">
            <v xml:space="preserve">CONTROL DE CALIDAD                 </v>
          </cell>
        </row>
        <row r="105">
          <cell r="A105" t="str">
            <v>EO058EJD</v>
          </cell>
          <cell r="B105" t="str">
            <v>CAMION CAT 793 B #104</v>
          </cell>
          <cell r="D105">
            <v>74326</v>
          </cell>
          <cell r="E105" t="str">
            <v>GEOLOGIA - PERFORACIONES</v>
          </cell>
        </row>
        <row r="106">
          <cell r="A106" t="str">
            <v>EO058EJE</v>
          </cell>
          <cell r="B106" t="str">
            <v>CAMION CAT 793 B #105</v>
          </cell>
          <cell r="D106" t="str">
            <v>74471</v>
          </cell>
          <cell r="E106" t="str">
            <v xml:space="preserve">CONSULTORES EXTERNOS              </v>
          </cell>
        </row>
        <row r="107">
          <cell r="A107" t="str">
            <v>EO058EJF</v>
          </cell>
          <cell r="B107" t="str">
            <v>CAMION CAT 793 B #106</v>
          </cell>
          <cell r="D107" t="str">
            <v>76010</v>
          </cell>
          <cell r="E107" t="str">
            <v xml:space="preserve">ENTRENAMIENTO PERSONAL         </v>
          </cell>
        </row>
        <row r="108">
          <cell r="A108" t="str">
            <v>EO058EJG</v>
          </cell>
          <cell r="B108" t="str">
            <v>CAMION CAT 793 B #107</v>
          </cell>
          <cell r="D108" t="str">
            <v>76550</v>
          </cell>
          <cell r="E108" t="str">
            <v xml:space="preserve">RENTAS RECIBIDAS (CR)                  </v>
          </cell>
        </row>
        <row r="109">
          <cell r="A109" t="str">
            <v>EO058EJH</v>
          </cell>
          <cell r="B109" t="str">
            <v>CAMION CAT 793 B #108</v>
          </cell>
          <cell r="D109">
            <v>76595</v>
          </cell>
          <cell r="E109" t="str">
            <v>5% DESCUENTOS MARC</v>
          </cell>
        </row>
        <row r="110">
          <cell r="A110" t="str">
            <v>EO058EJI</v>
          </cell>
          <cell r="B110" t="str">
            <v>CAMION CAT 793 B #109</v>
          </cell>
          <cell r="D110" t="str">
            <v>76599</v>
          </cell>
          <cell r="E110" t="str">
            <v xml:space="preserve">CAPITALIZACION (CR)                                </v>
          </cell>
        </row>
        <row r="111">
          <cell r="A111" t="str">
            <v>EO058EJJ</v>
          </cell>
          <cell r="B111" t="str">
            <v>CAMION CAT 793 B #110</v>
          </cell>
          <cell r="D111" t="str">
            <v>99980</v>
          </cell>
          <cell r="E111" t="str">
            <v xml:space="preserve">A INVENTARIOS (Cr)                                 </v>
          </cell>
        </row>
        <row r="112">
          <cell r="A112" t="str">
            <v>EO058EJK</v>
          </cell>
          <cell r="B112" t="str">
            <v>CAMION CAT 793 B #111</v>
          </cell>
          <cell r="D112" t="str">
            <v>99982</v>
          </cell>
          <cell r="E112" t="str">
            <v xml:space="preserve">TRANSPORTE INTERCOR                        </v>
          </cell>
        </row>
        <row r="113">
          <cell r="A113" t="str">
            <v>EO058EJL</v>
          </cell>
          <cell r="B113" t="str">
            <v>CAMION CAT 793 B #112</v>
          </cell>
          <cell r="D113" t="str">
            <v>99983</v>
          </cell>
          <cell r="E113" t="str">
            <v xml:space="preserve">COMPRAS DE CARBON                               </v>
          </cell>
        </row>
        <row r="114">
          <cell r="A114" t="str">
            <v>EO058EJM</v>
          </cell>
          <cell r="B114" t="str">
            <v>CAMION CAT 793 B #113</v>
          </cell>
          <cell r="D114" t="str">
            <v>99986</v>
          </cell>
          <cell r="E114" t="str">
            <v xml:space="preserve">RENTAS RECIBIDAS INTERCOR            </v>
          </cell>
        </row>
        <row r="115">
          <cell r="A115" t="str">
            <v>EO058EJN</v>
          </cell>
          <cell r="B115" t="str">
            <v>CAMION CAT 793 B #114</v>
          </cell>
          <cell r="D115" t="str">
            <v>99990</v>
          </cell>
          <cell r="E115" t="str">
            <v xml:space="preserve">GASTOS ADMINISTRATIVOS         </v>
          </cell>
        </row>
        <row r="116">
          <cell r="A116" t="str">
            <v>EO058EJO</v>
          </cell>
          <cell r="B116" t="str">
            <v>CAMION CAT 793 B #115</v>
          </cell>
          <cell r="D116" t="str">
            <v>99991</v>
          </cell>
          <cell r="E116" t="str">
            <v xml:space="preserve">GASTOS DE VENTAS                      </v>
          </cell>
        </row>
        <row r="117">
          <cell r="A117" t="str">
            <v>EO058EJP</v>
          </cell>
          <cell r="B117" t="str">
            <v>CAMION CAT 793 B #116</v>
          </cell>
          <cell r="D117" t="str">
            <v>99992</v>
          </cell>
          <cell r="E117" t="str">
            <v>GASTOS OPERACIONALES</v>
          </cell>
        </row>
        <row r="118">
          <cell r="A118" t="str">
            <v>EO058EJQ</v>
          </cell>
          <cell r="B118" t="str">
            <v>CAMION CAT 793 B #117</v>
          </cell>
          <cell r="D118" t="str">
            <v>99993</v>
          </cell>
          <cell r="E118" t="str">
            <v>PROVISION DE IMPUESTOS</v>
          </cell>
        </row>
        <row r="119">
          <cell r="A119" t="str">
            <v>EO058EJR</v>
          </cell>
          <cell r="B119" t="str">
            <v>CAMION CAT 793 B #118</v>
          </cell>
          <cell r="D119" t="str">
            <v>99995</v>
          </cell>
          <cell r="E119" t="str">
            <v>VENTAS TOTALES</v>
          </cell>
        </row>
        <row r="120">
          <cell r="A120" t="str">
            <v>EO058EJS</v>
          </cell>
          <cell r="B120" t="str">
            <v>CAMION CAT 793 B #119</v>
          </cell>
          <cell r="D120" t="str">
            <v>99996</v>
          </cell>
          <cell r="E120" t="str">
            <v>MARKETING FEE</v>
          </cell>
        </row>
        <row r="121">
          <cell r="A121" t="str">
            <v>EO058EJT</v>
          </cell>
          <cell r="B121" t="str">
            <v>CAMION CAT 793 B #120</v>
          </cell>
          <cell r="D121" t="str">
            <v>99998</v>
          </cell>
          <cell r="E121" t="str">
            <v>SELLING EXPENSES</v>
          </cell>
        </row>
        <row r="122">
          <cell r="A122" t="str">
            <v>EO058MJA</v>
          </cell>
          <cell r="B122" t="str">
            <v>CAMION CAT 793 B #101</v>
          </cell>
          <cell r="D122" t="str">
            <v>99999</v>
          </cell>
          <cell r="E122" t="str">
            <v xml:space="preserve">STOCKPILE MOVEMENT                              </v>
          </cell>
        </row>
        <row r="123">
          <cell r="A123" t="str">
            <v>EO058MJB</v>
          </cell>
          <cell r="B123" t="str">
            <v>CAMION CAT 793 B #102</v>
          </cell>
        </row>
        <row r="124">
          <cell r="A124" t="str">
            <v>EO058MJC</v>
          </cell>
          <cell r="B124" t="str">
            <v>CAMION CAT 793 B #103</v>
          </cell>
        </row>
        <row r="125">
          <cell r="A125" t="str">
            <v>EO058MJD</v>
          </cell>
          <cell r="B125" t="str">
            <v>CAMION CAT 793 B #104</v>
          </cell>
        </row>
        <row r="126">
          <cell r="A126" t="str">
            <v>EO058MJE</v>
          </cell>
          <cell r="B126" t="str">
            <v>CAMION CAT 793 B #105</v>
          </cell>
        </row>
        <row r="127">
          <cell r="A127" t="str">
            <v>EO058MJF</v>
          </cell>
          <cell r="B127" t="str">
            <v>CAMION CAT 793 B #106</v>
          </cell>
        </row>
        <row r="128">
          <cell r="A128" t="str">
            <v>EO058MJG</v>
          </cell>
          <cell r="B128" t="str">
            <v>CAMION CAT 793 B #107</v>
          </cell>
        </row>
        <row r="129">
          <cell r="A129" t="str">
            <v>EO058MJH</v>
          </cell>
          <cell r="B129" t="str">
            <v>CAMION CAT 793 B #108</v>
          </cell>
        </row>
        <row r="130">
          <cell r="A130" t="str">
            <v>EO058MJI</v>
          </cell>
          <cell r="B130" t="str">
            <v>CAMION CAT 793 B #109</v>
          </cell>
        </row>
        <row r="131">
          <cell r="A131" t="str">
            <v>EO058MJJ</v>
          </cell>
          <cell r="B131" t="str">
            <v>CAMION CAT 793 B #110</v>
          </cell>
        </row>
        <row r="132">
          <cell r="A132" t="str">
            <v>EO058MJK</v>
          </cell>
          <cell r="B132" t="str">
            <v>CAMION CAT 793 B #111</v>
          </cell>
        </row>
        <row r="133">
          <cell r="A133" t="str">
            <v>EO058MJL</v>
          </cell>
          <cell r="B133" t="str">
            <v>CAMION CAT 793 B #112</v>
          </cell>
        </row>
        <row r="134">
          <cell r="A134" t="str">
            <v>EO058MJM</v>
          </cell>
          <cell r="B134" t="str">
            <v>CAMION CAT 793 B #113</v>
          </cell>
        </row>
        <row r="135">
          <cell r="A135" t="str">
            <v>EO058MJN</v>
          </cell>
          <cell r="B135" t="str">
            <v>CAMION CAT 793 B #114</v>
          </cell>
        </row>
        <row r="136">
          <cell r="A136" t="str">
            <v>EO058MJO</v>
          </cell>
          <cell r="B136" t="str">
            <v>CAMION CAT 793 B #115</v>
          </cell>
        </row>
        <row r="137">
          <cell r="A137" t="str">
            <v>EO058MJP</v>
          </cell>
          <cell r="B137" t="str">
            <v>CAMION CAT 793 B #116</v>
          </cell>
        </row>
        <row r="138">
          <cell r="A138" t="str">
            <v>EO058MJQ</v>
          </cell>
          <cell r="B138" t="str">
            <v>CAMION CAT 793 B #117</v>
          </cell>
        </row>
        <row r="139">
          <cell r="A139" t="str">
            <v>EO058MJR</v>
          </cell>
          <cell r="B139" t="str">
            <v>CAMION CAT 793 B #118</v>
          </cell>
        </row>
        <row r="140">
          <cell r="A140" t="str">
            <v>EO058MJS</v>
          </cell>
          <cell r="B140" t="str">
            <v>CAMION CAT 793 B #119</v>
          </cell>
        </row>
        <row r="141">
          <cell r="A141" t="str">
            <v>EO058MJT</v>
          </cell>
          <cell r="B141" t="str">
            <v>CAMION CAT 793 B #120</v>
          </cell>
        </row>
        <row r="142">
          <cell r="A142" t="str">
            <v>EO060EKB</v>
          </cell>
          <cell r="B142" t="str">
            <v>BALLENA 777C 4XJ01090</v>
          </cell>
        </row>
        <row r="143">
          <cell r="A143" t="str">
            <v>EO060EKC</v>
          </cell>
          <cell r="B143" t="str">
            <v>BALLENA 777C 4X01084</v>
          </cell>
        </row>
        <row r="144">
          <cell r="A144" t="str">
            <v>EO060EKD</v>
          </cell>
          <cell r="B144" t="str">
            <v>BALLENA 777C 4XNUEVA</v>
          </cell>
        </row>
        <row r="145">
          <cell r="A145" t="str">
            <v>EO060MKB</v>
          </cell>
          <cell r="B145" t="str">
            <v>BALLENA 777C 4XJ01090</v>
          </cell>
        </row>
        <row r="146">
          <cell r="A146" t="str">
            <v>EO060MKC</v>
          </cell>
          <cell r="B146" t="str">
            <v>BALLENA 777C 4X01084</v>
          </cell>
        </row>
        <row r="147">
          <cell r="A147" t="str">
            <v>EO060MKD</v>
          </cell>
          <cell r="B147" t="str">
            <v>BALLENA 777C 4XNUEVA</v>
          </cell>
        </row>
        <row r="148">
          <cell r="A148" t="str">
            <v>EO090E90</v>
          </cell>
          <cell r="B148" t="str">
            <v>MARC DISCOUNT</v>
          </cell>
        </row>
        <row r="149">
          <cell r="A149" t="str">
            <v>EO200ETA</v>
          </cell>
          <cell r="B149" t="str">
            <v>MANTENIMIENTO EQ. PESADO</v>
          </cell>
        </row>
        <row r="150">
          <cell r="A150" t="str">
            <v>EO200ETC</v>
          </cell>
          <cell r="B150" t="str">
            <v>MANTENIMIENTO PLANTAS Y ELECTR</v>
          </cell>
        </row>
        <row r="151">
          <cell r="A151" t="str">
            <v>EO200MQA</v>
          </cell>
          <cell r="B151" t="str">
            <v>GERENCIA DE PRODUCCION</v>
          </cell>
        </row>
        <row r="152">
          <cell r="A152" t="str">
            <v>EO200MQB</v>
          </cell>
          <cell r="B152" t="str">
            <v>OPERACIONES MINERAS</v>
          </cell>
        </row>
        <row r="153">
          <cell r="A153" t="str">
            <v>EO200MQD</v>
          </cell>
          <cell r="B153" t="str">
            <v>PERFORACION VOLADURA</v>
          </cell>
        </row>
        <row r="154">
          <cell r="A154" t="str">
            <v>EO200MQT</v>
          </cell>
          <cell r="B154" t="str">
            <v>SERVICIOS  MINA</v>
          </cell>
        </row>
        <row r="155">
          <cell r="A155" t="str">
            <v>EO233ELA</v>
          </cell>
          <cell r="B155" t="str">
            <v>PLANTA ILUMINACION #1</v>
          </cell>
        </row>
        <row r="156">
          <cell r="A156" t="str">
            <v>EO233ELB</v>
          </cell>
          <cell r="B156" t="str">
            <v>PLANTA ILUMINACION #2</v>
          </cell>
        </row>
        <row r="157">
          <cell r="A157" t="str">
            <v>EO233ELC</v>
          </cell>
          <cell r="B157" t="str">
            <v>PLANTA ILUMINACION #3</v>
          </cell>
        </row>
        <row r="158">
          <cell r="A158" t="str">
            <v>EO233ELD</v>
          </cell>
          <cell r="B158" t="str">
            <v>PLANTA ILUMINACION #4</v>
          </cell>
        </row>
        <row r="159">
          <cell r="A159" t="str">
            <v>EO233ELE</v>
          </cell>
          <cell r="B159" t="str">
            <v>PLANTA ILUMINACION #5</v>
          </cell>
        </row>
        <row r="160">
          <cell r="A160" t="str">
            <v>EO233ELF</v>
          </cell>
          <cell r="B160" t="str">
            <v>PLANTA ILUMINACION #6</v>
          </cell>
        </row>
        <row r="161">
          <cell r="A161" t="str">
            <v>EO233ELG</v>
          </cell>
          <cell r="B161" t="str">
            <v>PLANTA ILUMINACION #7</v>
          </cell>
        </row>
        <row r="162">
          <cell r="A162" t="str">
            <v>EO233ELH</v>
          </cell>
          <cell r="B162" t="str">
            <v>PLANTA ILUMINACION #8</v>
          </cell>
        </row>
        <row r="163">
          <cell r="A163" t="str">
            <v>EO233ELI</v>
          </cell>
          <cell r="B163" t="str">
            <v>PLANTA ELECTRICA 3512</v>
          </cell>
        </row>
        <row r="164">
          <cell r="A164" t="str">
            <v>EO233ELJ</v>
          </cell>
          <cell r="B164" t="str">
            <v>PLANTA ELECTRICA 3306</v>
          </cell>
        </row>
        <row r="165">
          <cell r="A165" t="str">
            <v>EO233ELK</v>
          </cell>
          <cell r="B165" t="str">
            <v>PLANTA GENERADORA CIUDADELA PG</v>
          </cell>
        </row>
        <row r="166">
          <cell r="A166" t="str">
            <v>EO233ELL</v>
          </cell>
          <cell r="B166" t="str">
            <v>PLANTA GENERADORA OREGANAL</v>
          </cell>
        </row>
        <row r="167">
          <cell r="A167" t="str">
            <v>EO233ELN</v>
          </cell>
          <cell r="B167" t="str">
            <v>COMPRESOR INGERS.RAND(TALLER)</v>
          </cell>
        </row>
        <row r="168">
          <cell r="A168" t="str">
            <v>EO248EMA</v>
          </cell>
          <cell r="B168" t="str">
            <v>GRUA GROVE 47019</v>
          </cell>
        </row>
        <row r="169">
          <cell r="A169" t="str">
            <v>EO248EMB</v>
          </cell>
          <cell r="B169" t="str">
            <v>VEHICULO COMBUSTIBLE  #01</v>
          </cell>
        </row>
        <row r="170">
          <cell r="A170" t="str">
            <v>EO248EMC</v>
          </cell>
          <cell r="B170" t="str">
            <v>VEHICULO COMBUSTIBLE  #02</v>
          </cell>
        </row>
        <row r="171">
          <cell r="A171" t="str">
            <v>EO248EMD</v>
          </cell>
          <cell r="B171" t="str">
            <v>VEHICULO LUBRICANTES   #11</v>
          </cell>
        </row>
        <row r="172">
          <cell r="A172" t="str">
            <v>EO248EME</v>
          </cell>
          <cell r="B172" t="str">
            <v>VEHICULO LUBRICANTES   #12</v>
          </cell>
        </row>
        <row r="173">
          <cell r="A173" t="str">
            <v>EO248EMF</v>
          </cell>
          <cell r="B173" t="str">
            <v>VEHICULO DE LAVADO #21</v>
          </cell>
        </row>
        <row r="174">
          <cell r="A174" t="str">
            <v>EO248EMG</v>
          </cell>
          <cell r="B174" t="str">
            <v>MOTOSOLDADOR 8401 #01</v>
          </cell>
        </row>
        <row r="175">
          <cell r="A175" t="str">
            <v>EO248EMH</v>
          </cell>
          <cell r="B175" t="str">
            <v>MOTOSOLDADOR 8402 #02</v>
          </cell>
        </row>
        <row r="176">
          <cell r="A176" t="str">
            <v>EO248EMI</v>
          </cell>
          <cell r="B176" t="str">
            <v>MOTOSOLDADOR  #03</v>
          </cell>
        </row>
        <row r="177">
          <cell r="A177" t="str">
            <v>EO248EMJ</v>
          </cell>
          <cell r="B177" t="str">
            <v>MOTOSOLDADOR  #04</v>
          </cell>
        </row>
        <row r="178">
          <cell r="A178" t="str">
            <v>EO248EMK</v>
          </cell>
          <cell r="B178" t="str">
            <v>MONTACARGAS CAT 980 C</v>
          </cell>
        </row>
        <row r="179">
          <cell r="A179" t="str">
            <v>EO248EML</v>
          </cell>
          <cell r="B179" t="str">
            <v>LLANTERO  CAT 980 C</v>
          </cell>
        </row>
        <row r="180">
          <cell r="A180" t="str">
            <v>EO248EMM</v>
          </cell>
          <cell r="B180" t="str">
            <v>COMPRESOR INGERSOLL RAND</v>
          </cell>
        </row>
        <row r="181">
          <cell r="A181" t="str">
            <v>EO248EMN</v>
          </cell>
          <cell r="B181" t="str">
            <v>COMPRESOR INGERSOLL RAND</v>
          </cell>
        </row>
        <row r="182">
          <cell r="A182" t="str">
            <v>EO248EMO</v>
          </cell>
          <cell r="B182" t="str">
            <v>VEHICULO GRUA KODIAK MT041</v>
          </cell>
        </row>
        <row r="183">
          <cell r="A183" t="str">
            <v>EO248EMP</v>
          </cell>
          <cell r="B183" t="str">
            <v>MOTOSOLDADOR MS05</v>
          </cell>
        </row>
        <row r="184">
          <cell r="A184" t="str">
            <v>EO248EMQ</v>
          </cell>
          <cell r="B184" t="str">
            <v>HERRAMIENTAS TALLER</v>
          </cell>
        </row>
        <row r="185">
          <cell r="A185" t="str">
            <v>EO248EMR</v>
          </cell>
          <cell r="B185" t="str">
            <v>CAMION DE LUBRICACION CAT 769</v>
          </cell>
        </row>
        <row r="186">
          <cell r="A186" t="str">
            <v>EP061CNA</v>
          </cell>
          <cell r="B186" t="str">
            <v>EUCLID # 1</v>
          </cell>
        </row>
        <row r="187">
          <cell r="A187" t="str">
            <v>EP061CNB</v>
          </cell>
          <cell r="B187" t="str">
            <v>EUCLID # 2</v>
          </cell>
        </row>
        <row r="188">
          <cell r="A188" t="str">
            <v>EP061CNC</v>
          </cell>
          <cell r="B188" t="str">
            <v>EUCLID # 3</v>
          </cell>
        </row>
        <row r="189">
          <cell r="A189" t="str">
            <v>EP061ENA</v>
          </cell>
          <cell r="B189" t="str">
            <v>EUCLID # 1</v>
          </cell>
        </row>
        <row r="190">
          <cell r="A190" t="str">
            <v>EP061ENB</v>
          </cell>
          <cell r="B190" t="str">
            <v>EUCLID # 2</v>
          </cell>
        </row>
        <row r="191">
          <cell r="A191" t="str">
            <v>EP061ENC</v>
          </cell>
          <cell r="B191" t="str">
            <v>EUCLID # 3</v>
          </cell>
        </row>
        <row r="192">
          <cell r="A192" t="str">
            <v>EP460COA</v>
          </cell>
          <cell r="B192" t="str">
            <v>PLANTA MOVIL #01</v>
          </cell>
        </row>
        <row r="193">
          <cell r="A193" t="str">
            <v>EP460COB</v>
          </cell>
          <cell r="B193" t="str">
            <v>PLANTA MOVIL #02</v>
          </cell>
        </row>
        <row r="194">
          <cell r="A194" t="str">
            <v>EP460COC</v>
          </cell>
          <cell r="B194" t="str">
            <v>PLANTA MOVIL #04</v>
          </cell>
        </row>
        <row r="195">
          <cell r="A195" t="str">
            <v>EP460EOA</v>
          </cell>
          <cell r="B195" t="str">
            <v>PLANTA MOVIL #01</v>
          </cell>
        </row>
        <row r="196">
          <cell r="A196" t="str">
            <v>EP460EOB</v>
          </cell>
          <cell r="B196" t="str">
            <v>PLANTA MOVIL #02</v>
          </cell>
        </row>
        <row r="197">
          <cell r="A197" t="str">
            <v>EP460EOC</v>
          </cell>
          <cell r="B197" t="str">
            <v>PLANTA MOVIL #04</v>
          </cell>
        </row>
        <row r="198">
          <cell r="A198" t="str">
            <v>EP489CPA</v>
          </cell>
          <cell r="B198" t="str">
            <v>CARCADOR 988 F #021</v>
          </cell>
        </row>
        <row r="199">
          <cell r="A199" t="str">
            <v>EP489CPB</v>
          </cell>
          <cell r="B199" t="str">
            <v>CARGADOR 988 F #022</v>
          </cell>
        </row>
        <row r="200">
          <cell r="A200" t="str">
            <v>EP489CPC</v>
          </cell>
          <cell r="B200" t="str">
            <v>CARGADOR 988 F #023</v>
          </cell>
        </row>
        <row r="201">
          <cell r="A201" t="str">
            <v>EP489CPD</v>
          </cell>
          <cell r="B201" t="str">
            <v>CARGADOR 988 F #024</v>
          </cell>
        </row>
        <row r="202">
          <cell r="A202" t="str">
            <v>EP489EPA</v>
          </cell>
          <cell r="B202" t="str">
            <v>CARGADOR 988 F #021</v>
          </cell>
        </row>
        <row r="203">
          <cell r="A203" t="str">
            <v>EP489EPB</v>
          </cell>
          <cell r="B203" t="str">
            <v>CARGADOR 988 F #022</v>
          </cell>
        </row>
        <row r="204">
          <cell r="A204" t="str">
            <v>EP489EPC</v>
          </cell>
          <cell r="B204" t="str">
            <v>CARGADOR 988 F #023</v>
          </cell>
        </row>
        <row r="205">
          <cell r="A205" t="str">
            <v>EP489EPD</v>
          </cell>
          <cell r="B205" t="str">
            <v>CARGADOR 988 F #024</v>
          </cell>
        </row>
        <row r="206">
          <cell r="A206" t="str">
            <v>ER900X20</v>
          </cell>
          <cell r="B206" t="str">
            <v>EXPORTACION  DE  CARBON</v>
          </cell>
        </row>
        <row r="207">
          <cell r="A207" t="str">
            <v>ES500SUC</v>
          </cell>
          <cell r="B207" t="str">
            <v>SERVICIOS GENERALES</v>
          </cell>
        </row>
        <row r="208">
          <cell r="A208" t="str">
            <v>ES800AUB</v>
          </cell>
          <cell r="B208" t="str">
            <v>GERENCIA ADMINISTRATIVA</v>
          </cell>
        </row>
        <row r="209">
          <cell r="A209" t="str">
            <v>ES800AUP</v>
          </cell>
          <cell r="B209" t="str">
            <v>STATIONARY</v>
          </cell>
        </row>
        <row r="210">
          <cell r="A210" t="str">
            <v>ES800AZA</v>
          </cell>
          <cell r="B210" t="str">
            <v>SISTEMAS Y TELECOMUNICACIONES</v>
          </cell>
        </row>
        <row r="211">
          <cell r="A211" t="str">
            <v>ES800PUX</v>
          </cell>
          <cell r="B211" t="str">
            <v>RECURSOS HUMANOS</v>
          </cell>
        </row>
        <row r="212">
          <cell r="A212" t="str">
            <v>ES822AVA</v>
          </cell>
          <cell r="B212" t="str">
            <v>CONTABILIDAD MINA</v>
          </cell>
        </row>
        <row r="213">
          <cell r="A213" t="str">
            <v>ES826S30</v>
          </cell>
          <cell r="B213" t="str">
            <v>SALUD OCUPACIONAL</v>
          </cell>
        </row>
        <row r="214">
          <cell r="A214" t="str">
            <v>ES826S31</v>
          </cell>
          <cell r="B214" t="str">
            <v>PROGRAMA AMIGOS / NOSA</v>
          </cell>
        </row>
        <row r="215">
          <cell r="A215" t="str">
            <v>ES828U36</v>
          </cell>
          <cell r="B215" t="str">
            <v>INGENIERIA AMBIENTAL</v>
          </cell>
        </row>
        <row r="216">
          <cell r="A216" t="str">
            <v>ES828U37</v>
          </cell>
          <cell r="B216" t="str">
            <v>ENVIRONMENTAL MONITORING</v>
          </cell>
        </row>
        <row r="217">
          <cell r="A217" t="str">
            <v>ES828U38</v>
          </cell>
          <cell r="B217" t="str">
            <v>REHABILITATION</v>
          </cell>
        </row>
        <row r="218">
          <cell r="A218" t="str">
            <v>ES828U39</v>
          </cell>
          <cell r="B218" t="str">
            <v>GESTION AMBIENTAL</v>
          </cell>
        </row>
        <row r="219">
          <cell r="A219" t="str">
            <v>ES832USA</v>
          </cell>
          <cell r="B219" t="str">
            <v>GEOLOGIA</v>
          </cell>
        </row>
        <row r="220">
          <cell r="A220" t="str">
            <v>ES833U10</v>
          </cell>
          <cell r="B220" t="str">
            <v>CONTROL DE CALIDAD</v>
          </cell>
        </row>
        <row r="221">
          <cell r="A221" t="str">
            <v>ES851A25</v>
          </cell>
          <cell r="B221" t="str">
            <v>GERENCIA GENERAL</v>
          </cell>
        </row>
        <row r="222">
          <cell r="A222" t="str">
            <v>ES854URA</v>
          </cell>
          <cell r="B222" t="str">
            <v>GERENCIA DE SERVICIOS TECNICOS</v>
          </cell>
        </row>
        <row r="223">
          <cell r="A223" t="str">
            <v>ES854URC</v>
          </cell>
          <cell r="B223" t="str">
            <v>PLANEACION A CORTO PLAZO</v>
          </cell>
        </row>
        <row r="224">
          <cell r="A224" t="str">
            <v>ES859U07</v>
          </cell>
          <cell r="B224" t="str">
            <v>TOPOGRAFIA</v>
          </cell>
        </row>
        <row r="225">
          <cell r="A225" t="str">
            <v>ES861U35</v>
          </cell>
          <cell r="B225" t="str">
            <v>SEGURIDAD INDUSTRIAL</v>
          </cell>
        </row>
        <row r="226">
          <cell r="A226" t="str">
            <v>ES861ZYA</v>
          </cell>
          <cell r="B226" t="str">
            <v>PROTECCION INDUSTRIAL MINA</v>
          </cell>
        </row>
        <row r="227">
          <cell r="A227" t="str">
            <v>ES861ZYC</v>
          </cell>
          <cell r="B227" t="str">
            <v>PROTECCION INDUSTRIAL PROYECTO SUR</v>
          </cell>
        </row>
        <row r="228">
          <cell r="A228" t="str">
            <v>ES863A05</v>
          </cell>
          <cell r="B228" t="str">
            <v>PLANTA Y CONTROL INVENTARIOS</v>
          </cell>
        </row>
        <row r="229">
          <cell r="A229" t="str">
            <v>ES863A40</v>
          </cell>
          <cell r="B229" t="str">
            <v>ALMACEN Y COMPRAS</v>
          </cell>
        </row>
        <row r="230">
          <cell r="A230" t="str">
            <v>ET501SWB</v>
          </cell>
          <cell r="B230" t="str">
            <v>PERFORACION</v>
          </cell>
        </row>
        <row r="231">
          <cell r="A231" t="str">
            <v>ET510SXB</v>
          </cell>
          <cell r="B231" t="str">
            <v>GEOLOGIA BARRANQUILLA</v>
          </cell>
        </row>
        <row r="232">
          <cell r="A232" t="str">
            <v>ET510SXE</v>
          </cell>
          <cell r="B232" t="str">
            <v>PLANEACION A LARGO PLAZO</v>
          </cell>
        </row>
        <row r="233">
          <cell r="A233" t="str">
            <v>ET515S17</v>
          </cell>
          <cell r="B233" t="str">
            <v>CONTROL DE PROYECTO</v>
          </cell>
        </row>
        <row r="234">
          <cell r="A234" t="str">
            <v>ET800AUA</v>
          </cell>
          <cell r="B234" t="str">
            <v>GERENCIA  BARRANQUILLA</v>
          </cell>
        </row>
        <row r="235">
          <cell r="A235" t="str">
            <v>ET800AUC</v>
          </cell>
          <cell r="B235" t="str">
            <v>SERVICIOS GENERALES BARRANQUIL</v>
          </cell>
        </row>
        <row r="236">
          <cell r="A236" t="str">
            <v>ET800AUD</v>
          </cell>
          <cell r="B236" t="str">
            <v>OFICINA BOGOTA</v>
          </cell>
        </row>
        <row r="237">
          <cell r="A237" t="str">
            <v>ET800AUE</v>
          </cell>
          <cell r="B237" t="str">
            <v>LEGAL ( JURIDICA )</v>
          </cell>
        </row>
        <row r="238">
          <cell r="A238" t="str">
            <v>ET800AUL</v>
          </cell>
          <cell r="B238" t="str">
            <v>TRAINING</v>
          </cell>
        </row>
        <row r="239">
          <cell r="A239" t="str">
            <v>ET800AUP</v>
          </cell>
          <cell r="B239" t="str">
            <v>STATIONERY</v>
          </cell>
        </row>
        <row r="240">
          <cell r="A240" t="str">
            <v>ET800AUZ</v>
          </cell>
          <cell r="B240" t="str">
            <v>GERENCIA COMERCIAL CZN</v>
          </cell>
        </row>
        <row r="241">
          <cell r="A241" t="str">
            <v>ET800PUW</v>
          </cell>
          <cell r="B241" t="str">
            <v>RELACIONES PUBLICAS</v>
          </cell>
        </row>
        <row r="242">
          <cell r="A242" t="str">
            <v>ET800XUY</v>
          </cell>
          <cell r="B242" t="str">
            <v>COMISION UTILIZACION PUERTO</v>
          </cell>
        </row>
        <row r="243">
          <cell r="A243" t="str">
            <v>ET800XUZ</v>
          </cell>
          <cell r="B243" t="str">
            <v>GERENCIA COMERCIAL</v>
          </cell>
        </row>
        <row r="244">
          <cell r="A244" t="str">
            <v>ET822AVB</v>
          </cell>
          <cell r="B244" t="str">
            <v>FINANCIERA/CONTABILIDAD</v>
          </cell>
        </row>
        <row r="245">
          <cell r="A245" t="str">
            <v>ET861ZYB</v>
          </cell>
          <cell r="B245" t="str">
            <v>PROTECCION INDUSTRIAL BARRANQ.</v>
          </cell>
        </row>
        <row r="246">
          <cell r="A246" t="str">
            <v>ET863A40</v>
          </cell>
          <cell r="B246" t="str">
            <v>COMPRAS Y SUMINISTROS</v>
          </cell>
        </row>
        <row r="247">
          <cell r="A247" t="str">
            <v>ET876AZB</v>
          </cell>
          <cell r="B247" t="str">
            <v>SISTEMAS BARRANQUILLA</v>
          </cell>
        </row>
        <row r="248">
          <cell r="A248" t="str">
            <v>EY800A50</v>
          </cell>
          <cell r="B248" t="str">
            <v>TRANSPORTE DE CARBON</v>
          </cell>
        </row>
      </sheetData>
      <sheetData sheetId="3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stem Control"/>
      <sheetName val="New Acc Trans"/>
      <sheetName val="invoice control"/>
      <sheetName val=" mts drilled &amp; invoices"/>
      <sheetName val="details for unit price"/>
      <sheetName val="summary unit price"/>
      <sheetName val="for accounting"/>
      <sheetName val="cost codes"/>
      <sheetName val="Sheet1"/>
      <sheetName val="PEG Budget"/>
      <sheetName val="cost control"/>
      <sheetName val="cost control Extended"/>
      <sheetName val="LT contract"/>
      <sheetName val="Servipozos Contract"/>
      <sheetName val="Initial Budget Sector C"/>
      <sheetName val="for MBGs stage 1"/>
      <sheetName val="for MBGs stage 2"/>
      <sheetName val="for MBGs PEG"/>
      <sheetName val="for MBGs ALL"/>
      <sheetName val="core shed and century"/>
      <sheetName val="Peg Budget June 2000"/>
      <sheetName val="PEG cash flo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B2" t="str">
            <v>C5101</v>
          </cell>
          <cell r="C2" t="str">
            <v>C51 DRILLING</v>
          </cell>
          <cell r="D2" t="str">
            <v>C510 Drilling</v>
          </cell>
          <cell r="E2" t="str">
            <v>Coal Quality/Core Drilling</v>
          </cell>
          <cell r="F2" t="str">
            <v>Core Drilling</v>
          </cell>
        </row>
        <row r="3">
          <cell r="B3" t="str">
            <v>C5102</v>
          </cell>
          <cell r="C3" t="str">
            <v>C51 DRILLING</v>
          </cell>
          <cell r="D3" t="str">
            <v>C510 Drilling</v>
          </cell>
          <cell r="E3" t="str">
            <v>Structure/Non Core Drilling</v>
          </cell>
          <cell r="F3" t="str">
            <v>Open Drilling</v>
          </cell>
        </row>
        <row r="4">
          <cell r="B4" t="str">
            <v>C5111</v>
          </cell>
          <cell r="C4" t="str">
            <v>C51 DRILLING</v>
          </cell>
          <cell r="D4" t="str">
            <v>C511 Drilling Support</v>
          </cell>
          <cell r="E4" t="str">
            <v>Casing</v>
          </cell>
          <cell r="F4" t="str">
            <v>Casing</v>
          </cell>
        </row>
        <row r="5">
          <cell r="B5" t="str">
            <v>C5112</v>
          </cell>
          <cell r="C5" t="str">
            <v>C51 DRILLING</v>
          </cell>
          <cell r="D5" t="str">
            <v>C511 Drilling Support</v>
          </cell>
          <cell r="E5" t="str">
            <v>Drill Rig Moves</v>
          </cell>
          <cell r="F5" t="str">
            <v>Drill Rig Moves</v>
          </cell>
        </row>
        <row r="6">
          <cell r="B6" t="str">
            <v>C5113</v>
          </cell>
          <cell r="C6" t="str">
            <v>C51 DRILLING</v>
          </cell>
          <cell r="D6" t="str">
            <v>C511 Drilling Support</v>
          </cell>
          <cell r="E6" t="str">
            <v>Drill Rig Mobilisation/Demobilisation- Core</v>
          </cell>
          <cell r="F6" t="str">
            <v>Core Drilling Mobilization</v>
          </cell>
        </row>
        <row r="7">
          <cell r="B7" t="str">
            <v>C5114</v>
          </cell>
          <cell r="C7" t="str">
            <v>C51 DRILLING</v>
          </cell>
          <cell r="D7" t="str">
            <v>C511 Drilling Support</v>
          </cell>
          <cell r="E7" t="str">
            <v>Drill Rig Mobilisation/Demobilisation - Non Core</v>
          </cell>
          <cell r="F7" t="str">
            <v>Open Drilling Mobilization</v>
          </cell>
        </row>
        <row r="8">
          <cell r="B8" t="str">
            <v>C5115</v>
          </cell>
          <cell r="C8" t="str">
            <v>C51 DRILLING</v>
          </cell>
          <cell r="D8" t="str">
            <v>C511 Drilling Support</v>
          </cell>
          <cell r="E8" t="str">
            <v>Drill Site Preparation</v>
          </cell>
          <cell r="F8" t="str">
            <v>Mud Pools</v>
          </cell>
        </row>
        <row r="9">
          <cell r="B9" t="str">
            <v>C5116</v>
          </cell>
          <cell r="C9" t="str">
            <v>C51 DRILLING</v>
          </cell>
          <cell r="D9" t="str">
            <v>C511 Drilling Support</v>
          </cell>
          <cell r="E9" t="str">
            <v>Drill Site Preparation</v>
          </cell>
          <cell r="F9" t="str">
            <v>Other Prep Costs</v>
          </cell>
        </row>
        <row r="10">
          <cell r="B10" t="str">
            <v>C5201</v>
          </cell>
          <cell r="C10" t="str">
            <v>C52 GEOLOGICAL</v>
          </cell>
          <cell r="D10" t="str">
            <v>C520 Geol. Supervision &amp; Reporting</v>
          </cell>
          <cell r="E10" t="str">
            <v>Project Geologists (Local)</v>
          </cell>
          <cell r="F10" t="str">
            <v>Local Geologists</v>
          </cell>
        </row>
        <row r="11">
          <cell r="B11" t="str">
            <v>C5202</v>
          </cell>
          <cell r="C11" t="str">
            <v>C52 GEOLOGICAL</v>
          </cell>
          <cell r="D11" t="str">
            <v>C520 Geol. Supervision &amp; Reporting</v>
          </cell>
          <cell r="E11" t="str">
            <v>Supervising Geologist (Expat)</v>
          </cell>
          <cell r="F11" t="str">
            <v>Expat Geologist</v>
          </cell>
        </row>
        <row r="12">
          <cell r="B12" t="str">
            <v>C5203</v>
          </cell>
          <cell r="C12" t="str">
            <v>C52 GEOLOGICAL</v>
          </cell>
          <cell r="D12" t="str">
            <v>C520 Geol. Supervision &amp; Reporting</v>
          </cell>
          <cell r="E12" t="str">
            <v>Computer Geologist</v>
          </cell>
          <cell r="F12" t="str">
            <v>Computer Geologist</v>
          </cell>
        </row>
        <row r="13">
          <cell r="B13" t="str">
            <v>C5204</v>
          </cell>
          <cell r="C13" t="str">
            <v>C52 GEOLOGICAL</v>
          </cell>
          <cell r="D13" t="str">
            <v>C520 Geol. Supervision &amp; Reporting</v>
          </cell>
          <cell r="E13" t="str">
            <v>Project Management MBGS</v>
          </cell>
          <cell r="F13" t="str">
            <v>MBGS Management</v>
          </cell>
        </row>
        <row r="14">
          <cell r="B14" t="str">
            <v>C5205</v>
          </cell>
          <cell r="C14" t="str">
            <v>C52 GEOLOGICAL</v>
          </cell>
          <cell r="D14" t="str">
            <v>C520 Geol. Supervision &amp; Reporting</v>
          </cell>
          <cell r="E14" t="str">
            <v>Report</v>
          </cell>
          <cell r="F14" t="str">
            <v>Report</v>
          </cell>
        </row>
        <row r="15">
          <cell r="B15" t="str">
            <v>C5206</v>
          </cell>
          <cell r="C15" t="str">
            <v>C52 GEOLOGICAL</v>
          </cell>
          <cell r="D15" t="str">
            <v>C520 Geol. Supervision &amp; Reporting</v>
          </cell>
          <cell r="E15" t="str">
            <v>Computer Geologist &amp; Report</v>
          </cell>
          <cell r="F15" t="str">
            <v>Computer Geologist &amp; Report</v>
          </cell>
        </row>
        <row r="16">
          <cell r="B16" t="str">
            <v>C5211</v>
          </cell>
          <cell r="C16" t="str">
            <v>C52 GEOLOGICAL</v>
          </cell>
          <cell r="D16" t="str">
            <v>C521 Geological Supplies</v>
          </cell>
          <cell r="E16" t="str">
            <v>Core Shed &amp; Core Racks</v>
          </cell>
          <cell r="F16" t="str">
            <v>Core Racks</v>
          </cell>
        </row>
        <row r="17">
          <cell r="B17" t="str">
            <v>C5212</v>
          </cell>
          <cell r="C17" t="str">
            <v>C52 GEOLOGICAL</v>
          </cell>
          <cell r="D17" t="str">
            <v>C521 Geological Supplies</v>
          </cell>
          <cell r="E17" t="str">
            <v>Refrigerator</v>
          </cell>
          <cell r="F17" t="str">
            <v>Refrigerator</v>
          </cell>
        </row>
        <row r="18">
          <cell r="B18" t="str">
            <v>C5213</v>
          </cell>
          <cell r="C18" t="str">
            <v>C52 GEOLOGICAL</v>
          </cell>
          <cell r="D18" t="str">
            <v>C521 Geological Supplies</v>
          </cell>
          <cell r="E18" t="str">
            <v>Field Supplies/Sampling Materials</v>
          </cell>
          <cell r="F18" t="str">
            <v>Sampling &amp; Drilling Supplies</v>
          </cell>
        </row>
        <row r="19">
          <cell r="B19" t="str">
            <v>C5214</v>
          </cell>
          <cell r="C19" t="str">
            <v>C52 GEOLOGICAL</v>
          </cell>
          <cell r="D19" t="str">
            <v>C521 Geological Supplies</v>
          </cell>
          <cell r="E19" t="str">
            <v>Core Boxes</v>
          </cell>
          <cell r="F19" t="str">
            <v>Core Boxes</v>
          </cell>
        </row>
        <row r="20">
          <cell r="B20" t="str">
            <v>C5215</v>
          </cell>
          <cell r="C20" t="str">
            <v>C52 GEOLOGICAL</v>
          </cell>
          <cell r="D20" t="str">
            <v>C521 Geological Supplies</v>
          </cell>
          <cell r="E20" t="str">
            <v>Portable Toilets</v>
          </cell>
          <cell r="F20" t="str">
            <v>Portable Toilets</v>
          </cell>
        </row>
        <row r="21">
          <cell r="B21" t="str">
            <v>C5216</v>
          </cell>
          <cell r="C21" t="str">
            <v>C52 GEOLOGICAL</v>
          </cell>
          <cell r="D21" t="str">
            <v>C521 Geological Supplies</v>
          </cell>
          <cell r="E21" t="str">
            <v>Core Shed &amp; Core Racks</v>
          </cell>
          <cell r="F21" t="str">
            <v>Core Shed</v>
          </cell>
        </row>
        <row r="22">
          <cell r="B22" t="str">
            <v>C531</v>
          </cell>
          <cell r="C22" t="str">
            <v>C53 GEOPHYSICAL</v>
          </cell>
          <cell r="D22" t="str">
            <v>C530 Down Hole Logging</v>
          </cell>
          <cell r="E22" t="str">
            <v>Century Training</v>
          </cell>
          <cell r="F22" t="str">
            <v>Expat E-logging Engineer</v>
          </cell>
        </row>
        <row r="23">
          <cell r="B23" t="str">
            <v>C532</v>
          </cell>
          <cell r="C23" t="str">
            <v>C53 GEOPHYSICAL</v>
          </cell>
          <cell r="D23" t="str">
            <v>C530 Down Hole Logging</v>
          </cell>
          <cell r="E23" t="str">
            <v>Logging Engineer (Local)</v>
          </cell>
          <cell r="F23" t="str">
            <v>E-logging Tech</v>
          </cell>
        </row>
        <row r="24">
          <cell r="B24" t="str">
            <v>C533</v>
          </cell>
          <cell r="C24" t="str">
            <v>C53 GEOPHYSICAL</v>
          </cell>
          <cell r="D24" t="str">
            <v>C530 Down Hole Logging</v>
          </cell>
          <cell r="E24" t="str">
            <v>Tools &amp; Spare parts</v>
          </cell>
          <cell r="F24" t="str">
            <v>Tools &amp; Spare parts</v>
          </cell>
        </row>
        <row r="25">
          <cell r="B25" t="str">
            <v>C534</v>
          </cell>
          <cell r="C25" t="str">
            <v>C53 GEOPHYSICAL</v>
          </cell>
          <cell r="D25" t="str">
            <v>C530 Down Hole Logging</v>
          </cell>
          <cell r="E25" t="str">
            <v>Radioactive Materials Permit</v>
          </cell>
          <cell r="F25" t="str">
            <v>Monitoring Services</v>
          </cell>
        </row>
        <row r="26">
          <cell r="B26" t="str">
            <v>C535</v>
          </cell>
          <cell r="C26" t="str">
            <v>C53 GEOPHYSICAL</v>
          </cell>
          <cell r="D26" t="str">
            <v>C530 Down Hole Logging</v>
          </cell>
          <cell r="E26" t="str">
            <v>Radioactive Materials Permit</v>
          </cell>
          <cell r="F26" t="str">
            <v>Training</v>
          </cell>
        </row>
        <row r="27">
          <cell r="B27" t="str">
            <v>C541</v>
          </cell>
          <cell r="C27" t="str">
            <v>C54 COAL QUALITY</v>
          </cell>
          <cell r="D27" t="str">
            <v>C540 COAL QUALITY</v>
          </cell>
          <cell r="E27" t="str">
            <v>Raw Coal Analyses</v>
          </cell>
          <cell r="F27" t="str">
            <v>QC Test</v>
          </cell>
        </row>
        <row r="28">
          <cell r="B28" t="str">
            <v>C551</v>
          </cell>
          <cell r="C28" t="str">
            <v>C55 GROUNDWATER STUDIES</v>
          </cell>
          <cell r="D28" t="str">
            <v>C550 GROUNDWATER STUDIES</v>
          </cell>
          <cell r="E28" t="str">
            <v>Piezometer Supplies</v>
          </cell>
          <cell r="F28" t="str">
            <v>Piezometer Supplies</v>
          </cell>
        </row>
        <row r="29">
          <cell r="B29" t="str">
            <v>C552</v>
          </cell>
          <cell r="C29" t="str">
            <v>C55 GROUNDWATER STUDIES</v>
          </cell>
          <cell r="D29" t="str">
            <v>C550 GROUNDWATER STUDIES</v>
          </cell>
          <cell r="E29" t="str">
            <v>Drilling for piezometers</v>
          </cell>
          <cell r="F29" t="str">
            <v>Drilling for Piezometers</v>
          </cell>
        </row>
        <row r="30">
          <cell r="B30" t="str">
            <v>C561</v>
          </cell>
          <cell r="C30" t="str">
            <v>C56 FIELD SUPPORT</v>
          </cell>
          <cell r="D30" t="str">
            <v>C560 Field Support</v>
          </cell>
          <cell r="E30" t="str">
            <v>4WD Hire/Fuel</v>
          </cell>
          <cell r="F30" t="str">
            <v>4WD Hire/Fuel</v>
          </cell>
        </row>
        <row r="31">
          <cell r="B31" t="str">
            <v>C562</v>
          </cell>
          <cell r="C31" t="str">
            <v>C56 FIELD SUPPORT</v>
          </cell>
          <cell r="D31" t="str">
            <v>C560 Field Support</v>
          </cell>
          <cell r="E31" t="str">
            <v>Travel and other Expenses in Colombia</v>
          </cell>
          <cell r="F31" t="str">
            <v>Travel and Other Expenses (Expat)</v>
          </cell>
        </row>
        <row r="32">
          <cell r="B32" t="str">
            <v>C563</v>
          </cell>
          <cell r="C32" t="str">
            <v>C56 FIELD SUPPORT</v>
          </cell>
          <cell r="D32" t="str">
            <v>C560 Field Support</v>
          </cell>
          <cell r="E32" t="str">
            <v>Travel and other Expenses</v>
          </cell>
          <cell r="F32" t="str">
            <v>Traveling MBGS</v>
          </cell>
        </row>
        <row r="33">
          <cell r="B33" t="str">
            <v>C571</v>
          </cell>
          <cell r="C33" t="str">
            <v>C57 SUNDRIES</v>
          </cell>
          <cell r="D33" t="str">
            <v>C570 SUNDRIES</v>
          </cell>
          <cell r="E33" t="str">
            <v>SUNDRIES</v>
          </cell>
          <cell r="F33" t="str">
            <v>SUNDRIES</v>
          </cell>
        </row>
        <row r="34">
          <cell r="B34" t="str">
            <v>C572</v>
          </cell>
          <cell r="C34" t="str">
            <v>C57 SUNDRIES</v>
          </cell>
          <cell r="D34" t="str">
            <v>C570 SUNDRIES</v>
          </cell>
          <cell r="E34" t="str">
            <v>SUNDRIES (original budget distributed on other items)</v>
          </cell>
          <cell r="F34" t="str">
            <v>SUNDRIES (original budget distributed on other items)</v>
          </cell>
        </row>
        <row r="35">
          <cell r="B35" t="str">
            <v>C5811</v>
          </cell>
          <cell r="C35" t="str">
            <v>C58 Geotech &amp; Hydro Consultant</v>
          </cell>
          <cell r="D35" t="str">
            <v>C581 Geotechnical</v>
          </cell>
          <cell r="E35" t="str">
            <v>Sampling Costs/ Drilling</v>
          </cell>
          <cell r="F35" t="str">
            <v>Sampling Costs/ Drilling</v>
          </cell>
        </row>
        <row r="36">
          <cell r="B36" t="str">
            <v>C5812</v>
          </cell>
          <cell r="C36" t="str">
            <v>C58 Geotech &amp; Hydro Consultant</v>
          </cell>
          <cell r="D36" t="str">
            <v>C581 Geotechnical</v>
          </cell>
          <cell r="E36" t="str">
            <v>Tests Costs</v>
          </cell>
          <cell r="F36" t="str">
            <v>Tests Costs</v>
          </cell>
        </row>
        <row r="37">
          <cell r="B37" t="str">
            <v>C5813</v>
          </cell>
          <cell r="C37" t="str">
            <v>C58 Geotech &amp; Hydro Consultant</v>
          </cell>
          <cell r="D37" t="str">
            <v>C581 Geotechnical</v>
          </cell>
          <cell r="E37" t="str">
            <v>Geotech Engineer</v>
          </cell>
          <cell r="F37" t="str">
            <v>Geotech Engineer</v>
          </cell>
        </row>
        <row r="38">
          <cell r="B38" t="str">
            <v>C5814</v>
          </cell>
          <cell r="C38" t="str">
            <v>C58 Geotech &amp; Hydro Consultant</v>
          </cell>
          <cell r="D38" t="str">
            <v>C581 Geotechnical</v>
          </cell>
          <cell r="E38" t="str">
            <v>Trenching</v>
          </cell>
          <cell r="F38" t="str">
            <v>Trenching</v>
          </cell>
        </row>
        <row r="39">
          <cell r="B39" t="str">
            <v>C5815</v>
          </cell>
          <cell r="C39" t="str">
            <v>C58 Geotech &amp; Hydro Consultant</v>
          </cell>
          <cell r="D39" t="str">
            <v>C581 Geotechnical</v>
          </cell>
          <cell r="E39" t="str">
            <v>Other Costs</v>
          </cell>
          <cell r="F39" t="str">
            <v>Other Costs</v>
          </cell>
        </row>
        <row r="40">
          <cell r="B40" t="str">
            <v>C5821</v>
          </cell>
          <cell r="C40" t="str">
            <v>C58 Geotech &amp; Hydro Consultant</v>
          </cell>
          <cell r="D40" t="str">
            <v>C582 Hydrology</v>
          </cell>
          <cell r="E40" t="str">
            <v>Hydrology Engineer</v>
          </cell>
          <cell r="F40" t="str">
            <v>Hydrology Engineer</v>
          </cell>
        </row>
        <row r="41">
          <cell r="B41" t="str">
            <v>C5822</v>
          </cell>
          <cell r="C41" t="str">
            <v>C58 Geotech &amp; Hydro Consultant</v>
          </cell>
          <cell r="D41" t="str">
            <v>C582 Hydrology</v>
          </cell>
          <cell r="E41" t="str">
            <v>Hydrology Data</v>
          </cell>
          <cell r="F41" t="str">
            <v>Hydrology Data</v>
          </cell>
        </row>
        <row r="42">
          <cell r="B42" t="str">
            <v>C5823</v>
          </cell>
          <cell r="C42" t="str">
            <v>C58 Geotech &amp; Hydro Consultant</v>
          </cell>
          <cell r="D42" t="str">
            <v>C582 Hydrology</v>
          </cell>
          <cell r="E42" t="str">
            <v>Other Costs</v>
          </cell>
          <cell r="F42" t="str">
            <v>Other Costs</v>
          </cell>
        </row>
        <row r="43">
          <cell r="B43" t="str">
            <v>C5831</v>
          </cell>
          <cell r="C43" t="str">
            <v>C58 Geotech &amp; Hydro Consultant</v>
          </cell>
          <cell r="D43" t="str">
            <v>C583 Hydrogeology</v>
          </cell>
          <cell r="E43" t="str">
            <v>Hydrogeology Engineer</v>
          </cell>
          <cell r="F43" t="str">
            <v>Hydrogeology Engineer</v>
          </cell>
        </row>
        <row r="44">
          <cell r="B44" t="str">
            <v>C5833</v>
          </cell>
          <cell r="C44" t="str">
            <v>C58 Geotech &amp; Hydro Consultant</v>
          </cell>
          <cell r="D44" t="str">
            <v>C583 Hydrogeology</v>
          </cell>
          <cell r="E44" t="str">
            <v>Pumping Tests</v>
          </cell>
          <cell r="F44" t="str">
            <v>Pumping Test</v>
          </cell>
        </row>
        <row r="45">
          <cell r="B45" t="str">
            <v>C5841</v>
          </cell>
          <cell r="C45" t="str">
            <v>C58 Geotech &amp; Hydro Consultant</v>
          </cell>
          <cell r="D45" t="str">
            <v>C584 Water Management</v>
          </cell>
          <cell r="E45" t="str">
            <v>Hidraulics/Hidrology Engineers</v>
          </cell>
          <cell r="F45" t="str">
            <v>Hidraulics/Hidrology Engineers</v>
          </cell>
        </row>
        <row r="46">
          <cell r="B46" t="str">
            <v>C5842</v>
          </cell>
          <cell r="C46" t="str">
            <v>C58 Geotech &amp; Hydro Consultant</v>
          </cell>
          <cell r="D46" t="str">
            <v>C584 Water Management</v>
          </cell>
          <cell r="E46" t="str">
            <v>Water Quality Tests</v>
          </cell>
          <cell r="F46" t="str">
            <v>Water Quality Tests</v>
          </cell>
        </row>
        <row r="47">
          <cell r="B47" t="str">
            <v>C5881</v>
          </cell>
          <cell r="C47" t="str">
            <v>C58 Geotech &amp; Hydro Consultant</v>
          </cell>
          <cell r="D47" t="str">
            <v>C588 Prodeco Suport</v>
          </cell>
          <cell r="E47" t="str">
            <v>Food and Lodge at camp</v>
          </cell>
          <cell r="F47" t="str">
            <v>Food and Lodge at camp</v>
          </cell>
        </row>
        <row r="48">
          <cell r="B48" t="str">
            <v>C5882</v>
          </cell>
          <cell r="C48" t="str">
            <v>C58 Geotech &amp; Hydro Consultant</v>
          </cell>
          <cell r="D48" t="str">
            <v>C588 Prodeco Suport</v>
          </cell>
          <cell r="E48" t="str">
            <v>4WD Hire/Fuel</v>
          </cell>
          <cell r="F48" t="str">
            <v>4WD Hire/Fuel</v>
          </cell>
        </row>
        <row r="49">
          <cell r="B49" t="str">
            <v>C5883</v>
          </cell>
          <cell r="C49" t="str">
            <v>C58 Geotech &amp; Hydro Consultant</v>
          </cell>
          <cell r="D49" t="str">
            <v>C588 Prodeco Suport</v>
          </cell>
          <cell r="E49" t="str">
            <v>Other Expenses</v>
          </cell>
          <cell r="F49" t="str">
            <v>Other Expenses</v>
          </cell>
        </row>
        <row r="50">
          <cell r="B50" t="str">
            <v>C5891</v>
          </cell>
          <cell r="C50" t="str">
            <v>C58 Geotech &amp; Hydro Consultant</v>
          </cell>
          <cell r="D50" t="str">
            <v>C589 Global Project</v>
          </cell>
          <cell r="E50" t="str">
            <v>Report Copies</v>
          </cell>
          <cell r="F50" t="str">
            <v>Report Copies</v>
          </cell>
        </row>
        <row r="51">
          <cell r="B51" t="str">
            <v>C5893</v>
          </cell>
          <cell r="C51" t="str">
            <v>C58 Geotech &amp; Hydro Consultant</v>
          </cell>
          <cell r="D51" t="str">
            <v>C589 Global Project</v>
          </cell>
          <cell r="E51" t="str">
            <v>Management Fees</v>
          </cell>
          <cell r="F51" t="str">
            <v>Management Fees</v>
          </cell>
        </row>
        <row r="52">
          <cell r="B52" t="str">
            <v>C5894</v>
          </cell>
          <cell r="C52" t="str">
            <v>C58 Geotech &amp; Hydro Consultant</v>
          </cell>
          <cell r="D52" t="str">
            <v>C589 Global Project</v>
          </cell>
          <cell r="E52" t="str">
            <v>Travel Expenses</v>
          </cell>
          <cell r="F52" t="str">
            <v>Travel Expenses</v>
          </cell>
        </row>
        <row r="53">
          <cell r="B53" t="str">
            <v>C5895</v>
          </cell>
          <cell r="C53" t="str">
            <v>C58 Geotech &amp; Hydro Consultant</v>
          </cell>
          <cell r="D53" t="str">
            <v>C589 Global Project</v>
          </cell>
          <cell r="E53" t="str">
            <v>Telephone</v>
          </cell>
          <cell r="F53" t="str">
            <v>Telephone</v>
          </cell>
        </row>
        <row r="54">
          <cell r="B54" t="str">
            <v>C5896</v>
          </cell>
          <cell r="C54" t="str">
            <v>C58 Geotech &amp; Hydro Consultant</v>
          </cell>
          <cell r="D54" t="str">
            <v>C589 Global Project</v>
          </cell>
          <cell r="E54" t="str">
            <v>Other Expenses</v>
          </cell>
          <cell r="F54" t="str">
            <v>Other Expenses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iseño"/>
      <sheetName val="Design"/>
      <sheetName val="cotas "/>
      <sheetName val="resumen"/>
      <sheetName val="DATOS PERF"/>
      <sheetName val="Aliv BA9"/>
      <sheetName val="Aliv BA26"/>
      <sheetName val="Aliv BA29"/>
      <sheetName val="A CAÑUELA103"/>
      <sheetName val="A CAÑUELA61"/>
      <sheetName val="A CAÑUELA73B"/>
    </sheetNames>
    <sheetDataSet>
      <sheetData sheetId="0" refreshError="1"/>
      <sheetData sheetId="1" refreshError="1">
        <row r="11">
          <cell r="A11" t="str">
            <v>TRAMO</v>
          </cell>
          <cell r="B11" t="str">
            <v>CAMARA</v>
          </cell>
          <cell r="D11" t="str">
            <v>Areas Lluvias [ha]</v>
          </cell>
          <cell r="F11" t="str">
            <v>SArea</v>
          </cell>
          <cell r="G11" t="str">
            <v>Tr</v>
          </cell>
          <cell r="H11" t="str">
            <v>LT</v>
          </cell>
          <cell r="I11" t="str">
            <v>DCotaT</v>
          </cell>
          <cell r="J11" t="str">
            <v>PT</v>
          </cell>
          <cell r="N11" t="str">
            <v>Intens</v>
          </cell>
          <cell r="O11" t="str">
            <v>Coefic</v>
          </cell>
          <cell r="P11" t="str">
            <v>Q A. LL.</v>
          </cell>
          <cell r="Q11" t="str">
            <v>Areas Residuales [ha]</v>
          </cell>
          <cell r="S11" t="str">
            <v>SArea</v>
          </cell>
          <cell r="T11" t="str">
            <v>Dens.</v>
          </cell>
          <cell r="U11" t="str">
            <v>Spoblacion</v>
          </cell>
          <cell r="V11" t="str">
            <v>Consumo</v>
          </cell>
          <cell r="W11" t="str">
            <v>Area C</v>
          </cell>
          <cell r="X11" t="str">
            <v>SArea</v>
          </cell>
          <cell r="Y11" t="str">
            <v>QC</v>
          </cell>
          <cell r="Z11" t="str">
            <v>Area IND</v>
          </cell>
          <cell r="AA11" t="str">
            <v>SArea</v>
          </cell>
          <cell r="AB11" t="str">
            <v>Q IND</v>
          </cell>
          <cell r="AC11" t="str">
            <v>Aporte</v>
          </cell>
          <cell r="AD11" t="str">
            <v>Qmedio</v>
          </cell>
          <cell r="AE11" t="str">
            <v>QMáximo</v>
          </cell>
          <cell r="AF11">
            <v>1</v>
          </cell>
          <cell r="AG11" t="str">
            <v>Q A.R.</v>
          </cell>
          <cell r="AH11" t="str">
            <v>QDiseñoT</v>
          </cell>
          <cell r="AI11" t="str">
            <v>L</v>
          </cell>
          <cell r="AJ11" t="str">
            <v>P</v>
          </cell>
          <cell r="AK11" t="str">
            <v>ØNominal</v>
          </cell>
          <cell r="AL11" t="str">
            <v xml:space="preserve"> Ø Interno</v>
          </cell>
          <cell r="AM11" t="str">
            <v>h</v>
          </cell>
          <cell r="AN11" t="str">
            <v>YNormal</v>
          </cell>
          <cell r="AO11" t="str">
            <v>Yc</v>
          </cell>
          <cell r="AP11" t="str">
            <v>YN / Ø</v>
          </cell>
          <cell r="AQ11" t="str">
            <v>Vr</v>
          </cell>
          <cell r="AR11" t="str">
            <v>Froud</v>
          </cell>
          <cell r="AS11" t="str">
            <v>FTractiva</v>
          </cell>
          <cell r="AT11" t="str">
            <v>V2/2g</v>
          </cell>
          <cell r="AU11" t="str">
            <v>Energía</v>
          </cell>
          <cell r="AV11" t="str">
            <v xml:space="preserve"> Vø</v>
          </cell>
          <cell r="AW11" t="str">
            <v xml:space="preserve"> Qø</v>
          </cell>
          <cell r="AX11" t="str">
            <v>Q/Qø</v>
          </cell>
          <cell r="AY11" t="str">
            <v>Dirección</v>
          </cell>
          <cell r="AZ11" t="str">
            <v>Deflexión</v>
          </cell>
          <cell r="BA11" t="str">
            <v>RC/ø</v>
          </cell>
          <cell r="BB11" t="str">
            <v>Pérdidas de energía</v>
          </cell>
          <cell r="BG11" t="str">
            <v>Estructura de caida</v>
          </cell>
          <cell r="BN11" t="str">
            <v>Caida</v>
          </cell>
          <cell r="BO11" t="str">
            <v>Cota Batea</v>
          </cell>
          <cell r="BQ11" t="str">
            <v>Cota Clave</v>
          </cell>
          <cell r="BS11" t="str">
            <v>Cota Rasante</v>
          </cell>
          <cell r="BU11" t="str">
            <v>Cámara</v>
          </cell>
          <cell r="BV11" t="str">
            <v>Recubrimiento</v>
          </cell>
          <cell r="BX11" t="str">
            <v>HPozo</v>
          </cell>
          <cell r="BY11" t="str">
            <v>ø Nom</v>
          </cell>
          <cell r="BZ11" t="str">
            <v>Bd</v>
          </cell>
          <cell r="CA11" t="str">
            <v>De</v>
          </cell>
          <cell r="CB11" t="str">
            <v>H Rell</v>
          </cell>
          <cell r="CC11" t="str">
            <v>MaterialRelleno</v>
          </cell>
          <cell r="CD11" t="str">
            <v>Cd</v>
          </cell>
          <cell r="CE11" t="str">
            <v>Wd 'Pd'</v>
          </cell>
          <cell r="CF11" t="str">
            <v>Cs 'Cl'</v>
          </cell>
          <cell r="CG11" t="str">
            <v>WV'PV'</v>
          </cell>
          <cell r="CH11" t="str">
            <v>Wt</v>
          </cell>
          <cell r="CI11" t="str">
            <v>MaterialTubería</v>
          </cell>
          <cell r="CJ11" t="str">
            <v>Cimentación Tubería Rígida</v>
          </cell>
          <cell r="CO11" t="str">
            <v>Cimen. Tubería Flexible</v>
          </cell>
          <cell r="CR11" t="str">
            <v>L</v>
          </cell>
          <cell r="CS11" t="str">
            <v>ø</v>
          </cell>
          <cell r="CT11" t="str">
            <v>øExterno</v>
          </cell>
          <cell r="CU11" t="str">
            <v>øInterno</v>
          </cell>
          <cell r="CV11" t="str">
            <v>øNominal</v>
          </cell>
          <cell r="CW11" t="str">
            <v>Bd</v>
          </cell>
          <cell r="CX11" t="str">
            <v>F.C</v>
          </cell>
          <cell r="CY11" t="str">
            <v>Cota Clave</v>
          </cell>
          <cell r="DA11" t="str">
            <v>Recubrimiento</v>
          </cell>
          <cell r="DC11" t="str">
            <v>H</v>
          </cell>
          <cell r="DD11" t="str">
            <v>LReal</v>
          </cell>
          <cell r="DE11" t="str">
            <v>H med</v>
          </cell>
          <cell r="DF11" t="str">
            <v>Diam Pozo</v>
          </cell>
          <cell r="DH11" t="str">
            <v>Tipo</v>
          </cell>
          <cell r="DI11" t="str">
            <v>Lreal</v>
          </cell>
          <cell r="DJ11" t="str">
            <v xml:space="preserve">Vexc </v>
          </cell>
          <cell r="DK11" t="str">
            <v xml:space="preserve">Vexc </v>
          </cell>
          <cell r="DL11" t="str">
            <v>VRell</v>
          </cell>
          <cell r="DM11" t="str">
            <v>VRell</v>
          </cell>
          <cell r="DN11" t="str">
            <v xml:space="preserve">Vexc </v>
          </cell>
          <cell r="DO11" t="str">
            <v>Vcim</v>
          </cell>
          <cell r="DP11" t="str">
            <v>Vcim</v>
          </cell>
          <cell r="DQ11" t="str">
            <v>VRell</v>
          </cell>
          <cell r="DR11" t="str">
            <v>VRell</v>
          </cell>
          <cell r="DS11" t="str">
            <v>VRell</v>
          </cell>
          <cell r="DT11" t="str">
            <v>VRell</v>
          </cell>
          <cell r="DU11" t="str">
            <v>VRotu</v>
          </cell>
          <cell r="DV11" t="str">
            <v>Ø</v>
          </cell>
          <cell r="DW11" t="str">
            <v>Longitud</v>
          </cell>
          <cell r="DX11" t="str">
            <v>Clase</v>
          </cell>
          <cell r="DY11" t="str">
            <v>Material</v>
          </cell>
          <cell r="DZ11" t="str">
            <v>Cota Batea</v>
          </cell>
        </row>
        <row r="12">
          <cell r="A12" t="str">
            <v>Nº</v>
          </cell>
          <cell r="B12" t="str">
            <v>DE</v>
          </cell>
          <cell r="C12" t="str">
            <v>A</v>
          </cell>
          <cell r="D12" t="str">
            <v>Propia</v>
          </cell>
          <cell r="E12" t="str">
            <v>Afluente</v>
          </cell>
          <cell r="F12" t="str">
            <v>[ha]</v>
          </cell>
          <cell r="G12" t="str">
            <v>[Años]</v>
          </cell>
          <cell r="H12" t="str">
            <v>[m]</v>
          </cell>
          <cell r="I12" t="str">
            <v>[m]</v>
          </cell>
          <cell r="J12" t="str">
            <v>[%]</v>
          </cell>
          <cell r="K12" t="str">
            <v>Tiempo</v>
          </cell>
          <cell r="L12" t="str">
            <v>T Entrada</v>
          </cell>
          <cell r="M12" t="str">
            <v>Tc Total</v>
          </cell>
          <cell r="N12" t="str">
            <v>[l/ha/s]</v>
          </cell>
          <cell r="P12" t="str">
            <v>[l/s]</v>
          </cell>
          <cell r="Q12" t="str">
            <v>Propia</v>
          </cell>
          <cell r="R12" t="str">
            <v>Afluente</v>
          </cell>
          <cell r="S12" t="str">
            <v>[ha]</v>
          </cell>
          <cell r="T12" t="str">
            <v>[usu/ha]</v>
          </cell>
          <cell r="U12" t="str">
            <v>[hab]</v>
          </cell>
          <cell r="V12" t="str">
            <v>[l/hab-dia]</v>
          </cell>
          <cell r="W12" t="str">
            <v>[ha]</v>
          </cell>
          <cell r="X12" t="str">
            <v>[ha]</v>
          </cell>
          <cell r="Y12" t="str">
            <v>[l/ha/s]</v>
          </cell>
          <cell r="Z12" t="str">
            <v>[ha]</v>
          </cell>
          <cell r="AA12" t="str">
            <v>[ha]</v>
          </cell>
          <cell r="AB12" t="str">
            <v>[l/ha/s]</v>
          </cell>
          <cell r="AC12" t="str">
            <v>[l/hab-dia]</v>
          </cell>
          <cell r="AD12" t="str">
            <v>[l/s]</v>
          </cell>
          <cell r="AE12" t="str">
            <v>[l/s]</v>
          </cell>
          <cell r="AF12" t="str">
            <v>[l/s]</v>
          </cell>
          <cell r="AG12" t="str">
            <v>[l/s]</v>
          </cell>
          <cell r="AH12" t="str">
            <v>[l/s]</v>
          </cell>
          <cell r="AI12" t="str">
            <v>[m]</v>
          </cell>
          <cell r="AJ12" t="str">
            <v>[%]</v>
          </cell>
          <cell r="AK12" t="str">
            <v>["; m]</v>
          </cell>
          <cell r="AL12" t="str">
            <v>[m]</v>
          </cell>
          <cell r="AN12" t="str">
            <v>[m]</v>
          </cell>
          <cell r="AO12" t="str">
            <v>[m]</v>
          </cell>
          <cell r="AQ12" t="str">
            <v>[m/s]</v>
          </cell>
          <cell r="AS12" t="str">
            <v>[kg/m²]</v>
          </cell>
          <cell r="AT12" t="str">
            <v>[m]</v>
          </cell>
          <cell r="AU12" t="str">
            <v>[m]</v>
          </cell>
          <cell r="AV12" t="str">
            <v>[m/s]</v>
          </cell>
          <cell r="AW12" t="str">
            <v>[l/s]</v>
          </cell>
          <cell r="AY12" t="str">
            <v>[°]</v>
          </cell>
          <cell r="AZ12" t="str">
            <v>[°]</v>
          </cell>
          <cell r="BB12" t="str">
            <v>DE</v>
          </cell>
          <cell r="BC12" t="str">
            <v>KK|Hv2-HV1|</v>
          </cell>
          <cell r="BD12" t="str">
            <v>DHc</v>
          </cell>
          <cell r="BE12" t="str">
            <v>DHe</v>
          </cell>
          <cell r="BF12" t="str">
            <v>DH</v>
          </cell>
          <cell r="BG12">
            <v>1</v>
          </cell>
          <cell r="BH12">
            <v>2</v>
          </cell>
          <cell r="BI12" t="str">
            <v>K</v>
          </cell>
          <cell r="BJ12" t="str">
            <v>Vc²/2g</v>
          </cell>
          <cell r="BK12" t="str">
            <v>Hc</v>
          </cell>
          <cell r="BL12" t="str">
            <v>He</v>
          </cell>
          <cell r="BM12" t="str">
            <v>Hw</v>
          </cell>
          <cell r="BN12" t="str">
            <v>[m]</v>
          </cell>
          <cell r="BO12" t="str">
            <v>Inicial</v>
          </cell>
          <cell r="BP12" t="str">
            <v>Final</v>
          </cell>
          <cell r="BQ12" t="str">
            <v>Inicial</v>
          </cell>
          <cell r="BR12" t="str">
            <v>Final</v>
          </cell>
          <cell r="BS12" t="str">
            <v>Super</v>
          </cell>
          <cell r="BT12" t="str">
            <v>Infer</v>
          </cell>
          <cell r="BU12" t="str">
            <v>Caida</v>
          </cell>
          <cell r="BV12" t="str">
            <v>Super</v>
          </cell>
          <cell r="BW12" t="str">
            <v>Infer</v>
          </cell>
          <cell r="BX12" t="str">
            <v>[m]</v>
          </cell>
          <cell r="BY12" t="str">
            <v>[mm]</v>
          </cell>
          <cell r="BZ12" t="str">
            <v>[m]</v>
          </cell>
          <cell r="CA12" t="str">
            <v>[m]</v>
          </cell>
          <cell r="CB12" t="str">
            <v>[m]</v>
          </cell>
          <cell r="CE12" t="str">
            <v>[kg/m] [kg/m²]</v>
          </cell>
          <cell r="CG12" t="str">
            <v>[kg/m] [kg/m²]</v>
          </cell>
          <cell r="CH12" t="str">
            <v>[kg/m] [kg/m²]</v>
          </cell>
          <cell r="CJ12" t="str">
            <v>Clase</v>
          </cell>
          <cell r="CK12" t="str">
            <v>FS</v>
          </cell>
          <cell r="CL12" t="str">
            <v>CR o CF</v>
          </cell>
          <cell r="CM12" t="str">
            <v>FCc</v>
          </cell>
          <cell r="CN12" t="str">
            <v>FCr</v>
          </cell>
          <cell r="CO12" t="str">
            <v>Deflexión% &lt; 7,5</v>
          </cell>
          <cell r="CP12" t="str">
            <v>MaterialEncamado</v>
          </cell>
          <cell r="CQ12" t="str">
            <v>Compac.</v>
          </cell>
          <cell r="CR12" t="str">
            <v>[m]</v>
          </cell>
          <cell r="CS12" t="str">
            <v>["]</v>
          </cell>
          <cell r="CT12" t="str">
            <v>[m]</v>
          </cell>
          <cell r="CU12" t="str">
            <v>[m]</v>
          </cell>
          <cell r="CV12" t="str">
            <v>[m]</v>
          </cell>
          <cell r="CY12" t="str">
            <v>Sup</v>
          </cell>
          <cell r="CZ12" t="str">
            <v>Inf</v>
          </cell>
          <cell r="DA12" t="str">
            <v>Sup</v>
          </cell>
          <cell r="DB12" t="str">
            <v>Inf</v>
          </cell>
          <cell r="DC12" t="str">
            <v>[m]</v>
          </cell>
          <cell r="DD12" t="str">
            <v>[m]</v>
          </cell>
          <cell r="DE12" t="str">
            <v>[m]</v>
          </cell>
          <cell r="DF12" t="str">
            <v>Sup</v>
          </cell>
          <cell r="DG12" t="str">
            <v>Inf</v>
          </cell>
          <cell r="DH12" t="str">
            <v>Rasante</v>
          </cell>
          <cell r="DI12" t="str">
            <v>[m]</v>
          </cell>
          <cell r="DJ12" t="str">
            <v>Pozo</v>
          </cell>
          <cell r="DK12" t="str">
            <v>Tub</v>
          </cell>
          <cell r="DL12" t="str">
            <v>Base</v>
          </cell>
          <cell r="DM12" t="str">
            <v>Atraq</v>
          </cell>
          <cell r="DN12" t="str">
            <v>TOTAL</v>
          </cell>
          <cell r="DO12" t="str">
            <v>T1</v>
          </cell>
          <cell r="DP12" t="str">
            <v>Concreto</v>
          </cell>
          <cell r="DQ12" t="str">
            <v>T2</v>
          </cell>
          <cell r="DR12" t="str">
            <v>T3</v>
          </cell>
          <cell r="DS12" t="str">
            <v>T4</v>
          </cell>
          <cell r="DT12" t="str">
            <v>T5</v>
          </cell>
          <cell r="DU12" t="str">
            <v>Pav</v>
          </cell>
          <cell r="DV12" t="str">
            <v>[" , m]</v>
          </cell>
          <cell r="DW12" t="str">
            <v>[m]</v>
          </cell>
          <cell r="DZ12" t="str">
            <v>Inicial</v>
          </cell>
          <cell r="EA12" t="str">
            <v>Final</v>
          </cell>
        </row>
        <row r="14">
          <cell r="A14" t="str">
            <v>Distrito 1</v>
          </cell>
        </row>
        <row r="15">
          <cell r="BU15">
            <v>2</v>
          </cell>
        </row>
        <row r="16">
          <cell r="A16">
            <v>1</v>
          </cell>
          <cell r="B16" t="str">
            <v>C1'</v>
          </cell>
          <cell r="C16" t="str">
            <v>C2</v>
          </cell>
          <cell r="D16">
            <v>2.8610000000000003E-2</v>
          </cell>
          <cell r="F16">
            <v>2.8610000000000003E-2</v>
          </cell>
          <cell r="G16">
            <v>2.33</v>
          </cell>
          <cell r="H16">
            <v>2</v>
          </cell>
          <cell r="I16">
            <v>0.5</v>
          </cell>
          <cell r="J16">
            <v>25</v>
          </cell>
          <cell r="K16">
            <v>25</v>
          </cell>
          <cell r="L16">
            <v>5</v>
          </cell>
          <cell r="M16">
            <v>10</v>
          </cell>
          <cell r="N16">
            <v>190.32831544687943</v>
          </cell>
          <cell r="O16">
            <v>0.6283070708119517</v>
          </cell>
          <cell r="P16">
            <v>3.4213161604743663</v>
          </cell>
          <cell r="Q16">
            <v>2.8610000000000003E-2</v>
          </cell>
          <cell r="R16">
            <v>0</v>
          </cell>
          <cell r="S16">
            <v>2.8610000000000003E-2</v>
          </cell>
          <cell r="U16">
            <v>28</v>
          </cell>
          <cell r="V16">
            <v>158.4</v>
          </cell>
          <cell r="Y16">
            <v>0</v>
          </cell>
          <cell r="AB16">
            <v>0</v>
          </cell>
          <cell r="AC16">
            <v>126.72000000000001</v>
          </cell>
          <cell r="AD16">
            <v>4.1066666666666668E-2</v>
          </cell>
          <cell r="AE16">
            <v>0.16426666666666667</v>
          </cell>
          <cell r="AF16">
            <v>0.16426666666666667</v>
          </cell>
          <cell r="AG16">
            <v>0.17284966666666668</v>
          </cell>
          <cell r="AH16">
            <v>4.9213161604743663</v>
          </cell>
          <cell r="AI16">
            <v>15.05</v>
          </cell>
          <cell r="AJ16">
            <v>1.59</v>
          </cell>
          <cell r="AK16">
            <v>10</v>
          </cell>
          <cell r="AL16">
            <v>0.25</v>
          </cell>
          <cell r="AM16">
            <v>1.4E-2</v>
          </cell>
          <cell r="AN16">
            <v>5.0664901733398438E-2</v>
          </cell>
          <cell r="AO16">
            <v>5.46875E-2</v>
          </cell>
          <cell r="AP16">
            <v>0.20265960693359375</v>
          </cell>
          <cell r="AQ16">
            <v>0.6909719339757</v>
          </cell>
          <cell r="AR16">
            <v>1.1709241343501033</v>
          </cell>
          <cell r="AS16">
            <v>0.29949387007623535</v>
          </cell>
          <cell r="AT16">
            <v>2.433446552202442E-2</v>
          </cell>
          <cell r="AU16">
            <v>7.4999367255422861E-2</v>
          </cell>
          <cell r="AV16">
            <v>1.4208976640047153</v>
          </cell>
          <cell r="AW16">
            <v>69.748150980314236</v>
          </cell>
          <cell r="AX16">
            <v>7.0558374541905236E-2</v>
          </cell>
          <cell r="AY16">
            <v>306.69344814768397</v>
          </cell>
          <cell r="AZ16" t="e">
            <v>#REF!</v>
          </cell>
          <cell r="BA16" t="e">
            <v>#REF!</v>
          </cell>
          <cell r="BB16" t="e">
            <v>#REF!</v>
          </cell>
          <cell r="BC16" t="e">
            <v>#REF!</v>
          </cell>
          <cell r="BD16" t="e">
            <v>#REF!</v>
          </cell>
          <cell r="BE16" t="e">
            <v>#REF!</v>
          </cell>
          <cell r="BF16" t="e">
            <v>#REF!</v>
          </cell>
          <cell r="BG16" t="e">
            <v>#REF!</v>
          </cell>
          <cell r="BH16" t="e">
            <v>#REF!</v>
          </cell>
          <cell r="BI16" t="e">
            <v>#REF!</v>
          </cell>
          <cell r="BJ16" t="e">
            <v>#REF!</v>
          </cell>
          <cell r="BK16" t="e">
            <v>#REF!</v>
          </cell>
          <cell r="BL16" t="e">
            <v>#REF!</v>
          </cell>
          <cell r="BM16" t="e">
            <v>#REF!</v>
          </cell>
          <cell r="BO16">
            <v>753.55</v>
          </cell>
          <cell r="BP16">
            <v>753.31</v>
          </cell>
          <cell r="BQ16">
            <v>753.8</v>
          </cell>
          <cell r="BR16">
            <v>753.56</v>
          </cell>
          <cell r="BS16">
            <v>755</v>
          </cell>
          <cell r="BT16">
            <v>754.75707168560257</v>
          </cell>
          <cell r="BU16">
            <v>754.7568359375</v>
          </cell>
          <cell r="BV16">
            <v>1.2000000000000455</v>
          </cell>
          <cell r="BW16">
            <v>1.1970716856026229</v>
          </cell>
          <cell r="BX16">
            <v>1.4500000000000455</v>
          </cell>
          <cell r="BY16">
            <v>250</v>
          </cell>
          <cell r="BZ16">
            <v>0.71250000000000002</v>
          </cell>
          <cell r="CA16">
            <v>0.3125</v>
          </cell>
          <cell r="CB16">
            <v>1.1985358428013342</v>
          </cell>
          <cell r="CC16">
            <v>3</v>
          </cell>
          <cell r="CD16">
            <v>1.3209371688881781</v>
          </cell>
          <cell r="CE16">
            <v>1207.0476173581005</v>
          </cell>
          <cell r="CF16">
            <v>5.821766046214305E-2</v>
          </cell>
          <cell r="CG16">
            <v>1823.9595402706509</v>
          </cell>
          <cell r="CH16">
            <v>3031.0071576287514</v>
          </cell>
          <cell r="CI16">
            <v>2</v>
          </cell>
          <cell r="CJ16">
            <v>1</v>
          </cell>
          <cell r="CK16">
            <v>1.5</v>
          </cell>
          <cell r="CL16">
            <v>2345</v>
          </cell>
          <cell r="CM16">
            <v>1.9388105485898195</v>
          </cell>
          <cell r="CN16">
            <v>2.2000000000000002</v>
          </cell>
          <cell r="CO16">
            <v>2.1999988555908203</v>
          </cell>
          <cell r="CP16">
            <v>3</v>
          </cell>
          <cell r="CQ16">
            <v>3</v>
          </cell>
          <cell r="DV16" t="str">
            <v>250 mm</v>
          </cell>
          <cell r="DW16">
            <v>15.05</v>
          </cell>
          <cell r="DX16" t="str">
            <v>1</v>
          </cell>
          <cell r="DY16" t="str">
            <v>CS</v>
          </cell>
          <cell r="DZ16">
            <v>753.55</v>
          </cell>
          <cell r="EA16">
            <v>753.31</v>
          </cell>
        </row>
        <row r="17">
          <cell r="AD17">
            <v>753.3095703125</v>
          </cell>
          <cell r="BU17">
            <v>753.3095703125</v>
          </cell>
        </row>
        <row r="18">
          <cell r="A18">
            <v>2</v>
          </cell>
          <cell r="B18" t="str">
            <v>C3</v>
          </cell>
          <cell r="C18" t="str">
            <v>C5</v>
          </cell>
          <cell r="D18">
            <v>9.9866999999999997E-2</v>
          </cell>
          <cell r="F18">
            <v>9.9866999999999997E-2</v>
          </cell>
          <cell r="G18">
            <v>2.33</v>
          </cell>
          <cell r="H18">
            <v>30.83</v>
          </cell>
          <cell r="I18">
            <v>7.07</v>
          </cell>
          <cell r="J18">
            <v>22.932208887447295</v>
          </cell>
          <cell r="K18">
            <v>22.932205200195313</v>
          </cell>
          <cell r="L18">
            <v>5</v>
          </cell>
          <cell r="M18">
            <v>10</v>
          </cell>
          <cell r="N18">
            <v>190.32831544687943</v>
          </cell>
          <cell r="O18">
            <v>0.62872172893237877</v>
          </cell>
          <cell r="P18">
            <v>11.950439503430433</v>
          </cell>
          <cell r="Q18">
            <v>9.9866999999999997E-2</v>
          </cell>
          <cell r="R18">
            <v>0</v>
          </cell>
          <cell r="S18">
            <v>9.9866999999999997E-2</v>
          </cell>
          <cell r="U18">
            <v>29</v>
          </cell>
          <cell r="V18">
            <v>158.4</v>
          </cell>
          <cell r="Y18">
            <v>0</v>
          </cell>
          <cell r="AB18">
            <v>0</v>
          </cell>
          <cell r="AC18">
            <v>126.72000000000001</v>
          </cell>
          <cell r="AD18">
            <v>4.253333333333334E-2</v>
          </cell>
          <cell r="AE18">
            <v>0.17013333333333336</v>
          </cell>
          <cell r="AF18">
            <v>0.17013333333333336</v>
          </cell>
          <cell r="AG18">
            <v>0.20009343333333335</v>
          </cell>
          <cell r="AH18">
            <v>13.450439503430433</v>
          </cell>
          <cell r="AI18">
            <v>45.32</v>
          </cell>
          <cell r="AJ18">
            <v>2.4500000000000002</v>
          </cell>
          <cell r="AK18">
            <v>10</v>
          </cell>
          <cell r="AL18">
            <v>0.25</v>
          </cell>
          <cell r="AM18">
            <v>1.4E-2</v>
          </cell>
          <cell r="AN18">
            <v>7.5336933135986328E-2</v>
          </cell>
          <cell r="AO18">
            <v>9.1796875E-2</v>
          </cell>
          <cell r="AP18">
            <v>0.30134773254394531</v>
          </cell>
          <cell r="AQ18">
            <v>1.0792440635479059</v>
          </cell>
          <cell r="AR18">
            <v>1.4771352620530283</v>
          </cell>
          <cell r="AS18">
            <v>0.65217847173689092</v>
          </cell>
          <cell r="AT18">
            <v>5.9366348048083405E-2</v>
          </cell>
          <cell r="AU18">
            <v>0.13470328118406974</v>
          </cell>
          <cell r="AV18">
            <v>1.7637916419461279</v>
          </cell>
          <cell r="AW18">
            <v>86.57991976251617</v>
          </cell>
          <cell r="AX18">
            <v>0.15535287558967747</v>
          </cell>
          <cell r="AY18">
            <v>213.35241166931746</v>
          </cell>
          <cell r="AZ18" t="e">
            <v>#REF!</v>
          </cell>
          <cell r="BA18" t="e">
            <v>#REF!</v>
          </cell>
          <cell r="BB18" t="e">
            <v>#REF!</v>
          </cell>
          <cell r="BC18" t="e">
            <v>#REF!</v>
          </cell>
          <cell r="BD18" t="e">
            <v>#REF!</v>
          </cell>
          <cell r="BE18" t="e">
            <v>#REF!</v>
          </cell>
          <cell r="BF18" t="e">
            <v>#REF!</v>
          </cell>
          <cell r="BG18" t="e">
            <v>#REF!</v>
          </cell>
          <cell r="BH18" t="e">
            <v>#REF!</v>
          </cell>
          <cell r="BI18" t="e">
            <v>#REF!</v>
          </cell>
          <cell r="BJ18" t="e">
            <v>#REF!</v>
          </cell>
          <cell r="BK18" t="e">
            <v>#REF!</v>
          </cell>
          <cell r="BL18" t="e">
            <v>#REF!</v>
          </cell>
          <cell r="BM18" t="e">
            <v>#REF!</v>
          </cell>
          <cell r="BO18">
            <v>748.51</v>
          </cell>
          <cell r="BP18">
            <v>747.4</v>
          </cell>
          <cell r="BQ18">
            <v>748.76</v>
          </cell>
          <cell r="BR18">
            <v>747.65</v>
          </cell>
          <cell r="BS18">
            <v>749.96</v>
          </cell>
          <cell r="BT18">
            <v>748.85262489569197</v>
          </cell>
          <cell r="BU18">
            <v>748.8525390625</v>
          </cell>
          <cell r="BV18">
            <v>1.2000000000000455</v>
          </cell>
          <cell r="BW18">
            <v>1.2026248956919972</v>
          </cell>
          <cell r="BX18">
            <v>1.4500000000000455</v>
          </cell>
          <cell r="BY18">
            <v>250</v>
          </cell>
          <cell r="BZ18">
            <v>0.71250000000000002</v>
          </cell>
          <cell r="CA18">
            <v>0.3125</v>
          </cell>
          <cell r="CB18">
            <v>1.2013124478460213</v>
          </cell>
          <cell r="CC18">
            <v>3</v>
          </cell>
          <cell r="CD18">
            <v>1.323288480203809</v>
          </cell>
          <cell r="CE18">
            <v>1209.196201551237</v>
          </cell>
          <cell r="CF18">
            <v>5.7991149618991766E-2</v>
          </cell>
          <cell r="CG18">
            <v>1816.382103176278</v>
          </cell>
          <cell r="CH18">
            <v>3025.5783047275149</v>
          </cell>
          <cell r="CI18">
            <v>2</v>
          </cell>
          <cell r="CJ18">
            <v>1</v>
          </cell>
          <cell r="CK18">
            <v>1.5</v>
          </cell>
          <cell r="CL18">
            <v>2345</v>
          </cell>
          <cell r="CM18">
            <v>1.9353379347937196</v>
          </cell>
          <cell r="CN18">
            <v>2.2000000000000002</v>
          </cell>
          <cell r="CO18">
            <v>2.1999988555908203</v>
          </cell>
          <cell r="CP18">
            <v>3</v>
          </cell>
          <cell r="CQ18">
            <v>3</v>
          </cell>
          <cell r="DV18" t="str">
            <v>250 mm</v>
          </cell>
          <cell r="DW18">
            <v>45.32</v>
          </cell>
          <cell r="DX18" t="str">
            <v>1</v>
          </cell>
          <cell r="DY18" t="str">
            <v>CS</v>
          </cell>
          <cell r="DZ18">
            <v>748.51</v>
          </cell>
          <cell r="EA18">
            <v>747.4</v>
          </cell>
        </row>
        <row r="19">
          <cell r="AD19">
            <v>747.39990234375</v>
          </cell>
          <cell r="BU19">
            <v>747.39990234375</v>
          </cell>
        </row>
        <row r="20">
          <cell r="A20">
            <v>3</v>
          </cell>
          <cell r="B20" t="str">
            <v>C5'</v>
          </cell>
          <cell r="C20" t="str">
            <v>C5</v>
          </cell>
          <cell r="D20">
            <v>8.1799999999999998E-3</v>
          </cell>
          <cell r="F20">
            <v>8.1799999999999998E-3</v>
          </cell>
          <cell r="G20">
            <v>2.33</v>
          </cell>
          <cell r="H20">
            <v>2</v>
          </cell>
          <cell r="I20">
            <v>0.5</v>
          </cell>
          <cell r="J20">
            <v>25</v>
          </cell>
          <cell r="K20">
            <v>25</v>
          </cell>
          <cell r="L20">
            <v>5</v>
          </cell>
          <cell r="M20">
            <v>10</v>
          </cell>
          <cell r="N20">
            <v>190.32831544687943</v>
          </cell>
          <cell r="O20">
            <v>0.62757746092921518</v>
          </cell>
          <cell r="P20">
            <v>0.97706632457989429</v>
          </cell>
          <cell r="Q20">
            <v>8.1799999999999998E-3</v>
          </cell>
          <cell r="R20">
            <v>0</v>
          </cell>
          <cell r="S20">
            <v>8.1799999999999998E-3</v>
          </cell>
          <cell r="U20">
            <v>77</v>
          </cell>
          <cell r="V20">
            <v>158.4</v>
          </cell>
          <cell r="Y20">
            <v>0</v>
          </cell>
          <cell r="AB20">
            <v>0</v>
          </cell>
          <cell r="AC20">
            <v>126.72000000000001</v>
          </cell>
          <cell r="AD20">
            <v>0.11293333333333334</v>
          </cell>
          <cell r="AE20">
            <v>0.45173333333333338</v>
          </cell>
          <cell r="AF20">
            <v>0.45173333333333338</v>
          </cell>
          <cell r="AG20">
            <v>0.45418733333333339</v>
          </cell>
          <cell r="AH20">
            <v>2.4770663245798943</v>
          </cell>
          <cell r="AI20">
            <v>30.580000000000002</v>
          </cell>
          <cell r="AJ20">
            <v>2.39</v>
          </cell>
          <cell r="AK20">
            <v>10</v>
          </cell>
          <cell r="AL20">
            <v>0.25</v>
          </cell>
          <cell r="AM20">
            <v>1.4E-2</v>
          </cell>
          <cell r="AN20">
            <v>3.2587051391601563E-2</v>
          </cell>
          <cell r="AO20">
            <v>3.90625E-2</v>
          </cell>
          <cell r="AP20">
            <v>0.13034820556640625</v>
          </cell>
          <cell r="AQ20">
            <v>0.65799511716479209</v>
          </cell>
          <cell r="AR20">
            <v>1.4036269376479997</v>
          </cell>
          <cell r="AS20">
            <v>0.31065368356794837</v>
          </cell>
          <cell r="AT20">
            <v>2.2067154648965772E-2</v>
          </cell>
          <cell r="AU20">
            <v>5.4654206040567338E-2</v>
          </cell>
          <cell r="AV20">
            <v>1.7420603196421458</v>
          </cell>
          <cell r="AW20">
            <v>85.513185973407076</v>
          </cell>
          <cell r="AX20">
            <v>2.8967068603317075E-2</v>
          </cell>
          <cell r="AY20">
            <v>32.276321740116011</v>
          </cell>
          <cell r="AZ20" t="e">
            <v>#REF!</v>
          </cell>
          <cell r="BA20" t="e">
            <v>#REF!</v>
          </cell>
          <cell r="BB20" t="e">
            <v>#REF!</v>
          </cell>
          <cell r="BC20" t="e">
            <v>#REF!</v>
          </cell>
          <cell r="BD20" t="e">
            <v>#REF!</v>
          </cell>
          <cell r="BE20" t="e">
            <v>#REF!</v>
          </cell>
          <cell r="BF20" t="e">
            <v>#REF!</v>
          </cell>
          <cell r="BG20" t="e">
            <v>#REF!</v>
          </cell>
          <cell r="BH20" t="e">
            <v>#REF!</v>
          </cell>
          <cell r="BI20" t="e">
            <v>#REF!</v>
          </cell>
          <cell r="BJ20" t="e">
            <v>#REF!</v>
          </cell>
          <cell r="BK20" t="e">
            <v>#REF!</v>
          </cell>
          <cell r="BL20" t="e">
            <v>#REF!</v>
          </cell>
          <cell r="BM20" t="e">
            <v>#REF!</v>
          </cell>
          <cell r="BO20">
            <v>747.45</v>
          </cell>
          <cell r="BP20">
            <v>746.72</v>
          </cell>
          <cell r="BQ20">
            <v>747.69999999999993</v>
          </cell>
          <cell r="BR20">
            <v>746.97</v>
          </cell>
          <cell r="BS20">
            <v>748.9</v>
          </cell>
          <cell r="BT20">
            <v>748.85262489569197</v>
          </cell>
          <cell r="BU20">
            <v>748.8525390625</v>
          </cell>
          <cell r="BV20">
            <v>1.2000000000000455</v>
          </cell>
          <cell r="BW20">
            <v>1.8826248956919471</v>
          </cell>
          <cell r="BX20">
            <v>1.4500000000000455</v>
          </cell>
          <cell r="BY20">
            <v>250</v>
          </cell>
          <cell r="BZ20">
            <v>0.71250000000000002</v>
          </cell>
          <cell r="CA20">
            <v>0.3125</v>
          </cell>
          <cell r="CB20">
            <v>1.5413124478459963</v>
          </cell>
          <cell r="CC20">
            <v>3</v>
          </cell>
          <cell r="CD20">
            <v>1.5913938430133534</v>
          </cell>
          <cell r="CE20">
            <v>1454.1858551110458</v>
          </cell>
          <cell r="CF20">
            <v>3.7555390106644881E-2</v>
          </cell>
          <cell r="CG20">
            <v>1163.7431203483047</v>
          </cell>
          <cell r="CH20">
            <v>2617.9289754593506</v>
          </cell>
          <cell r="CI20">
            <v>2</v>
          </cell>
          <cell r="CJ20">
            <v>1</v>
          </cell>
          <cell r="CK20">
            <v>1.5</v>
          </cell>
          <cell r="CL20">
            <v>2345</v>
          </cell>
          <cell r="CM20">
            <v>1.6745814341957468</v>
          </cell>
          <cell r="CN20">
            <v>1.9</v>
          </cell>
          <cell r="CO20">
            <v>1.8999996185302734</v>
          </cell>
          <cell r="CP20">
            <v>3</v>
          </cell>
          <cell r="CQ20">
            <v>3</v>
          </cell>
          <cell r="DV20" t="str">
            <v>250 mm</v>
          </cell>
          <cell r="DW20">
            <v>30.580000000000002</v>
          </cell>
          <cell r="DX20" t="str">
            <v>1</v>
          </cell>
          <cell r="DY20" t="str">
            <v>CS</v>
          </cell>
          <cell r="DZ20">
            <v>747.44999999999993</v>
          </cell>
          <cell r="EA20">
            <v>746.71999999999991</v>
          </cell>
        </row>
        <row r="21">
          <cell r="AD21">
            <v>746.7197265625</v>
          </cell>
          <cell r="BU21">
            <v>746.7197265625</v>
          </cell>
        </row>
        <row r="22">
          <cell r="A22">
            <v>4</v>
          </cell>
          <cell r="B22" t="str">
            <v>C7</v>
          </cell>
          <cell r="C22" t="str">
            <v>C9</v>
          </cell>
          <cell r="D22">
            <v>9.0679999999999997E-2</v>
          </cell>
          <cell r="F22">
            <v>9.0679999999999997E-2</v>
          </cell>
          <cell r="G22">
            <v>2.33</v>
          </cell>
          <cell r="H22">
            <v>45.91</v>
          </cell>
          <cell r="I22">
            <v>8.8299999999999983</v>
          </cell>
          <cell r="J22">
            <v>19.23328250925724</v>
          </cell>
          <cell r="K22">
            <v>19.2332763671875</v>
          </cell>
          <cell r="L22">
            <v>5</v>
          </cell>
          <cell r="M22">
            <v>10</v>
          </cell>
          <cell r="N22">
            <v>190.32831544687943</v>
          </cell>
          <cell r="O22">
            <v>0.62813085796503665</v>
          </cell>
          <cell r="P22">
            <v>10.840892666794113</v>
          </cell>
          <cell r="Q22">
            <v>9.0679999999999997E-2</v>
          </cell>
          <cell r="R22">
            <v>0</v>
          </cell>
          <cell r="S22">
            <v>9.0679999999999997E-2</v>
          </cell>
          <cell r="U22">
            <v>34</v>
          </cell>
          <cell r="V22">
            <v>158.4</v>
          </cell>
          <cell r="Y22">
            <v>0</v>
          </cell>
          <cell r="AB22">
            <v>0</v>
          </cell>
          <cell r="AC22">
            <v>126.72000000000001</v>
          </cell>
          <cell r="AD22">
            <v>4.986666666666667E-2</v>
          </cell>
          <cell r="AE22">
            <v>0.19946666666666668</v>
          </cell>
          <cell r="AF22">
            <v>0.19946666666666668</v>
          </cell>
          <cell r="AG22">
            <v>0.22667066666666669</v>
          </cell>
          <cell r="AH22">
            <v>12.340892666794113</v>
          </cell>
          <cell r="AI22">
            <v>42.559999999999995</v>
          </cell>
          <cell r="AJ22">
            <v>1.29</v>
          </cell>
          <cell r="AK22">
            <v>10</v>
          </cell>
          <cell r="AL22">
            <v>0.25</v>
          </cell>
          <cell r="AM22">
            <v>1.4E-2</v>
          </cell>
          <cell r="AN22">
            <v>8.5033416748046875E-2</v>
          </cell>
          <cell r="AO22">
            <v>8.7890625E-2</v>
          </cell>
          <cell r="AP22">
            <v>0.3401336669921875</v>
          </cell>
          <cell r="AQ22">
            <v>0.83809027470375863</v>
          </cell>
          <cell r="AR22">
            <v>1.0722974613363634</v>
          </cell>
          <cell r="AS22">
            <v>0.38068254482601588</v>
          </cell>
          <cell r="AT22">
            <v>3.5799964758054102E-2</v>
          </cell>
          <cell r="AU22">
            <v>0.12083338150610098</v>
          </cell>
          <cell r="AV22">
            <v>1.2798500603341949</v>
          </cell>
          <cell r="AW22">
            <v>62.824492925661879</v>
          </cell>
          <cell r="AX22">
            <v>0.19643441740782022</v>
          </cell>
          <cell r="AY22">
            <v>208.72023727077237</v>
          </cell>
          <cell r="AZ22" t="e">
            <v>#REF!</v>
          </cell>
          <cell r="BA22" t="e">
            <v>#REF!</v>
          </cell>
          <cell r="BB22" t="e">
            <v>#REF!</v>
          </cell>
          <cell r="BC22" t="e">
            <v>#REF!</v>
          </cell>
          <cell r="BD22" t="e">
            <v>#REF!</v>
          </cell>
          <cell r="BE22" t="e">
            <v>#REF!</v>
          </cell>
          <cell r="BF22" t="e">
            <v>#REF!</v>
          </cell>
          <cell r="BG22" t="e">
            <v>#REF!</v>
          </cell>
          <cell r="BH22" t="e">
            <v>#REF!</v>
          </cell>
          <cell r="BI22" t="e">
            <v>#REF!</v>
          </cell>
          <cell r="BJ22" t="e">
            <v>#REF!</v>
          </cell>
          <cell r="BK22" t="e">
            <v>#REF!</v>
          </cell>
          <cell r="BL22" t="e">
            <v>#REF!</v>
          </cell>
          <cell r="BM22" t="e">
            <v>#REF!</v>
          </cell>
          <cell r="BO22">
            <v>739.68</v>
          </cell>
          <cell r="BP22">
            <v>739.13</v>
          </cell>
          <cell r="BQ22">
            <v>739.93</v>
          </cell>
          <cell r="BR22">
            <v>739.38</v>
          </cell>
          <cell r="BS22">
            <v>741.13388318292118</v>
          </cell>
          <cell r="BT22">
            <v>740.59689688308208</v>
          </cell>
          <cell r="BU22">
            <v>740.5966796875</v>
          </cell>
          <cell r="BV22">
            <v>1.2038831829212313</v>
          </cell>
          <cell r="BW22">
            <v>1.2168968830820859</v>
          </cell>
          <cell r="BX22">
            <v>1.4538831829212313</v>
          </cell>
          <cell r="BY22">
            <v>250</v>
          </cell>
          <cell r="BZ22">
            <v>0.71250000000000002</v>
          </cell>
          <cell r="CA22">
            <v>0.3125</v>
          </cell>
          <cell r="CB22">
            <v>1.2103900330016586</v>
          </cell>
          <cell r="CC22">
            <v>3</v>
          </cell>
          <cell r="CD22">
            <v>1.3309564918400116</v>
          </cell>
          <cell r="CE22">
            <v>1216.2030868091806</v>
          </cell>
          <cell r="CF22">
            <v>5.7259230517120452E-2</v>
          </cell>
          <cell r="CG22">
            <v>1791.9467907241835</v>
          </cell>
          <cell r="CH22">
            <v>3008.1498775333639</v>
          </cell>
          <cell r="CI22">
            <v>2</v>
          </cell>
          <cell r="CJ22">
            <v>1</v>
          </cell>
          <cell r="CK22">
            <v>1.5</v>
          </cell>
          <cell r="CL22">
            <v>2345</v>
          </cell>
          <cell r="CM22">
            <v>1.9241896871215547</v>
          </cell>
          <cell r="CN22">
            <v>2.2000000000000002</v>
          </cell>
          <cell r="CO22">
            <v>2.1999988555908203</v>
          </cell>
          <cell r="CP22">
            <v>3</v>
          </cell>
          <cell r="CQ22">
            <v>3</v>
          </cell>
          <cell r="DV22" t="str">
            <v>250 mm</v>
          </cell>
          <cell r="DW22">
            <v>42.559999999999995</v>
          </cell>
          <cell r="DX22" t="str">
            <v>1</v>
          </cell>
          <cell r="DY22" t="str">
            <v>CS</v>
          </cell>
          <cell r="DZ22">
            <v>739.68</v>
          </cell>
          <cell r="EA22">
            <v>739.13</v>
          </cell>
        </row>
        <row r="23">
          <cell r="AD23">
            <v>739.1298828125</v>
          </cell>
          <cell r="BU23">
            <v>739.1298828125</v>
          </cell>
        </row>
        <row r="24">
          <cell r="A24">
            <v>5</v>
          </cell>
          <cell r="B24" t="str">
            <v>C12'</v>
          </cell>
          <cell r="C24" t="str">
            <v>C2</v>
          </cell>
          <cell r="D24">
            <v>8.2199999999999995E-2</v>
          </cell>
          <cell r="F24">
            <v>8.2199999999999995E-2</v>
          </cell>
          <cell r="G24">
            <v>2.33</v>
          </cell>
          <cell r="H24">
            <v>28.3</v>
          </cell>
          <cell r="I24">
            <v>7.1700000000000017</v>
          </cell>
          <cell r="J24">
            <v>25.335689045936398</v>
          </cell>
          <cell r="K24">
            <v>25.335678100585938</v>
          </cell>
          <cell r="L24">
            <v>5</v>
          </cell>
          <cell r="M24">
            <v>10</v>
          </cell>
          <cell r="N24">
            <v>190.32831544687943</v>
          </cell>
          <cell r="O24">
            <v>0.63005883882967562</v>
          </cell>
          <cell r="P24">
            <v>9.8572626764886362</v>
          </cell>
          <cell r="Q24">
            <v>8.2199999999999995E-2</v>
          </cell>
          <cell r="R24">
            <v>0</v>
          </cell>
          <cell r="S24">
            <v>8.2199999999999995E-2</v>
          </cell>
          <cell r="U24">
            <v>52</v>
          </cell>
          <cell r="V24">
            <v>158.4</v>
          </cell>
          <cell r="Y24">
            <v>0</v>
          </cell>
          <cell r="AB24">
            <v>0</v>
          </cell>
          <cell r="AC24">
            <v>126.72000000000001</v>
          </cell>
          <cell r="AD24">
            <v>7.6266666666666677E-2</v>
          </cell>
          <cell r="AE24">
            <v>0.30506666666666671</v>
          </cell>
          <cell r="AF24">
            <v>0.30506666666666671</v>
          </cell>
          <cell r="AG24">
            <v>0.32972666666666672</v>
          </cell>
          <cell r="AH24">
            <v>11.357262676488636</v>
          </cell>
          <cell r="AI24">
            <v>44.449999999999996</v>
          </cell>
          <cell r="AJ24">
            <v>5.17</v>
          </cell>
          <cell r="AK24">
            <v>10</v>
          </cell>
          <cell r="AL24">
            <v>0.25</v>
          </cell>
          <cell r="AM24">
            <v>1.4E-2</v>
          </cell>
          <cell r="AN24">
            <v>5.7264328002929688E-2</v>
          </cell>
          <cell r="AO24">
            <v>8.3984375E-2</v>
          </cell>
          <cell r="AP24">
            <v>0.22905731201171875</v>
          </cell>
          <cell r="AQ24">
            <v>1.3393748222358011</v>
          </cell>
          <cell r="AR24">
            <v>2.1268359074298431</v>
          </cell>
          <cell r="AS24">
            <v>1.0855353463024286</v>
          </cell>
          <cell r="AT24">
            <v>9.143348187763424E-2</v>
          </cell>
          <cell r="AU24">
            <v>0.14869780988056391</v>
          </cell>
          <cell r="AV24">
            <v>2.5621792496956548</v>
          </cell>
          <cell r="AW24">
            <v>125.77067981287621</v>
          </cell>
          <cell r="AX24">
            <v>9.0301353967285281E-2</v>
          </cell>
          <cell r="AY24">
            <v>212.83905120814268</v>
          </cell>
          <cell r="AZ24" t="e">
            <v>#REF!</v>
          </cell>
          <cell r="BA24" t="e">
            <v>#REF!</v>
          </cell>
          <cell r="BB24" t="e">
            <v>#REF!</v>
          </cell>
          <cell r="BC24" t="e">
            <v>#REF!</v>
          </cell>
          <cell r="BD24" t="e">
            <v>#REF!</v>
          </cell>
          <cell r="BE24" t="e">
            <v>#REF!</v>
          </cell>
          <cell r="BF24" t="e">
            <v>#REF!</v>
          </cell>
          <cell r="BG24" t="e">
            <v>#REF!</v>
          </cell>
          <cell r="BH24" t="e">
            <v>#REF!</v>
          </cell>
          <cell r="BI24" t="e">
            <v>#REF!</v>
          </cell>
          <cell r="BJ24" t="e">
            <v>#REF!</v>
          </cell>
          <cell r="BK24" t="e">
            <v>#REF!</v>
          </cell>
          <cell r="BL24" t="e">
            <v>#REF!</v>
          </cell>
          <cell r="BM24" t="e">
            <v>#REF!</v>
          </cell>
          <cell r="BO24">
            <v>755.58</v>
          </cell>
          <cell r="BP24">
            <v>753.28</v>
          </cell>
          <cell r="BQ24">
            <v>755.82999999999993</v>
          </cell>
          <cell r="BR24">
            <v>753.53</v>
          </cell>
          <cell r="BS24">
            <v>757.0318794051841</v>
          </cell>
          <cell r="BT24">
            <v>754.75707168560257</v>
          </cell>
          <cell r="BU24">
            <v>754.7568359375</v>
          </cell>
          <cell r="BV24">
            <v>1.2018794051841724</v>
          </cell>
          <cell r="BW24">
            <v>1.2270716856025956</v>
          </cell>
          <cell r="BX24">
            <v>1.4518794051841724</v>
          </cell>
          <cell r="BY24">
            <v>250</v>
          </cell>
          <cell r="BZ24">
            <v>0.71250000000000002</v>
          </cell>
          <cell r="CA24">
            <v>0.3125</v>
          </cell>
          <cell r="CB24">
            <v>1.214475545393384</v>
          </cell>
          <cell r="CC24">
            <v>3</v>
          </cell>
          <cell r="CD24">
            <v>1.3343980510471003</v>
          </cell>
          <cell r="CE24">
            <v>1219.3479190833832</v>
          </cell>
          <cell r="CF24">
            <v>5.693406851675642E-2</v>
          </cell>
          <cell r="CG24">
            <v>1781.1154882518158</v>
          </cell>
          <cell r="CH24">
            <v>3000.463407335199</v>
          </cell>
          <cell r="CI24">
            <v>2</v>
          </cell>
          <cell r="CJ24">
            <v>1</v>
          </cell>
          <cell r="CK24">
            <v>1.5</v>
          </cell>
          <cell r="CL24">
            <v>2345</v>
          </cell>
          <cell r="CM24">
            <v>1.9192729684446901</v>
          </cell>
          <cell r="CN24">
            <v>2.2000000000000002</v>
          </cell>
          <cell r="CO24">
            <v>2.1999988555908203</v>
          </cell>
          <cell r="CP24">
            <v>3</v>
          </cell>
          <cell r="CQ24">
            <v>3</v>
          </cell>
          <cell r="DV24" t="str">
            <v>250 mm</v>
          </cell>
          <cell r="DW24">
            <v>44.449999999999996</v>
          </cell>
          <cell r="DX24" t="str">
            <v>1</v>
          </cell>
          <cell r="DY24" t="str">
            <v>CS</v>
          </cell>
          <cell r="DZ24">
            <v>755.57999999999993</v>
          </cell>
          <cell r="EA24">
            <v>753.28</v>
          </cell>
        </row>
        <row r="25">
          <cell r="A25">
            <v>6</v>
          </cell>
          <cell r="B25" t="str">
            <v>C2</v>
          </cell>
          <cell r="C25" t="str">
            <v>C5</v>
          </cell>
          <cell r="D25">
            <v>5.0299999999999997E-2</v>
          </cell>
          <cell r="E25">
            <v>2.8610000000000003E-2</v>
          </cell>
          <cell r="F25">
            <v>0.16111</v>
          </cell>
          <cell r="G25">
            <v>2.33</v>
          </cell>
          <cell r="K25">
            <v>0.19978762918542356</v>
          </cell>
          <cell r="L25">
            <v>10.199787629185424</v>
          </cell>
          <cell r="M25">
            <v>10.199787629185424</v>
          </cell>
          <cell r="N25">
            <v>188.22739610944029</v>
          </cell>
          <cell r="O25">
            <v>0.63731783636499939</v>
          </cell>
          <cell r="P25">
            <v>19.323359685387469</v>
          </cell>
          <cell r="Q25">
            <v>5.0299999999999997E-2</v>
          </cell>
          <cell r="R25">
            <v>2.8610000000000003E-2</v>
          </cell>
          <cell r="S25">
            <v>0.16111</v>
          </cell>
          <cell r="U25">
            <v>104</v>
          </cell>
          <cell r="V25">
            <v>158.4</v>
          </cell>
          <cell r="Y25">
            <v>0</v>
          </cell>
          <cell r="AB25">
            <v>0</v>
          </cell>
          <cell r="AC25">
            <v>126.72000000000001</v>
          </cell>
          <cell r="AD25">
            <v>0.15253333333333335</v>
          </cell>
          <cell r="AE25">
            <v>0.61013333333333342</v>
          </cell>
          <cell r="AF25">
            <v>0.61013333333333342</v>
          </cell>
          <cell r="AG25">
            <v>0.65846633333333338</v>
          </cell>
          <cell r="AH25">
            <v>20.823359685387469</v>
          </cell>
          <cell r="AI25">
            <v>30.07</v>
          </cell>
          <cell r="AJ25">
            <v>19.45</v>
          </cell>
          <cell r="AK25">
            <v>10</v>
          </cell>
          <cell r="AL25">
            <v>0.25</v>
          </cell>
          <cell r="AM25">
            <v>1.4E-2</v>
          </cell>
          <cell r="AN25">
            <v>5.5680751800537109E-2</v>
          </cell>
          <cell r="AO25">
            <v>0.115234375</v>
          </cell>
          <cell r="AP25">
            <v>0.22272300720214844</v>
          </cell>
          <cell r="AQ25">
            <v>2.5555050703418511</v>
          </cell>
          <cell r="AR25">
            <v>4.1190880503219844</v>
          </cell>
          <cell r="AS25">
            <v>3.9842372006853539</v>
          </cell>
          <cell r="AT25">
            <v>0.33285454457405245</v>
          </cell>
          <cell r="AU25">
            <v>0.38853529637458956</v>
          </cell>
          <cell r="AV25">
            <v>4.969629830507885</v>
          </cell>
          <cell r="AW25">
            <v>243.94613385287906</v>
          </cell>
          <cell r="AX25">
            <v>8.5360482482357294E-2</v>
          </cell>
          <cell r="AY25">
            <v>299.26373811725557</v>
          </cell>
          <cell r="AZ25" t="str">
            <v>86°25'29''</v>
          </cell>
          <cell r="BA25" t="e">
            <v>#VALUE!</v>
          </cell>
          <cell r="BB25">
            <v>0.24</v>
          </cell>
          <cell r="BC25" t="e">
            <v>#VALUE!</v>
          </cell>
          <cell r="BD25" t="e">
            <v>#VALUE!</v>
          </cell>
          <cell r="BE25" t="e">
            <v>#VALUE!</v>
          </cell>
          <cell r="BF25" t="e">
            <v>#VALUE!</v>
          </cell>
          <cell r="BG25" t="e">
            <v>#VALUE!</v>
          </cell>
          <cell r="BH25" t="e">
            <v>#VALUE!</v>
          </cell>
          <cell r="BI25" t="e">
            <v>#VALUE!</v>
          </cell>
          <cell r="BJ25" t="e">
            <v>#VALUE!</v>
          </cell>
          <cell r="BK25" t="e">
            <v>#VALUE!</v>
          </cell>
          <cell r="BL25" t="e">
            <v>#VALUE!</v>
          </cell>
          <cell r="BM25" t="e">
            <v>#VALUE!</v>
          </cell>
          <cell r="BN25">
            <v>5.999999999994543E-2</v>
          </cell>
          <cell r="BO25">
            <v>753.22</v>
          </cell>
          <cell r="BP25">
            <v>747.37</v>
          </cell>
          <cell r="BQ25">
            <v>753.47</v>
          </cell>
          <cell r="BR25">
            <v>747.62</v>
          </cell>
          <cell r="BS25">
            <v>754.75707168560257</v>
          </cell>
          <cell r="BT25">
            <v>748.85262489569197</v>
          </cell>
          <cell r="BU25">
            <v>748.8525390625</v>
          </cell>
          <cell r="BV25">
            <v>1.287071685602541</v>
          </cell>
          <cell r="BW25">
            <v>1.2326248956919699</v>
          </cell>
          <cell r="BX25">
            <v>1.537071685602541</v>
          </cell>
          <cell r="BY25">
            <v>250</v>
          </cell>
          <cell r="BZ25">
            <v>0.71250000000000002</v>
          </cell>
          <cell r="CA25">
            <v>0.3125</v>
          </cell>
          <cell r="CB25">
            <v>1.2598482906472555</v>
          </cell>
          <cell r="CC25">
            <v>3</v>
          </cell>
          <cell r="CD25">
            <v>1.3722238693281905</v>
          </cell>
          <cell r="CE25">
            <v>1253.9124425945508</v>
          </cell>
          <cell r="CF25">
            <v>5.3492058170943713E-2</v>
          </cell>
          <cell r="CG25">
            <v>1667.3872400868363</v>
          </cell>
          <cell r="CH25">
            <v>2921.2996826813869</v>
          </cell>
          <cell r="CI25">
            <v>2</v>
          </cell>
          <cell r="CJ25">
            <v>1</v>
          </cell>
          <cell r="CK25">
            <v>1.5</v>
          </cell>
          <cell r="CL25">
            <v>2345</v>
          </cell>
          <cell r="CM25">
            <v>1.8686351914806314</v>
          </cell>
          <cell r="CN25">
            <v>1.9</v>
          </cell>
          <cell r="CO25">
            <v>1.8999996185302734</v>
          </cell>
          <cell r="CP25">
            <v>3</v>
          </cell>
          <cell r="CQ25">
            <v>3</v>
          </cell>
          <cell r="DV25" t="str">
            <v>250 mm</v>
          </cell>
          <cell r="DW25">
            <v>30.07</v>
          </cell>
          <cell r="DX25" t="str">
            <v>1</v>
          </cell>
          <cell r="DY25" t="str">
            <v>CS</v>
          </cell>
          <cell r="DZ25">
            <v>753.22</v>
          </cell>
          <cell r="EA25">
            <v>747.37</v>
          </cell>
        </row>
        <row r="26">
          <cell r="A26">
            <v>7</v>
          </cell>
          <cell r="B26" t="str">
            <v>C5</v>
          </cell>
          <cell r="C26" t="str">
            <v>C9</v>
          </cell>
          <cell r="D26">
            <v>6.2112580000000001E-2</v>
          </cell>
          <cell r="E26">
            <v>0.108047</v>
          </cell>
          <cell r="F26">
            <v>0.33126958000000001</v>
          </cell>
          <cell r="G26">
            <v>2.33</v>
          </cell>
          <cell r="K26">
            <v>0.22727958337519993</v>
          </cell>
          <cell r="L26">
            <v>10.427067212560624</v>
          </cell>
          <cell r="M26">
            <v>10.427067212560624</v>
          </cell>
          <cell r="N26">
            <v>185.9129918059767</v>
          </cell>
          <cell r="O26">
            <v>0.63759998533473206</v>
          </cell>
          <cell r="P26">
            <v>39.493756543047134</v>
          </cell>
          <cell r="Q26">
            <v>6.2112580000000001E-2</v>
          </cell>
          <cell r="R26">
            <v>0.108047</v>
          </cell>
          <cell r="S26">
            <v>0.33126958000000001</v>
          </cell>
          <cell r="U26">
            <v>261</v>
          </cell>
          <cell r="V26">
            <v>158.4</v>
          </cell>
          <cell r="Y26">
            <v>0</v>
          </cell>
          <cell r="AB26">
            <v>0</v>
          </cell>
          <cell r="AC26">
            <v>126.72000000000001</v>
          </cell>
          <cell r="AD26">
            <v>0.38280000000000008</v>
          </cell>
          <cell r="AE26">
            <v>1.5312000000000003</v>
          </cell>
          <cell r="AF26">
            <v>1.5312000000000003</v>
          </cell>
          <cell r="AG26">
            <v>1.6305808740000003</v>
          </cell>
          <cell r="AH26">
            <v>41.124337417047137</v>
          </cell>
          <cell r="AI26">
            <v>40.869999999999997</v>
          </cell>
          <cell r="AJ26">
            <v>18.3</v>
          </cell>
          <cell r="AK26">
            <v>10</v>
          </cell>
          <cell r="AL26">
            <v>0.25</v>
          </cell>
          <cell r="AM26">
            <v>1.4E-2</v>
          </cell>
          <cell r="AN26">
            <v>7.9810619354248047E-2</v>
          </cell>
          <cell r="AO26">
            <v>0.1650390625</v>
          </cell>
          <cell r="AP26">
            <v>0.31924247741699219</v>
          </cell>
          <cell r="AQ26">
            <v>3.0468136456884856</v>
          </cell>
          <cell r="AR26">
            <v>4.0389948529112552</v>
          </cell>
          <cell r="AS26">
            <v>5.1169705389375828</v>
          </cell>
          <cell r="AT26">
            <v>0.47314339406491135</v>
          </cell>
          <cell r="AU26">
            <v>0.5529540134191594</v>
          </cell>
          <cell r="AV26">
            <v>4.8204744240410076</v>
          </cell>
          <cell r="AW26">
            <v>236.62448495913623</v>
          </cell>
          <cell r="AX26">
            <v>0.17379578205589793</v>
          </cell>
          <cell r="AY26">
            <v>298.50166702365124</v>
          </cell>
          <cell r="AZ26" t="str">
            <v>00°00'00''</v>
          </cell>
          <cell r="BA26" t="e">
            <v>#VALUE!</v>
          </cell>
          <cell r="BB26">
            <v>0.16400000000000001</v>
          </cell>
          <cell r="BC26" t="e">
            <v>#VALUE!</v>
          </cell>
          <cell r="BD26" t="e">
            <v>#VALUE!</v>
          </cell>
          <cell r="BE26" t="e">
            <v>#VALUE!</v>
          </cell>
          <cell r="BF26" t="e">
            <v>#VALUE!</v>
          </cell>
          <cell r="BG26" t="e">
            <v>#VALUE!</v>
          </cell>
          <cell r="BH26" t="e">
            <v>#VALUE!</v>
          </cell>
          <cell r="BI26" t="e">
            <v>#VALUE!</v>
          </cell>
          <cell r="BJ26" t="e">
            <v>#VALUE!</v>
          </cell>
          <cell r="BK26" t="e">
            <v>#VALUE!</v>
          </cell>
          <cell r="BL26" t="e">
            <v>#VALUE!</v>
          </cell>
          <cell r="BM26" t="e">
            <v>#VALUE!</v>
          </cell>
          <cell r="BN26">
            <v>0.74000000000000909</v>
          </cell>
          <cell r="BO26">
            <v>746.63</v>
          </cell>
          <cell r="BP26">
            <v>739.15</v>
          </cell>
          <cell r="BQ26">
            <v>746.88</v>
          </cell>
          <cell r="BR26">
            <v>739.4</v>
          </cell>
          <cell r="BS26">
            <v>748.85262489569197</v>
          </cell>
          <cell r="BT26">
            <v>740.59689688308208</v>
          </cell>
          <cell r="BU26">
            <v>740.5966796875</v>
          </cell>
          <cell r="BV26">
            <v>1.972624895691979</v>
          </cell>
          <cell r="BW26">
            <v>1.1968968830821041</v>
          </cell>
          <cell r="BX26">
            <v>2.222624895691979</v>
          </cell>
          <cell r="BY26">
            <v>250</v>
          </cell>
          <cell r="BZ26">
            <v>0.71250000000000002</v>
          </cell>
          <cell r="CA26">
            <v>0.3125</v>
          </cell>
          <cell r="CB26">
            <v>1.5847608893870415</v>
          </cell>
          <cell r="CC26">
            <v>4</v>
          </cell>
          <cell r="CD26">
            <v>1.4730426431726786</v>
          </cell>
          <cell r="CE26">
            <v>1458.2086434301038</v>
          </cell>
          <cell r="CF26">
            <v>3.5722542767375964E-2</v>
          </cell>
          <cell r="CG26">
            <v>1108.2979071626144</v>
          </cell>
          <cell r="CH26">
            <v>2566.5065505927182</v>
          </cell>
          <cell r="CI26">
            <v>2</v>
          </cell>
          <cell r="CJ26">
            <v>1</v>
          </cell>
          <cell r="CK26">
            <v>1.5</v>
          </cell>
          <cell r="CL26">
            <v>2345</v>
          </cell>
          <cell r="CM26">
            <v>1.641688625112613</v>
          </cell>
          <cell r="CN26">
            <v>1.9</v>
          </cell>
          <cell r="CO26">
            <v>1.8999996185302734</v>
          </cell>
          <cell r="CP26">
            <v>3</v>
          </cell>
          <cell r="CQ26">
            <v>3</v>
          </cell>
          <cell r="DV26" t="str">
            <v>250 mm</v>
          </cell>
          <cell r="DW26">
            <v>40.869999999999997</v>
          </cell>
          <cell r="DX26" t="str">
            <v>1</v>
          </cell>
          <cell r="DY26" t="str">
            <v>CS</v>
          </cell>
          <cell r="DZ26">
            <v>746.63</v>
          </cell>
          <cell r="EA26">
            <v>739.15</v>
          </cell>
        </row>
        <row r="27">
          <cell r="A27">
            <v>8</v>
          </cell>
          <cell r="B27" t="str">
            <v>C9</v>
          </cell>
          <cell r="C27" t="str">
            <v>C21</v>
          </cell>
          <cell r="D27">
            <v>9.622E-2</v>
          </cell>
          <cell r="E27">
            <v>9.0679999999999997E-2</v>
          </cell>
          <cell r="F27">
            <v>0.51816958000000002</v>
          </cell>
          <cell r="G27">
            <v>2.33</v>
          </cell>
          <cell r="K27">
            <v>0.21917445627526694</v>
          </cell>
          <cell r="L27">
            <v>10.646241668835891</v>
          </cell>
          <cell r="M27">
            <v>10.646241668835891</v>
          </cell>
          <cell r="N27">
            <v>183.75345279575666</v>
          </cell>
          <cell r="O27">
            <v>0.63724697181463419</v>
          </cell>
          <cell r="P27">
            <v>61.379060873218002</v>
          </cell>
          <cell r="Q27">
            <v>9.622E-2</v>
          </cell>
          <cell r="R27">
            <v>9.0679999999999997E-2</v>
          </cell>
          <cell r="S27">
            <v>0.51816958000000002</v>
          </cell>
          <cell r="U27">
            <v>331</v>
          </cell>
          <cell r="V27">
            <v>158.4</v>
          </cell>
          <cell r="Y27">
            <v>0</v>
          </cell>
          <cell r="AB27">
            <v>0</v>
          </cell>
          <cell r="AC27">
            <v>126.72000000000001</v>
          </cell>
          <cell r="AD27">
            <v>0.48546666666666677</v>
          </cell>
          <cell r="AE27">
            <v>1.9418666666666671</v>
          </cell>
          <cell r="AF27">
            <v>1.9418666666666671</v>
          </cell>
          <cell r="AG27">
            <v>2.0973175406666669</v>
          </cell>
          <cell r="AH27">
            <v>63.476378413884667</v>
          </cell>
          <cell r="AI27">
            <v>45.529999999999994</v>
          </cell>
          <cell r="AJ27">
            <v>19.39</v>
          </cell>
          <cell r="AK27">
            <v>10</v>
          </cell>
          <cell r="AL27">
            <v>0.25</v>
          </cell>
          <cell r="AM27">
            <v>1.4E-2</v>
          </cell>
          <cell r="AN27">
            <v>9.8623037338256836E-2</v>
          </cell>
          <cell r="AO27">
            <v>0.2041015625</v>
          </cell>
          <cell r="AP27">
            <v>0.39449214935302734</v>
          </cell>
          <cell r="AQ27">
            <v>3.5267190176414798</v>
          </cell>
          <cell r="AR27">
            <v>4.1453886031896934</v>
          </cell>
          <cell r="AS27">
            <v>6.4895801967850115</v>
          </cell>
          <cell r="AT27">
            <v>0.63393206062151286</v>
          </cell>
          <cell r="AU27">
            <v>0.7325550979597697</v>
          </cell>
          <cell r="AV27">
            <v>4.961958671063929</v>
          </cell>
          <cell r="AW27">
            <v>243.56957669422832</v>
          </cell>
          <cell r="AX27">
            <v>0.26060881361045951</v>
          </cell>
          <cell r="AY27">
            <v>303.05594292655854</v>
          </cell>
          <cell r="AZ27" t="str">
            <v>04°33'15''</v>
          </cell>
          <cell r="BA27" t="e">
            <v>#VALUE!</v>
          </cell>
          <cell r="BB27">
            <v>0.18</v>
          </cell>
          <cell r="BC27" t="e">
            <v>#VALUE!</v>
          </cell>
          <cell r="BD27" t="e">
            <v>#VALUE!</v>
          </cell>
          <cell r="BE27" t="e">
            <v>#VALUE!</v>
          </cell>
          <cell r="BF27" t="e">
            <v>#VALUE!</v>
          </cell>
          <cell r="BG27" t="e">
            <v>#VALUE!</v>
          </cell>
          <cell r="BH27" t="e">
            <v>#VALUE!</v>
          </cell>
          <cell r="BI27" t="e">
            <v>#VALUE!</v>
          </cell>
          <cell r="BJ27" t="e">
            <v>#VALUE!</v>
          </cell>
          <cell r="BK27" t="e">
            <v>#VALUE!</v>
          </cell>
          <cell r="BL27" t="e">
            <v>#VALUE!</v>
          </cell>
          <cell r="BM27" t="e">
            <v>#VALUE!</v>
          </cell>
          <cell r="BN27">
            <v>5.999999999994543E-2</v>
          </cell>
          <cell r="BO27">
            <v>739.09</v>
          </cell>
          <cell r="BP27">
            <v>730.26</v>
          </cell>
          <cell r="BQ27">
            <v>739.34</v>
          </cell>
          <cell r="BR27">
            <v>730.51</v>
          </cell>
          <cell r="BS27">
            <v>740.59689688308208</v>
          </cell>
          <cell r="BT27">
            <v>731.7213043486762</v>
          </cell>
          <cell r="BU27">
            <v>731.72119140625</v>
          </cell>
          <cell r="BV27">
            <v>1.2568968830820495</v>
          </cell>
          <cell r="BW27">
            <v>1.2113043486762081</v>
          </cell>
          <cell r="BX27">
            <v>1.5068968830820495</v>
          </cell>
          <cell r="BY27">
            <v>250</v>
          </cell>
          <cell r="BZ27">
            <v>0.71250000000000002</v>
          </cell>
          <cell r="CA27">
            <v>0.3125</v>
          </cell>
          <cell r="CB27">
            <v>1.2341006158791288</v>
          </cell>
          <cell r="CC27">
            <v>5</v>
          </cell>
          <cell r="CD27">
            <v>1.2496014807016931</v>
          </cell>
          <cell r="CE27">
            <v>1078.4256028686973</v>
          </cell>
          <cell r="CF27">
            <v>5.5407934147189808E-2</v>
          </cell>
          <cell r="CG27">
            <v>1730.4802853235653</v>
          </cell>
          <cell r="CH27">
            <v>2808.9058881922629</v>
          </cell>
          <cell r="CI27">
            <v>2</v>
          </cell>
          <cell r="CJ27">
            <v>1</v>
          </cell>
          <cell r="CK27">
            <v>1.5</v>
          </cell>
          <cell r="CL27">
            <v>2345</v>
          </cell>
          <cell r="CM27">
            <v>1.7967415063063514</v>
          </cell>
          <cell r="CN27">
            <v>1.9</v>
          </cell>
          <cell r="CO27">
            <v>1.8999996185302734</v>
          </cell>
          <cell r="CP27">
            <v>3</v>
          </cell>
          <cell r="CQ27">
            <v>3</v>
          </cell>
          <cell r="DV27" t="str">
            <v>250 mm</v>
          </cell>
          <cell r="DW27">
            <v>45.529999999999994</v>
          </cell>
          <cell r="DX27" t="str">
            <v>1</v>
          </cell>
          <cell r="DY27" t="str">
            <v>CS</v>
          </cell>
          <cell r="DZ27">
            <v>739.09</v>
          </cell>
          <cell r="EA27">
            <v>730.26</v>
          </cell>
        </row>
        <row r="28">
          <cell r="AD28">
            <v>730.259765625</v>
          </cell>
          <cell r="BU28">
            <v>730.259765625</v>
          </cell>
        </row>
        <row r="29">
          <cell r="A29">
            <v>9</v>
          </cell>
          <cell r="B29" t="str">
            <v>C27</v>
          </cell>
          <cell r="C29" t="str">
            <v>C29</v>
          </cell>
          <cell r="D29">
            <v>0.11533</v>
          </cell>
          <cell r="F29">
            <v>0.11533</v>
          </cell>
          <cell r="G29">
            <v>2.33</v>
          </cell>
          <cell r="H29">
            <v>57.61</v>
          </cell>
          <cell r="I29">
            <v>8.52</v>
          </cell>
          <cell r="J29">
            <v>14.789099114737025</v>
          </cell>
          <cell r="K29">
            <v>14.789093017578125</v>
          </cell>
          <cell r="L29">
            <v>5</v>
          </cell>
          <cell r="M29">
            <v>10</v>
          </cell>
          <cell r="N29">
            <v>190.32831544687943</v>
          </cell>
          <cell r="O29">
            <v>0.62985459704345059</v>
          </cell>
          <cell r="P29">
            <v>13.825664033914075</v>
          </cell>
          <cell r="Q29">
            <v>0.11533</v>
          </cell>
          <cell r="R29">
            <v>0</v>
          </cell>
          <cell r="S29">
            <v>0.11533</v>
          </cell>
          <cell r="U29">
            <v>45</v>
          </cell>
          <cell r="V29">
            <v>158.4</v>
          </cell>
          <cell r="Y29">
            <v>0</v>
          </cell>
          <cell r="AB29">
            <v>0</v>
          </cell>
          <cell r="AC29">
            <v>126.72000000000001</v>
          </cell>
          <cell r="AD29">
            <v>6.6000000000000003E-2</v>
          </cell>
          <cell r="AE29">
            <v>0.26400000000000001</v>
          </cell>
          <cell r="AF29">
            <v>0.26400000000000001</v>
          </cell>
          <cell r="AG29">
            <v>0.298599</v>
          </cell>
          <cell r="AH29">
            <v>15.325664033914075</v>
          </cell>
          <cell r="AI29">
            <v>45.15</v>
          </cell>
          <cell r="AJ29">
            <v>4.8099999999999996</v>
          </cell>
          <cell r="AK29">
            <v>10</v>
          </cell>
          <cell r="AL29">
            <v>0.25</v>
          </cell>
          <cell r="AM29">
            <v>1.4E-2</v>
          </cell>
          <cell r="AN29">
            <v>6.7799568176269531E-2</v>
          </cell>
          <cell r="AO29">
            <v>9.9609375E-2</v>
          </cell>
          <cell r="AP29">
            <v>0.27119827270507813</v>
          </cell>
          <cell r="AQ29">
            <v>1.4243744516506656</v>
          </cell>
          <cell r="AR29">
            <v>2.0652611228352358</v>
          </cell>
          <cell r="AS29">
            <v>1.1697391237126151</v>
          </cell>
          <cell r="AT29">
            <v>0.10340685925153588</v>
          </cell>
          <cell r="AU29">
            <v>0.1712064274278054</v>
          </cell>
          <cell r="AV29">
            <v>2.4713643426267708</v>
          </cell>
          <cell r="AW29">
            <v>121.31281348656299</v>
          </cell>
          <cell r="AX29">
            <v>0.1263317830445965</v>
          </cell>
          <cell r="AY29">
            <v>208.51395873170904</v>
          </cell>
          <cell r="AZ29" t="e">
            <v>#REF!</v>
          </cell>
          <cell r="BA29" t="e">
            <v>#REF!</v>
          </cell>
          <cell r="BB29" t="e">
            <v>#REF!</v>
          </cell>
          <cell r="BC29" t="e">
            <v>#REF!</v>
          </cell>
          <cell r="BD29" t="e">
            <v>#REF!</v>
          </cell>
          <cell r="BE29" t="e">
            <v>#REF!</v>
          </cell>
          <cell r="BF29" t="e">
            <v>#REF!</v>
          </cell>
          <cell r="BG29" t="e">
            <v>#REF!</v>
          </cell>
          <cell r="BH29" t="e">
            <v>#REF!</v>
          </cell>
          <cell r="BI29" t="e">
            <v>#REF!</v>
          </cell>
          <cell r="BJ29" t="e">
            <v>#REF!</v>
          </cell>
          <cell r="BK29" t="e">
            <v>#REF!</v>
          </cell>
          <cell r="BL29" t="e">
            <v>#REF!</v>
          </cell>
          <cell r="BM29" t="e">
            <v>#REF!</v>
          </cell>
          <cell r="BO29">
            <v>724.54</v>
          </cell>
          <cell r="BP29">
            <v>722.37</v>
          </cell>
          <cell r="BQ29">
            <v>724.79</v>
          </cell>
          <cell r="BR29">
            <v>722.62</v>
          </cell>
          <cell r="BS29">
            <v>725.985249438246</v>
          </cell>
          <cell r="BT29">
            <v>723.85904830801019</v>
          </cell>
          <cell r="BU29">
            <v>723.85888671875</v>
          </cell>
          <cell r="BV29">
            <v>1.1952494382460372</v>
          </cell>
          <cell r="BW29">
            <v>1.2390483080101831</v>
          </cell>
          <cell r="BX29">
            <v>1.4452494382460372</v>
          </cell>
          <cell r="BY29">
            <v>250</v>
          </cell>
          <cell r="BZ29">
            <v>0.71250000000000002</v>
          </cell>
          <cell r="CA29">
            <v>0.3125</v>
          </cell>
          <cell r="CB29">
            <v>1.2171488731281102</v>
          </cell>
          <cell r="CC29">
            <v>3</v>
          </cell>
          <cell r="CD29">
            <v>1.3366468100918147</v>
          </cell>
          <cell r="CE29">
            <v>1221.4027929342112</v>
          </cell>
          <cell r="CF29">
            <v>5.6722710490753947E-2</v>
          </cell>
          <cell r="CG29">
            <v>1774.0830966919439</v>
          </cell>
          <cell r="CH29">
            <v>2995.4858896261549</v>
          </cell>
          <cell r="CI29">
            <v>2</v>
          </cell>
          <cell r="CJ29">
            <v>1</v>
          </cell>
          <cell r="CK29">
            <v>1.5</v>
          </cell>
          <cell r="CL29">
            <v>2345</v>
          </cell>
          <cell r="CM29">
            <v>1.916089055197967</v>
          </cell>
          <cell r="CN29">
            <v>2.2000000000000002</v>
          </cell>
          <cell r="CO29">
            <v>2.1999988555908203</v>
          </cell>
          <cell r="CP29">
            <v>3</v>
          </cell>
          <cell r="CQ29">
            <v>3</v>
          </cell>
          <cell r="DV29" t="str">
            <v>250 mm</v>
          </cell>
          <cell r="DW29">
            <v>45.15</v>
          </cell>
          <cell r="DX29" t="str">
            <v>1</v>
          </cell>
          <cell r="DY29" t="str">
            <v>CS</v>
          </cell>
          <cell r="DZ29">
            <v>724.54</v>
          </cell>
          <cell r="EA29">
            <v>722.37</v>
          </cell>
        </row>
        <row r="30">
          <cell r="AD30">
            <v>722.36962890625</v>
          </cell>
          <cell r="BU30">
            <v>722.36962890625</v>
          </cell>
        </row>
        <row r="31">
          <cell r="A31">
            <v>10</v>
          </cell>
          <cell r="B31" t="str">
            <v>C31</v>
          </cell>
          <cell r="C31" t="str">
            <v>C29</v>
          </cell>
          <cell r="D31">
            <v>6.1789999999999998E-2</v>
          </cell>
          <cell r="F31">
            <v>6.1789999999999998E-2</v>
          </cell>
          <cell r="G31">
            <v>2.33</v>
          </cell>
          <cell r="H31">
            <v>40.9</v>
          </cell>
          <cell r="I31">
            <v>6.59</v>
          </cell>
          <cell r="J31">
            <v>16.112469437652813</v>
          </cell>
          <cell r="K31">
            <v>16.112457275390625</v>
          </cell>
          <cell r="L31">
            <v>5</v>
          </cell>
          <cell r="M31">
            <v>10</v>
          </cell>
          <cell r="N31">
            <v>190.32831544687943</v>
          </cell>
          <cell r="O31">
            <v>0.6282766970684408</v>
          </cell>
          <cell r="P31">
            <v>7.3887768564976852</v>
          </cell>
          <cell r="Q31">
            <v>6.1789999999999998E-2</v>
          </cell>
          <cell r="R31">
            <v>0</v>
          </cell>
          <cell r="S31">
            <v>6.1789999999999998E-2</v>
          </cell>
          <cell r="U31">
            <v>9</v>
          </cell>
          <cell r="V31">
            <v>158.4</v>
          </cell>
          <cell r="W31">
            <v>6.1789999999999998E-2</v>
          </cell>
          <cell r="X31">
            <v>6.1789999999999998E-2</v>
          </cell>
          <cell r="Y31">
            <v>3.0894999999999999E-2</v>
          </cell>
          <cell r="AB31">
            <v>3.0894994735717773E-2</v>
          </cell>
          <cell r="AC31">
            <v>126.72000000000001</v>
          </cell>
          <cell r="AD31">
            <v>1.32E-2</v>
          </cell>
          <cell r="AE31">
            <v>5.28E-2</v>
          </cell>
          <cell r="AF31">
            <v>8.3694999999999992E-2</v>
          </cell>
          <cell r="AG31">
            <v>0.10223199999999999</v>
          </cell>
          <cell r="AH31">
            <v>8.8887768564976852</v>
          </cell>
          <cell r="AI31">
            <v>36.36</v>
          </cell>
          <cell r="AJ31">
            <v>1.54</v>
          </cell>
          <cell r="AK31">
            <v>10</v>
          </cell>
          <cell r="AL31">
            <v>0.25</v>
          </cell>
          <cell r="AM31">
            <v>1.4E-2</v>
          </cell>
          <cell r="AN31">
            <v>6.8655014038085938E-2</v>
          </cell>
          <cell r="AO31">
            <v>7.421875E-2</v>
          </cell>
          <cell r="AP31">
            <v>0.27462005615234375</v>
          </cell>
          <cell r="AQ31">
            <v>0.81174705583702866</v>
          </cell>
          <cell r="AR31">
            <v>1.1689887133103372</v>
          </cell>
          <cell r="AS31">
            <v>0.37857558822131865</v>
          </cell>
          <cell r="AT31">
            <v>3.3584774855254032E-2</v>
          </cell>
          <cell r="AU31">
            <v>0.10223978889333997</v>
          </cell>
          <cell r="AV31">
            <v>1.3983780506243488</v>
          </cell>
          <cell r="AW31">
            <v>68.642722043479225</v>
          </cell>
          <cell r="AX31">
            <v>0.12949336203286657</v>
          </cell>
          <cell r="AY31">
            <v>26.89365363943234</v>
          </cell>
          <cell r="AZ31" t="e">
            <v>#REF!</v>
          </cell>
          <cell r="BA31" t="e">
            <v>#REF!</v>
          </cell>
          <cell r="BB31" t="e">
            <v>#REF!</v>
          </cell>
          <cell r="BC31" t="e">
            <v>#REF!</v>
          </cell>
          <cell r="BD31" t="e">
            <v>#REF!</v>
          </cell>
          <cell r="BE31" t="e">
            <v>#REF!</v>
          </cell>
          <cell r="BF31" t="e">
            <v>#REF!</v>
          </cell>
          <cell r="BG31" t="e">
            <v>#REF!</v>
          </cell>
          <cell r="BH31" t="e">
            <v>#REF!</v>
          </cell>
          <cell r="BI31" t="e">
            <v>#REF!</v>
          </cell>
          <cell r="BJ31" t="e">
            <v>#REF!</v>
          </cell>
          <cell r="BK31" t="e">
            <v>#REF!</v>
          </cell>
          <cell r="BL31" t="e">
            <v>#REF!</v>
          </cell>
          <cell r="BM31" t="e">
            <v>#REF!</v>
          </cell>
          <cell r="BO31">
            <v>722.97</v>
          </cell>
          <cell r="BP31">
            <v>722.41</v>
          </cell>
          <cell r="BQ31">
            <v>723.21999999999991</v>
          </cell>
          <cell r="BR31">
            <v>722.66</v>
          </cell>
          <cell r="BS31">
            <v>724.42386241618033</v>
          </cell>
          <cell r="BT31">
            <v>723.85904830801019</v>
          </cell>
          <cell r="BU31">
            <v>723.85888671875</v>
          </cell>
          <cell r="BV31">
            <v>1.2038624161804137</v>
          </cell>
          <cell r="BW31">
            <v>1.1990483080102194</v>
          </cell>
          <cell r="BX31">
            <v>1.4538624161804137</v>
          </cell>
          <cell r="BY31">
            <v>250</v>
          </cell>
          <cell r="BZ31">
            <v>0.71250000000000002</v>
          </cell>
          <cell r="CA31">
            <v>0.3125</v>
          </cell>
          <cell r="CB31">
            <v>1.2014553620953166</v>
          </cell>
          <cell r="CC31">
            <v>3</v>
          </cell>
          <cell r="CD31">
            <v>1.3234094298494656</v>
          </cell>
          <cell r="CE31">
            <v>1209.3067230696322</v>
          </cell>
          <cell r="CF31">
            <v>5.7979524560611506E-2</v>
          </cell>
          <cell r="CG31">
            <v>1815.9934065832442</v>
          </cell>
          <cell r="CH31">
            <v>3025.3001296528764</v>
          </cell>
          <cell r="CI31">
            <v>2</v>
          </cell>
          <cell r="CJ31">
            <v>1</v>
          </cell>
          <cell r="CK31">
            <v>1.5</v>
          </cell>
          <cell r="CL31">
            <v>2345</v>
          </cell>
          <cell r="CM31">
            <v>1.9351599976457632</v>
          </cell>
          <cell r="CN31">
            <v>2.2000000000000002</v>
          </cell>
          <cell r="CO31">
            <v>2.1999988555908203</v>
          </cell>
          <cell r="CP31">
            <v>3</v>
          </cell>
          <cell r="CQ31">
            <v>3</v>
          </cell>
          <cell r="DV31" t="str">
            <v>250 mm</v>
          </cell>
          <cell r="DW31">
            <v>36.36</v>
          </cell>
          <cell r="DX31" t="str">
            <v>1</v>
          </cell>
          <cell r="DY31" t="str">
            <v>CS</v>
          </cell>
          <cell r="DZ31">
            <v>722.96999999999991</v>
          </cell>
          <cell r="EA31">
            <v>722.41</v>
          </cell>
        </row>
        <row r="32">
          <cell r="AD32">
            <v>722.40966796875</v>
          </cell>
          <cell r="BU32">
            <v>722.40966796875</v>
          </cell>
        </row>
        <row r="33">
          <cell r="A33">
            <v>11</v>
          </cell>
          <cell r="B33" t="str">
            <v>C21</v>
          </cell>
          <cell r="C33" t="str">
            <v>C23</v>
          </cell>
          <cell r="D33">
            <v>8.6629999999999999E-2</v>
          </cell>
          <cell r="F33">
            <v>8.6629999999999999E-2</v>
          </cell>
          <cell r="G33">
            <v>2.33</v>
          </cell>
          <cell r="H33">
            <v>46.73</v>
          </cell>
          <cell r="I33">
            <v>8.9699999999999989</v>
          </cell>
          <cell r="J33">
            <v>19.19537770169056</v>
          </cell>
          <cell r="K33">
            <v>19.19537353515625</v>
          </cell>
          <cell r="L33">
            <v>5</v>
          </cell>
          <cell r="M33">
            <v>10</v>
          </cell>
          <cell r="N33">
            <v>190.32831544687943</v>
          </cell>
          <cell r="O33">
            <v>0.62850241960859954</v>
          </cell>
          <cell r="P33">
            <v>10.362837121212143</v>
          </cell>
          <cell r="Q33">
            <v>8.6629999999999999E-2</v>
          </cell>
          <cell r="R33">
            <v>0</v>
          </cell>
          <cell r="S33">
            <v>8.6629999999999999E-2</v>
          </cell>
          <cell r="U33">
            <v>12</v>
          </cell>
          <cell r="V33">
            <v>158.4</v>
          </cell>
          <cell r="Y33">
            <v>0</v>
          </cell>
          <cell r="AB33">
            <v>0</v>
          </cell>
          <cell r="AC33">
            <v>126.72000000000001</v>
          </cell>
          <cell r="AD33">
            <v>1.7600000000000001E-2</v>
          </cell>
          <cell r="AE33">
            <v>7.0400000000000004E-2</v>
          </cell>
          <cell r="AF33">
            <v>7.0400000000000004E-2</v>
          </cell>
          <cell r="AG33">
            <v>9.6389000000000002E-2</v>
          </cell>
          <cell r="AH33">
            <v>11.862837121212143</v>
          </cell>
          <cell r="AI33">
            <v>35.47</v>
          </cell>
          <cell r="AJ33">
            <v>2.09</v>
          </cell>
          <cell r="AK33">
            <v>10</v>
          </cell>
          <cell r="AL33">
            <v>0.25</v>
          </cell>
          <cell r="AM33">
            <v>1.4E-2</v>
          </cell>
          <cell r="AN33">
            <v>7.3578357696533203E-2</v>
          </cell>
          <cell r="AO33">
            <v>8.59375E-2</v>
          </cell>
          <cell r="AP33">
            <v>0.29431343078613281</v>
          </cell>
          <cell r="AQ33">
            <v>0.98359531662195265</v>
          </cell>
          <cell r="AR33">
            <v>1.363834934372238</v>
          </cell>
          <cell r="AS33">
            <v>0.54522895393910609</v>
          </cell>
          <cell r="AT33">
            <v>4.9309874968432171E-2</v>
          </cell>
          <cell r="AU33">
            <v>0.12288823266496537</v>
          </cell>
          <cell r="AV33">
            <v>1.6290611291891657</v>
          </cell>
          <cell r="AW33">
            <v>79.966351182959002</v>
          </cell>
          <cell r="AX33">
            <v>0.14834786064041569</v>
          </cell>
          <cell r="AY33">
            <v>222.04686619337161</v>
          </cell>
          <cell r="AZ33" t="e">
            <v>#REF!</v>
          </cell>
          <cell r="BA33" t="e">
            <v>#REF!</v>
          </cell>
          <cell r="BB33" t="e">
            <v>#REF!</v>
          </cell>
          <cell r="BC33" t="e">
            <v>#REF!</v>
          </cell>
          <cell r="BD33" t="e">
            <v>#REF!</v>
          </cell>
          <cell r="BE33" t="e">
            <v>#REF!</v>
          </cell>
          <cell r="BF33" t="e">
            <v>#REF!</v>
          </cell>
          <cell r="BG33" t="e">
            <v>#REF!</v>
          </cell>
          <cell r="BH33" t="e">
            <v>#REF!</v>
          </cell>
          <cell r="BI33" t="e">
            <v>#REF!</v>
          </cell>
          <cell r="BJ33" t="e">
            <v>#REF!</v>
          </cell>
          <cell r="BK33" t="e">
            <v>#REF!</v>
          </cell>
          <cell r="BL33" t="e">
            <v>#REF!</v>
          </cell>
          <cell r="BM33" t="e">
            <v>#REF!</v>
          </cell>
          <cell r="BO33">
            <v>730.27</v>
          </cell>
          <cell r="BP33">
            <v>729.53</v>
          </cell>
          <cell r="BQ33">
            <v>730.52</v>
          </cell>
          <cell r="BR33">
            <v>729.78</v>
          </cell>
          <cell r="BS33">
            <v>731.7213043486762</v>
          </cell>
          <cell r="BT33">
            <v>731.01018787833573</v>
          </cell>
          <cell r="BU33">
            <v>731.009765625</v>
          </cell>
          <cell r="BV33">
            <v>1.2013043486762172</v>
          </cell>
          <cell r="BW33">
            <v>1.2301878783357552</v>
          </cell>
          <cell r="BX33">
            <v>1.4513043486762172</v>
          </cell>
          <cell r="BY33">
            <v>250</v>
          </cell>
          <cell r="BZ33">
            <v>0.71250000000000002</v>
          </cell>
          <cell r="CA33">
            <v>0.3125</v>
          </cell>
          <cell r="CB33">
            <v>1.2157461135059862</v>
          </cell>
          <cell r="CC33">
            <v>3</v>
          </cell>
          <cell r="CD33">
            <v>1.3354671475474409</v>
          </cell>
          <cell r="CE33">
            <v>1220.3248394198351</v>
          </cell>
          <cell r="CF33">
            <v>5.6833476717246367E-2</v>
          </cell>
          <cell r="CG33">
            <v>1777.7677650047981</v>
          </cell>
          <cell r="CH33">
            <v>2998.0926044246335</v>
          </cell>
          <cell r="CI33">
            <v>2</v>
          </cell>
          <cell r="CJ33">
            <v>1</v>
          </cell>
          <cell r="CK33">
            <v>1.5</v>
          </cell>
          <cell r="CL33">
            <v>2345</v>
          </cell>
          <cell r="CM33">
            <v>1.9177564633846269</v>
          </cell>
          <cell r="CN33">
            <v>2.2000000000000002</v>
          </cell>
          <cell r="CO33">
            <v>2.1999988555908203</v>
          </cell>
          <cell r="CP33">
            <v>3</v>
          </cell>
          <cell r="CQ33">
            <v>3</v>
          </cell>
          <cell r="DV33" t="str">
            <v>250 mm</v>
          </cell>
          <cell r="DW33">
            <v>35.47</v>
          </cell>
          <cell r="DX33" t="str">
            <v>1</v>
          </cell>
          <cell r="DY33" t="str">
            <v>CS</v>
          </cell>
          <cell r="DZ33">
            <v>730.27</v>
          </cell>
          <cell r="EA33">
            <v>729.53</v>
          </cell>
        </row>
        <row r="34">
          <cell r="AD34">
            <v>729.52978515625</v>
          </cell>
          <cell r="BU34">
            <v>729.52978515625</v>
          </cell>
        </row>
        <row r="35">
          <cell r="A35">
            <v>12</v>
          </cell>
          <cell r="B35" t="str">
            <v>C9</v>
          </cell>
          <cell r="C35" t="str">
            <v>C11</v>
          </cell>
          <cell r="D35">
            <v>0.10502874</v>
          </cell>
          <cell r="F35">
            <v>0.10502874</v>
          </cell>
          <cell r="G35">
            <v>2.33</v>
          </cell>
          <cell r="H35">
            <v>42.07</v>
          </cell>
          <cell r="I35">
            <v>8.1600000000000037</v>
          </cell>
          <cell r="J35">
            <v>19.396244354647024</v>
          </cell>
          <cell r="K35">
            <v>19.396240234375</v>
          </cell>
          <cell r="L35">
            <v>5</v>
          </cell>
          <cell r="M35">
            <v>10</v>
          </cell>
          <cell r="N35">
            <v>190.32831544687943</v>
          </cell>
          <cell r="O35">
            <v>0.62807450383022301</v>
          </cell>
          <cell r="P35">
            <v>12.555173630371991</v>
          </cell>
          <cell r="Q35">
            <v>0.10502874</v>
          </cell>
          <cell r="R35">
            <v>0</v>
          </cell>
          <cell r="S35">
            <v>0.10502874</v>
          </cell>
          <cell r="U35">
            <v>14</v>
          </cell>
          <cell r="V35">
            <v>158.4</v>
          </cell>
          <cell r="Y35">
            <v>0</v>
          </cell>
          <cell r="AB35">
            <v>0</v>
          </cell>
          <cell r="AC35">
            <v>126.72000000000001</v>
          </cell>
          <cell r="AD35">
            <v>2.0533333333333334E-2</v>
          </cell>
          <cell r="AE35">
            <v>8.2133333333333336E-2</v>
          </cell>
          <cell r="AF35">
            <v>8.2133333333333336E-2</v>
          </cell>
          <cell r="AG35">
            <v>0.11364195533333334</v>
          </cell>
          <cell r="AH35">
            <v>14.055173630371991</v>
          </cell>
          <cell r="AI35">
            <v>34.14</v>
          </cell>
          <cell r="AJ35">
            <v>1.2</v>
          </cell>
          <cell r="AK35">
            <v>10</v>
          </cell>
          <cell r="AL35">
            <v>0.25</v>
          </cell>
          <cell r="AM35">
            <v>1.4E-2</v>
          </cell>
          <cell r="AN35">
            <v>9.2747211456298828E-2</v>
          </cell>
          <cell r="AO35">
            <v>9.375E-2</v>
          </cell>
          <cell r="AP35">
            <v>0.37098884582519531</v>
          </cell>
          <cell r="AQ35">
            <v>0.84818650384660976</v>
          </cell>
          <cell r="AR35">
            <v>1.0329970078420463</v>
          </cell>
          <cell r="AS35">
            <v>0.38121881731275026</v>
          </cell>
          <cell r="AT35">
            <v>3.6667703634430934E-2</v>
          </cell>
          <cell r="AU35">
            <v>0.12941491509072978</v>
          </cell>
          <cell r="AV35">
            <v>1.2343970101010686</v>
          </cell>
          <cell r="AW35">
            <v>60.593321539792541</v>
          </cell>
          <cell r="AX35">
            <v>0.23195912145436273</v>
          </cell>
          <cell r="AY35">
            <v>208.69819249881988</v>
          </cell>
          <cell r="AZ35" t="e">
            <v>#REF!</v>
          </cell>
          <cell r="BA35" t="e">
            <v>#REF!</v>
          </cell>
          <cell r="BB35" t="e">
            <v>#REF!</v>
          </cell>
          <cell r="BC35" t="e">
            <v>#REF!</v>
          </cell>
          <cell r="BD35" t="e">
            <v>#REF!</v>
          </cell>
          <cell r="BE35" t="e">
            <v>#REF!</v>
          </cell>
          <cell r="BF35" t="e">
            <v>#REF!</v>
          </cell>
          <cell r="BG35" t="e">
            <v>#REF!</v>
          </cell>
          <cell r="BH35" t="e">
            <v>#REF!</v>
          </cell>
          <cell r="BI35" t="e">
            <v>#REF!</v>
          </cell>
          <cell r="BJ35" t="e">
            <v>#REF!</v>
          </cell>
          <cell r="BK35" t="e">
            <v>#REF!</v>
          </cell>
          <cell r="BL35" t="e">
            <v>#REF!</v>
          </cell>
          <cell r="BM35" t="e">
            <v>#REF!</v>
          </cell>
          <cell r="BO35">
            <v>739.15</v>
          </cell>
          <cell r="BP35">
            <v>738.74</v>
          </cell>
          <cell r="BQ35">
            <v>739.4</v>
          </cell>
          <cell r="BR35">
            <v>738.99</v>
          </cell>
          <cell r="BS35">
            <v>740.59689688308208</v>
          </cell>
          <cell r="BT35">
            <v>740.20462566780589</v>
          </cell>
          <cell r="BU35">
            <v>740.20458984375</v>
          </cell>
          <cell r="BV35">
            <v>1.1968968830821041</v>
          </cell>
          <cell r="BW35">
            <v>1.2146256678058762</v>
          </cell>
          <cell r="BX35">
            <v>1.4468968830821041</v>
          </cell>
          <cell r="BY35">
            <v>250</v>
          </cell>
          <cell r="BZ35">
            <v>0.71250000000000002</v>
          </cell>
          <cell r="CA35">
            <v>0.3125</v>
          </cell>
          <cell r="CB35">
            <v>1.2057612754439901</v>
          </cell>
          <cell r="CC35">
            <v>3</v>
          </cell>
          <cell r="CD35">
            <v>1.3270501529981509</v>
          </cell>
          <cell r="CE35">
            <v>1212.6335476193417</v>
          </cell>
          <cell r="CF35">
            <v>5.7630804921352641E-2</v>
          </cell>
          <cell r="CG35">
            <v>1804.3424431388346</v>
          </cell>
          <cell r="CH35">
            <v>3016.9759907581765</v>
          </cell>
          <cell r="CI35">
            <v>2</v>
          </cell>
          <cell r="CJ35">
            <v>1</v>
          </cell>
          <cell r="CK35">
            <v>1.5</v>
          </cell>
          <cell r="CL35">
            <v>2345</v>
          </cell>
          <cell r="CM35">
            <v>1.929835388544676</v>
          </cell>
          <cell r="CN35">
            <v>2.2000000000000002</v>
          </cell>
          <cell r="CO35">
            <v>2.1999988555908203</v>
          </cell>
          <cell r="CP35">
            <v>3</v>
          </cell>
          <cell r="CQ35">
            <v>3</v>
          </cell>
          <cell r="DV35" t="str">
            <v>250 mm</v>
          </cell>
          <cell r="DW35">
            <v>34.14</v>
          </cell>
          <cell r="DX35" t="str">
            <v>1</v>
          </cell>
          <cell r="DY35" t="str">
            <v>CS</v>
          </cell>
          <cell r="DZ35">
            <v>739.15</v>
          </cell>
          <cell r="EA35">
            <v>738.74</v>
          </cell>
        </row>
        <row r="36">
          <cell r="A36">
            <v>13</v>
          </cell>
          <cell r="B36" t="str">
            <v>C11</v>
          </cell>
          <cell r="C36" t="str">
            <v>C23</v>
          </cell>
          <cell r="D36">
            <v>0.10915</v>
          </cell>
          <cell r="F36">
            <v>0.21417873999999998</v>
          </cell>
          <cell r="G36">
            <v>2.33</v>
          </cell>
          <cell r="K36">
            <v>0.34714542920692387</v>
          </cell>
          <cell r="L36">
            <v>10.347145429206924</v>
          </cell>
          <cell r="M36">
            <v>10.347145429206924</v>
          </cell>
          <cell r="N36">
            <v>186.71792487044041</v>
          </cell>
          <cell r="O36">
            <v>0.63601967919706281</v>
          </cell>
          <cell r="P36">
            <v>25.517421011305288</v>
          </cell>
          <cell r="Q36">
            <v>0.10915</v>
          </cell>
          <cell r="R36">
            <v>0</v>
          </cell>
          <cell r="S36">
            <v>0.21417873999999998</v>
          </cell>
          <cell r="U36">
            <v>78</v>
          </cell>
          <cell r="V36">
            <v>158.4</v>
          </cell>
          <cell r="Y36">
            <v>0</v>
          </cell>
          <cell r="AB36">
            <v>0</v>
          </cell>
          <cell r="AC36">
            <v>126.72000000000001</v>
          </cell>
          <cell r="AD36">
            <v>0.11440000000000002</v>
          </cell>
          <cell r="AE36">
            <v>0.45760000000000006</v>
          </cell>
          <cell r="AF36">
            <v>0.45760000000000006</v>
          </cell>
          <cell r="AG36">
            <v>0.52185362200000007</v>
          </cell>
          <cell r="AH36">
            <v>27.017421011305288</v>
          </cell>
          <cell r="AI36">
            <v>53.959999999999994</v>
          </cell>
          <cell r="AJ36">
            <v>16.989999999999998</v>
          </cell>
          <cell r="AK36">
            <v>10</v>
          </cell>
          <cell r="AL36">
            <v>0.25</v>
          </cell>
          <cell r="AM36">
            <v>1.4E-2</v>
          </cell>
          <cell r="AN36">
            <v>6.5637350082397461E-2</v>
          </cell>
          <cell r="AO36">
            <v>0.1328125</v>
          </cell>
          <cell r="AP36">
            <v>0.26254940032958984</v>
          </cell>
          <cell r="AQ36">
            <v>2.6277778600134565</v>
          </cell>
          <cell r="AR36">
            <v>3.8776900948134942</v>
          </cell>
          <cell r="AS36">
            <v>4.0178327359550989</v>
          </cell>
          <cell r="AT36">
            <v>0.35194783290402143</v>
          </cell>
          <cell r="AU36">
            <v>0.41758518298641889</v>
          </cell>
          <cell r="AV36">
            <v>4.6447348574761076</v>
          </cell>
          <cell r="AW36">
            <v>227.99788915811521</v>
          </cell>
          <cell r="AX36">
            <v>0.11849855764484234</v>
          </cell>
          <cell r="AY36">
            <v>302.03176780882933</v>
          </cell>
          <cell r="AZ36" t="str">
            <v>93°20'01''</v>
          </cell>
          <cell r="BA36" t="e">
            <v>#VALUE!</v>
          </cell>
          <cell r="BB36">
            <v>0.28799999999999998</v>
          </cell>
          <cell r="BC36" t="e">
            <v>#VALUE!</v>
          </cell>
          <cell r="BD36" t="e">
            <v>#VALUE!</v>
          </cell>
          <cell r="BE36" t="e">
            <v>#VALUE!</v>
          </cell>
          <cell r="BF36" t="e">
            <v>#VALUE!</v>
          </cell>
          <cell r="BG36" t="e">
            <v>#VALUE!</v>
          </cell>
          <cell r="BH36" t="e">
            <v>#VALUE!</v>
          </cell>
          <cell r="BI36" t="e">
            <v>#VALUE!</v>
          </cell>
          <cell r="BJ36" t="e">
            <v>#VALUE!</v>
          </cell>
          <cell r="BK36" t="e">
            <v>#VALUE!</v>
          </cell>
          <cell r="BL36" t="e">
            <v>#VALUE!</v>
          </cell>
          <cell r="BM36" t="e">
            <v>#VALUE!</v>
          </cell>
          <cell r="BN36">
            <v>2.9999999999972715E-2</v>
          </cell>
          <cell r="BO36">
            <v>738.71</v>
          </cell>
          <cell r="BP36">
            <v>729.54</v>
          </cell>
          <cell r="BQ36">
            <v>738.96</v>
          </cell>
          <cell r="BR36">
            <v>729.79</v>
          </cell>
          <cell r="BS36">
            <v>740.20462566780589</v>
          </cell>
          <cell r="BT36">
            <v>731.01018787833573</v>
          </cell>
          <cell r="BU36">
            <v>731.009765625</v>
          </cell>
          <cell r="BV36">
            <v>1.2446256678058489</v>
          </cell>
          <cell r="BW36">
            <v>1.2201878783357643</v>
          </cell>
          <cell r="BX36">
            <v>1.4946256678058489</v>
          </cell>
          <cell r="BY36">
            <v>250</v>
          </cell>
          <cell r="BZ36">
            <v>0.71250000000000002</v>
          </cell>
          <cell r="CA36">
            <v>0.3125</v>
          </cell>
          <cell r="CB36">
            <v>1.2324067730708066</v>
          </cell>
          <cell r="CC36">
            <v>3</v>
          </cell>
          <cell r="CD36">
            <v>1.3494331647372091</v>
          </cell>
          <cell r="CE36">
            <v>1233.086724065023</v>
          </cell>
          <cell r="CF36">
            <v>5.5537359346587212E-2</v>
          </cell>
          <cell r="CG36">
            <v>1734.7615344061069</v>
          </cell>
          <cell r="CH36">
            <v>2967.8482584711301</v>
          </cell>
          <cell r="CI36">
            <v>2</v>
          </cell>
          <cell r="CJ36">
            <v>1</v>
          </cell>
          <cell r="CK36">
            <v>1.5</v>
          </cell>
          <cell r="CL36">
            <v>2345</v>
          </cell>
          <cell r="CM36">
            <v>1.8984103998749231</v>
          </cell>
          <cell r="CN36">
            <v>1.9</v>
          </cell>
          <cell r="CO36">
            <v>1.8999996185302734</v>
          </cell>
          <cell r="CP36">
            <v>3</v>
          </cell>
          <cell r="CQ36">
            <v>3</v>
          </cell>
          <cell r="DV36" t="str">
            <v>250 mm</v>
          </cell>
          <cell r="DW36">
            <v>53.959999999999994</v>
          </cell>
          <cell r="DX36" t="str">
            <v>1</v>
          </cell>
          <cell r="DY36" t="str">
            <v>CS</v>
          </cell>
          <cell r="DZ36">
            <v>738.71</v>
          </cell>
          <cell r="EA36">
            <v>729.54000000000008</v>
          </cell>
        </row>
        <row r="37">
          <cell r="A37">
            <v>14</v>
          </cell>
          <cell r="B37" t="str">
            <v>C23</v>
          </cell>
          <cell r="C37" t="str">
            <v>C31</v>
          </cell>
          <cell r="D37">
            <v>7.1809999999999999E-2</v>
          </cell>
          <cell r="E37">
            <v>8.6629999999999999E-2</v>
          </cell>
          <cell r="F37">
            <v>0.37261873999999995</v>
          </cell>
          <cell r="G37">
            <v>2.33</v>
          </cell>
          <cell r="K37">
            <v>0.22184895094101992</v>
          </cell>
          <cell r="L37">
            <v>10.568994380147943</v>
          </cell>
          <cell r="M37">
            <v>10.568994380147943</v>
          </cell>
          <cell r="N37">
            <v>184.50670862374747</v>
          </cell>
          <cell r="O37">
            <v>0.63579512022941487</v>
          </cell>
          <cell r="P37">
            <v>44.103774204727941</v>
          </cell>
          <cell r="Q37">
            <v>7.1809999999999999E-2</v>
          </cell>
          <cell r="R37">
            <v>8.6629999999999999E-2</v>
          </cell>
          <cell r="S37">
            <v>0.37261873999999995</v>
          </cell>
          <cell r="U37">
            <v>113</v>
          </cell>
          <cell r="V37">
            <v>158.4</v>
          </cell>
          <cell r="Y37">
            <v>0</v>
          </cell>
          <cell r="AB37">
            <v>0</v>
          </cell>
          <cell r="AC37">
            <v>126.72000000000001</v>
          </cell>
          <cell r="AD37">
            <v>0.16573333333333334</v>
          </cell>
          <cell r="AE37">
            <v>0.66293333333333337</v>
          </cell>
          <cell r="AF37">
            <v>0.66293333333333337</v>
          </cell>
          <cell r="AG37">
            <v>0.77471895533333335</v>
          </cell>
          <cell r="AH37">
            <v>45.603774204727941</v>
          </cell>
          <cell r="AI37">
            <v>39.699999999999996</v>
          </cell>
          <cell r="AJ37">
            <v>16.45</v>
          </cell>
          <cell r="AK37">
            <v>10</v>
          </cell>
          <cell r="AL37">
            <v>0.25</v>
          </cell>
          <cell r="AM37">
            <v>1.4E-2</v>
          </cell>
          <cell r="AN37">
            <v>8.6560964584350586E-2</v>
          </cell>
          <cell r="AO37">
            <v>0.173828125</v>
          </cell>
          <cell r="AP37">
            <v>0.34624385833740234</v>
          </cell>
          <cell r="AQ37">
            <v>3.022594150649287</v>
          </cell>
          <cell r="AR37">
            <v>3.8286415192195782</v>
          </cell>
          <cell r="AS37">
            <v>4.928418935543994</v>
          </cell>
          <cell r="AT37">
            <v>0.46565114166866894</v>
          </cell>
          <cell r="AU37">
            <v>0.55221210625301953</v>
          </cell>
          <cell r="AV37">
            <v>4.5703261049850363</v>
          </cell>
          <cell r="AW37">
            <v>224.34535806141631</v>
          </cell>
          <cell r="AX37">
            <v>0.20327487316338211</v>
          </cell>
          <cell r="AY37">
            <v>302.05426209618196</v>
          </cell>
          <cell r="AZ37" t="str">
            <v>00°00'00''</v>
          </cell>
          <cell r="BA37" t="e">
            <v>#VALUE!</v>
          </cell>
          <cell r="BB37">
            <v>0.13500000000000001</v>
          </cell>
          <cell r="BC37" t="e">
            <v>#VALUE!</v>
          </cell>
          <cell r="BD37" t="e">
            <v>#VALUE!</v>
          </cell>
          <cell r="BE37" t="e">
            <v>#VALUE!</v>
          </cell>
          <cell r="BF37" t="e">
            <v>#VALUE!</v>
          </cell>
          <cell r="BG37" t="e">
            <v>#VALUE!</v>
          </cell>
          <cell r="BH37" t="e">
            <v>#VALUE!</v>
          </cell>
          <cell r="BI37" t="e">
            <v>#VALUE!</v>
          </cell>
          <cell r="BJ37" t="e">
            <v>#VALUE!</v>
          </cell>
          <cell r="BK37" t="e">
            <v>#VALUE!</v>
          </cell>
          <cell r="BL37" t="e">
            <v>#VALUE!</v>
          </cell>
          <cell r="BM37" t="e">
            <v>#VALUE!</v>
          </cell>
          <cell r="BN37">
            <v>5.999999999994543E-2</v>
          </cell>
          <cell r="BO37">
            <v>729.48</v>
          </cell>
          <cell r="BP37">
            <v>722.95</v>
          </cell>
          <cell r="BQ37">
            <v>729.73000000000013</v>
          </cell>
          <cell r="BR37">
            <v>723.2</v>
          </cell>
          <cell r="BS37">
            <v>731.01018787833573</v>
          </cell>
          <cell r="BT37">
            <v>724.42386241618033</v>
          </cell>
          <cell r="BU37">
            <v>724.423828125</v>
          </cell>
          <cell r="BV37">
            <v>1.280187878335596</v>
          </cell>
          <cell r="BW37">
            <v>1.2238624161802818</v>
          </cell>
          <cell r="BX37">
            <v>1.530187878335596</v>
          </cell>
          <cell r="BY37">
            <v>250</v>
          </cell>
          <cell r="BZ37">
            <v>0.71250000000000002</v>
          </cell>
          <cell r="CA37">
            <v>0.3125</v>
          </cell>
          <cell r="CB37">
            <v>1.2520251472579389</v>
          </cell>
          <cell r="CC37">
            <v>4</v>
          </cell>
          <cell r="CD37">
            <v>1.2621210124596112</v>
          </cell>
          <cell r="CE37">
            <v>1249.4110594513265</v>
          </cell>
          <cell r="CF37">
            <v>5.4064118561382268E-2</v>
          </cell>
          <cell r="CG37">
            <v>1686.1706350818195</v>
          </cell>
          <cell r="CH37">
            <v>2935.5816945331462</v>
          </cell>
          <cell r="CI37">
            <v>2</v>
          </cell>
          <cell r="CJ37">
            <v>1</v>
          </cell>
          <cell r="CK37">
            <v>1.5</v>
          </cell>
          <cell r="CL37">
            <v>2345</v>
          </cell>
          <cell r="CM37">
            <v>1.8777708067376202</v>
          </cell>
          <cell r="CN37">
            <v>1.9</v>
          </cell>
          <cell r="CO37">
            <v>1.8999996185302734</v>
          </cell>
          <cell r="CP37">
            <v>3</v>
          </cell>
          <cell r="CQ37">
            <v>3</v>
          </cell>
          <cell r="DV37" t="str">
            <v>250 mm</v>
          </cell>
          <cell r="DW37">
            <v>39.699999999999996</v>
          </cell>
          <cell r="DX37" t="str">
            <v>1</v>
          </cell>
          <cell r="DY37" t="str">
            <v>CS</v>
          </cell>
          <cell r="DZ37">
            <v>729.48000000000013</v>
          </cell>
          <cell r="EA37">
            <v>722.95000000000016</v>
          </cell>
        </row>
        <row r="38">
          <cell r="A38">
            <v>15</v>
          </cell>
          <cell r="B38" t="str">
            <v>C31</v>
          </cell>
          <cell r="C38" t="str">
            <v>C63</v>
          </cell>
          <cell r="D38">
            <v>0.14121</v>
          </cell>
          <cell r="F38">
            <v>0.5138287399999999</v>
          </cell>
          <cell r="G38">
            <v>2.33</v>
          </cell>
          <cell r="K38">
            <v>0.28498218512361889</v>
          </cell>
          <cell r="L38">
            <v>10.853976565271562</v>
          </cell>
          <cell r="M38">
            <v>10.853976565271562</v>
          </cell>
          <cell r="N38">
            <v>181.76885347304324</v>
          </cell>
          <cell r="O38">
            <v>0.63500080151339533</v>
          </cell>
          <cell r="P38">
            <v>60.402707949956536</v>
          </cell>
          <cell r="Q38">
            <v>0.14121</v>
          </cell>
          <cell r="R38">
            <v>0</v>
          </cell>
          <cell r="S38">
            <v>0.5138287399999999</v>
          </cell>
          <cell r="U38">
            <v>128</v>
          </cell>
          <cell r="V38">
            <v>158.4</v>
          </cell>
          <cell r="W38">
            <v>0.14121</v>
          </cell>
          <cell r="X38">
            <v>0.14121</v>
          </cell>
          <cell r="Y38">
            <v>7.0605000000000001E-2</v>
          </cell>
          <cell r="AB38">
            <v>7.0604979991912842E-2</v>
          </cell>
          <cell r="AC38">
            <v>126.72000000000001</v>
          </cell>
          <cell r="AD38">
            <v>0.18773333333333336</v>
          </cell>
          <cell r="AE38">
            <v>0.75093333333333345</v>
          </cell>
          <cell r="AF38">
            <v>0.82153833333333348</v>
          </cell>
          <cell r="AG38">
            <v>0.97568695533333338</v>
          </cell>
          <cell r="AH38">
            <v>61.902707949956536</v>
          </cell>
          <cell r="AI38">
            <v>55.879999999999995</v>
          </cell>
          <cell r="AJ38">
            <v>16.59</v>
          </cell>
          <cell r="AK38">
            <v>10</v>
          </cell>
          <cell r="AL38">
            <v>0.25</v>
          </cell>
          <cell r="AM38">
            <v>1.4E-2</v>
          </cell>
          <cell r="AN38">
            <v>0.10143053531646729</v>
          </cell>
          <cell r="AO38">
            <v>0.2021484375</v>
          </cell>
          <cell r="AP38">
            <v>0.40572214126586914</v>
          </cell>
          <cell r="AQ38">
            <v>3.3127081083449696</v>
          </cell>
          <cell r="AR38">
            <v>3.8304539489885912</v>
          </cell>
          <cell r="AS38">
            <v>5.6863798881557246</v>
          </cell>
          <cell r="AT38">
            <v>0.55932900158483723</v>
          </cell>
          <cell r="AU38">
            <v>0.66075953690130451</v>
          </cell>
          <cell r="AV38">
            <v>4.58973309718602</v>
          </cell>
          <cell r="AW38">
            <v>225.2979965633989</v>
          </cell>
          <cell r="AX38">
            <v>0.2747592472822416</v>
          </cell>
          <cell r="AY38">
            <v>300.62280935279313</v>
          </cell>
          <cell r="AZ38" t="str">
            <v>01°25'53''</v>
          </cell>
          <cell r="BA38" t="e">
            <v>#VALUE!</v>
          </cell>
          <cell r="BB38">
            <v>0.109</v>
          </cell>
          <cell r="BC38" t="e">
            <v>#VALUE!</v>
          </cell>
          <cell r="BD38" t="e">
            <v>#VALUE!</v>
          </cell>
          <cell r="BE38" t="e">
            <v>#VALUE!</v>
          </cell>
          <cell r="BF38" t="e">
            <v>#VALUE!</v>
          </cell>
          <cell r="BG38" t="e">
            <v>#VALUE!</v>
          </cell>
          <cell r="BH38" t="e">
            <v>#VALUE!</v>
          </cell>
          <cell r="BI38" t="e">
            <v>#VALUE!</v>
          </cell>
          <cell r="BJ38" t="e">
            <v>#VALUE!</v>
          </cell>
          <cell r="BK38" t="e">
            <v>#VALUE!</v>
          </cell>
          <cell r="BL38" t="e">
            <v>#VALUE!</v>
          </cell>
          <cell r="BM38" t="e">
            <v>#VALUE!</v>
          </cell>
          <cell r="BN38">
            <v>3.0000000000086402E-2</v>
          </cell>
          <cell r="BO38">
            <v>722.92</v>
          </cell>
          <cell r="BP38">
            <v>713.65</v>
          </cell>
          <cell r="BQ38">
            <v>723.17000000000019</v>
          </cell>
          <cell r="BR38">
            <v>713.9</v>
          </cell>
          <cell r="BS38">
            <v>724.42386241618033</v>
          </cell>
          <cell r="BT38">
            <v>716.04096664480971</v>
          </cell>
          <cell r="BU38">
            <v>716.04052734375</v>
          </cell>
          <cell r="BV38">
            <v>1.2538624161801408</v>
          </cell>
          <cell r="BW38">
            <v>2.1409666448097369</v>
          </cell>
          <cell r="BX38">
            <v>1.5038624161801408</v>
          </cell>
          <cell r="BY38">
            <v>250</v>
          </cell>
          <cell r="BZ38">
            <v>0.71250000000000002</v>
          </cell>
          <cell r="CA38">
            <v>0.3125</v>
          </cell>
          <cell r="CB38">
            <v>1.6974145304949388</v>
          </cell>
          <cell r="CC38">
            <v>5</v>
          </cell>
          <cell r="CD38">
            <v>1.5359804855645309</v>
          </cell>
          <cell r="CE38">
            <v>1325.5751587372772</v>
          </cell>
          <cell r="CF38">
            <v>3.1533469833290972E-2</v>
          </cell>
          <cell r="CG38">
            <v>983.46689528908655</v>
          </cell>
          <cell r="CH38">
            <v>2309.042054026364</v>
          </cell>
          <cell r="CI38">
            <v>2</v>
          </cell>
          <cell r="CJ38">
            <v>1</v>
          </cell>
          <cell r="CK38">
            <v>1.5</v>
          </cell>
          <cell r="CL38">
            <v>2345</v>
          </cell>
          <cell r="CM38">
            <v>1.476999181679977</v>
          </cell>
          <cell r="CN38">
            <v>1.5</v>
          </cell>
          <cell r="CO38">
            <v>1.5</v>
          </cell>
          <cell r="CP38">
            <v>3</v>
          </cell>
          <cell r="CQ38">
            <v>3</v>
          </cell>
          <cell r="DV38" t="str">
            <v>250 mm</v>
          </cell>
          <cell r="DW38">
            <v>55.879999999999995</v>
          </cell>
          <cell r="DX38" t="str">
            <v>1</v>
          </cell>
          <cell r="DY38" t="str">
            <v>CS</v>
          </cell>
          <cell r="DZ38">
            <v>722.92000000000019</v>
          </cell>
          <cell r="EA38">
            <v>713.6500000000002</v>
          </cell>
        </row>
        <row r="39">
          <cell r="AD39">
            <v>713.64990234375</v>
          </cell>
          <cell r="BU39">
            <v>713.64990234375</v>
          </cell>
        </row>
        <row r="40">
          <cell r="A40">
            <v>16</v>
          </cell>
          <cell r="B40" t="str">
            <v>C31</v>
          </cell>
          <cell r="C40" t="str">
            <v>C33</v>
          </cell>
          <cell r="D40">
            <v>0.22664999999999999</v>
          </cell>
          <cell r="F40">
            <v>0.22664999999999999</v>
          </cell>
          <cell r="G40">
            <v>2.33</v>
          </cell>
          <cell r="H40">
            <v>40.9</v>
          </cell>
          <cell r="I40">
            <v>6.59</v>
          </cell>
          <cell r="J40">
            <v>16.112469437652813</v>
          </cell>
          <cell r="K40">
            <v>16.112457275390625</v>
          </cell>
          <cell r="L40">
            <v>5</v>
          </cell>
          <cell r="M40">
            <v>10</v>
          </cell>
          <cell r="N40">
            <v>190.32831544687943</v>
          </cell>
          <cell r="O40">
            <v>0.62840869169272373</v>
          </cell>
          <cell r="P40">
            <v>27.108239279670432</v>
          </cell>
          <cell r="Q40">
            <v>0.22664999999999999</v>
          </cell>
          <cell r="R40">
            <v>0</v>
          </cell>
          <cell r="S40">
            <v>0.22664999999999999</v>
          </cell>
          <cell r="U40">
            <v>48</v>
          </cell>
          <cell r="V40">
            <v>158.4</v>
          </cell>
          <cell r="Y40">
            <v>0</v>
          </cell>
          <cell r="AB40">
            <v>0</v>
          </cell>
          <cell r="AC40">
            <v>126.72000000000001</v>
          </cell>
          <cell r="AD40">
            <v>7.0400000000000004E-2</v>
          </cell>
          <cell r="AE40">
            <v>0.28160000000000002</v>
          </cell>
          <cell r="AF40">
            <v>0.28160000000000002</v>
          </cell>
          <cell r="AG40">
            <v>0.34959499999999999</v>
          </cell>
          <cell r="AH40">
            <v>28.608239279670432</v>
          </cell>
          <cell r="AI40">
            <v>70.61999999999999</v>
          </cell>
          <cell r="AJ40">
            <v>1.85</v>
          </cell>
          <cell r="AK40">
            <v>10</v>
          </cell>
          <cell r="AL40">
            <v>0.25</v>
          </cell>
          <cell r="AM40">
            <v>1.4E-2</v>
          </cell>
          <cell r="AN40">
            <v>0.12089920043945313</v>
          </cell>
          <cell r="AO40">
            <v>0.13671875</v>
          </cell>
          <cell r="AP40">
            <v>0.4835968017578125</v>
          </cell>
          <cell r="AQ40">
            <v>1.2164087137741089</v>
          </cell>
          <cell r="AR40">
            <v>1.2647854273843198</v>
          </cell>
          <cell r="AS40">
            <v>0.7360513306886135</v>
          </cell>
          <cell r="AT40">
            <v>7.5415400557878792E-2</v>
          </cell>
          <cell r="AU40">
            <v>0.19631460099733192</v>
          </cell>
          <cell r="AV40">
            <v>1.532675101554726</v>
          </cell>
          <cell r="AW40">
            <v>75.235013115379957</v>
          </cell>
          <cell r="AX40">
            <v>0.38025166867183252</v>
          </cell>
          <cell r="AY40">
            <v>207.42299821704316</v>
          </cell>
          <cell r="AZ40" t="e">
            <v>#REF!</v>
          </cell>
          <cell r="BA40" t="e">
            <v>#REF!</v>
          </cell>
          <cell r="BB40" t="e">
            <v>#REF!</v>
          </cell>
          <cell r="BC40" t="e">
            <v>#REF!</v>
          </cell>
          <cell r="BD40" t="e">
            <v>#REF!</v>
          </cell>
          <cell r="BE40" t="e">
            <v>#REF!</v>
          </cell>
          <cell r="BF40" t="e">
            <v>#REF!</v>
          </cell>
          <cell r="BG40" t="e">
            <v>#REF!</v>
          </cell>
          <cell r="BH40" t="e">
            <v>#REF!</v>
          </cell>
          <cell r="BI40" t="e">
            <v>#REF!</v>
          </cell>
          <cell r="BJ40" t="e">
            <v>#REF!</v>
          </cell>
          <cell r="BK40" t="e">
            <v>#REF!</v>
          </cell>
          <cell r="BL40" t="e">
            <v>#REF!</v>
          </cell>
          <cell r="BM40" t="e">
            <v>#REF!</v>
          </cell>
          <cell r="BO40">
            <v>722.97</v>
          </cell>
          <cell r="BP40">
            <v>721.66</v>
          </cell>
          <cell r="BQ40">
            <v>723.21999999999991</v>
          </cell>
          <cell r="BR40">
            <v>721.91</v>
          </cell>
          <cell r="BS40">
            <v>724.42386241618033</v>
          </cell>
          <cell r="BT40">
            <v>723.14042626937749</v>
          </cell>
          <cell r="BU40">
            <v>723.14013671875</v>
          </cell>
          <cell r="BV40">
            <v>1.2038624161804137</v>
          </cell>
          <cell r="BW40">
            <v>1.2304262693775172</v>
          </cell>
          <cell r="BX40">
            <v>1.4538624161804137</v>
          </cell>
          <cell r="BY40">
            <v>250</v>
          </cell>
          <cell r="BZ40">
            <v>0.71250000000000002</v>
          </cell>
          <cell r="CA40">
            <v>0.3125</v>
          </cell>
          <cell r="CB40">
            <v>1.2171443427789654</v>
          </cell>
          <cell r="CC40">
            <v>3</v>
          </cell>
          <cell r="CD40">
            <v>1.3366430013778312</v>
          </cell>
          <cell r="CE40">
            <v>1221.3993126027865</v>
          </cell>
          <cell r="CF40">
            <v>5.6723067730156784E-2</v>
          </cell>
          <cell r="CG40">
            <v>1774.0949775541274</v>
          </cell>
          <cell r="CH40">
            <v>2995.4942901569138</v>
          </cell>
          <cell r="CI40">
            <v>2</v>
          </cell>
          <cell r="CJ40">
            <v>1</v>
          </cell>
          <cell r="CK40">
            <v>1.5</v>
          </cell>
          <cell r="CL40">
            <v>2345</v>
          </cell>
          <cell r="CM40">
            <v>1.9160944286717998</v>
          </cell>
          <cell r="CN40">
            <v>2.2000000000000002</v>
          </cell>
          <cell r="CO40">
            <v>2.1999988555908203</v>
          </cell>
          <cell r="CP40">
            <v>3</v>
          </cell>
          <cell r="CQ40">
            <v>3</v>
          </cell>
          <cell r="DV40" t="str">
            <v>250 mm</v>
          </cell>
          <cell r="DW40">
            <v>70.61999999999999</v>
          </cell>
          <cell r="DX40" t="str">
            <v>1</v>
          </cell>
          <cell r="DY40" t="str">
            <v>CS</v>
          </cell>
          <cell r="DZ40">
            <v>722.96999999999991</v>
          </cell>
          <cell r="EA40">
            <v>721.66</v>
          </cell>
        </row>
        <row r="41">
          <cell r="AD41">
            <v>721.65966796875</v>
          </cell>
          <cell r="BU41">
            <v>721.65966796875</v>
          </cell>
        </row>
        <row r="42">
          <cell r="A42">
            <v>17</v>
          </cell>
          <cell r="B42" t="str">
            <v>C23</v>
          </cell>
          <cell r="C42" t="str">
            <v>C25</v>
          </cell>
          <cell r="D42">
            <v>0.15017</v>
          </cell>
          <cell r="F42">
            <v>0.15017</v>
          </cell>
          <cell r="G42">
            <v>2.33</v>
          </cell>
          <cell r="H42">
            <v>55.16</v>
          </cell>
          <cell r="I42">
            <v>9.1999999999999993</v>
          </cell>
          <cell r="J42">
            <v>16.678752719361857</v>
          </cell>
          <cell r="K42">
            <v>16.678741455078125</v>
          </cell>
          <cell r="L42">
            <v>5</v>
          </cell>
          <cell r="M42">
            <v>10</v>
          </cell>
          <cell r="N42">
            <v>190.32831544687943</v>
          </cell>
          <cell r="O42">
            <v>0.6308165803888125</v>
          </cell>
          <cell r="P42">
            <v>18.029749148911783</v>
          </cell>
          <cell r="Q42">
            <v>0.15017</v>
          </cell>
          <cell r="R42">
            <v>0</v>
          </cell>
          <cell r="S42">
            <v>0.15017</v>
          </cell>
          <cell r="U42">
            <v>28</v>
          </cell>
          <cell r="V42">
            <v>158.4</v>
          </cell>
          <cell r="Y42">
            <v>0</v>
          </cell>
          <cell r="AB42">
            <v>0</v>
          </cell>
          <cell r="AC42">
            <v>126.72000000000001</v>
          </cell>
          <cell r="AD42">
            <v>4.1066666666666668E-2</v>
          </cell>
          <cell r="AE42">
            <v>0.16426666666666667</v>
          </cell>
          <cell r="AF42">
            <v>0.16426666666666667</v>
          </cell>
          <cell r="AG42">
            <v>0.20931766666666668</v>
          </cell>
          <cell r="AH42">
            <v>19.529749148911783</v>
          </cell>
          <cell r="AI42">
            <v>65.8</v>
          </cell>
          <cell r="AJ42">
            <v>6.63</v>
          </cell>
          <cell r="AK42">
            <v>10</v>
          </cell>
          <cell r="AL42">
            <v>0.25</v>
          </cell>
          <cell r="AM42">
            <v>1.4E-2</v>
          </cell>
          <cell r="AN42">
            <v>7.0682525634765625E-2</v>
          </cell>
          <cell r="AO42">
            <v>0.111328125</v>
          </cell>
          <cell r="AP42">
            <v>0.2827301025390625</v>
          </cell>
          <cell r="AQ42">
            <v>1.7124343110318445</v>
          </cell>
          <cell r="AR42">
            <v>2.4272341462964113</v>
          </cell>
          <cell r="AS42">
            <v>1.671114216449495</v>
          </cell>
          <cell r="AT42">
            <v>0.14946132872574455</v>
          </cell>
          <cell r="AU42">
            <v>0.22014385436051018</v>
          </cell>
          <cell r="AV42">
            <v>2.9014894935996542</v>
          </cell>
          <cell r="AW42">
            <v>142.42653246188505</v>
          </cell>
          <cell r="AX42">
            <v>0.1371215658440478</v>
          </cell>
          <cell r="AY42">
            <v>217.28082805367993</v>
          </cell>
          <cell r="AZ42" t="e">
            <v>#REF!</v>
          </cell>
          <cell r="BA42" t="e">
            <v>#REF!</v>
          </cell>
          <cell r="BB42" t="e">
            <v>#REF!</v>
          </cell>
          <cell r="BC42" t="e">
            <v>#REF!</v>
          </cell>
          <cell r="BD42" t="e">
            <v>#REF!</v>
          </cell>
          <cell r="BE42" t="e">
            <v>#REF!</v>
          </cell>
          <cell r="BF42" t="e">
            <v>#REF!</v>
          </cell>
          <cell r="BG42" t="e">
            <v>#REF!</v>
          </cell>
          <cell r="BH42" t="e">
            <v>#REF!</v>
          </cell>
          <cell r="BI42" t="e">
            <v>#REF!</v>
          </cell>
          <cell r="BJ42" t="e">
            <v>#REF!</v>
          </cell>
          <cell r="BK42" t="e">
            <v>#REF!</v>
          </cell>
          <cell r="BL42" t="e">
            <v>#REF!</v>
          </cell>
          <cell r="BM42" t="e">
            <v>#REF!</v>
          </cell>
          <cell r="BO42">
            <v>729.56</v>
          </cell>
          <cell r="BP42">
            <v>725.2</v>
          </cell>
          <cell r="BQ42">
            <v>729.81</v>
          </cell>
          <cell r="BR42">
            <v>725.45</v>
          </cell>
          <cell r="BS42">
            <v>731.01018787833573</v>
          </cell>
          <cell r="BT42">
            <v>726.6455680866585</v>
          </cell>
          <cell r="BU42">
            <v>726.6455078125</v>
          </cell>
          <cell r="BV42">
            <v>1.2001878783357824</v>
          </cell>
          <cell r="BW42">
            <v>1.1955680866584544</v>
          </cell>
          <cell r="BX42">
            <v>1.4501878783357824</v>
          </cell>
          <cell r="BY42">
            <v>250</v>
          </cell>
          <cell r="BZ42">
            <v>0.71250000000000002</v>
          </cell>
          <cell r="CA42">
            <v>0.3125</v>
          </cell>
          <cell r="CB42">
            <v>1.1978779824971184</v>
          </cell>
          <cell r="CC42">
            <v>3</v>
          </cell>
          <cell r="CD42">
            <v>1.3203796703944757</v>
          </cell>
          <cell r="CE42">
            <v>1206.538185687652</v>
          </cell>
          <cell r="CF42">
            <v>5.8271510366329049E-2</v>
          </cell>
          <cell r="CG42">
            <v>1825.7620363359038</v>
          </cell>
          <cell r="CH42">
            <v>3032.3002220235558</v>
          </cell>
          <cell r="CI42">
            <v>2</v>
          </cell>
          <cell r="CJ42">
            <v>1</v>
          </cell>
          <cell r="CK42">
            <v>1.5</v>
          </cell>
          <cell r="CL42">
            <v>2345</v>
          </cell>
          <cell r="CM42">
            <v>1.939637668671784</v>
          </cell>
          <cell r="CN42">
            <v>2.2000000000000002</v>
          </cell>
          <cell r="CO42">
            <v>2.1999988555908203</v>
          </cell>
          <cell r="CP42">
            <v>3</v>
          </cell>
          <cell r="CQ42">
            <v>3</v>
          </cell>
          <cell r="DV42" t="str">
            <v>250 mm</v>
          </cell>
          <cell r="DW42">
            <v>65.8</v>
          </cell>
          <cell r="DX42" t="str">
            <v>1</v>
          </cell>
          <cell r="DY42" t="str">
            <v>CS</v>
          </cell>
          <cell r="DZ42">
            <v>729.56</v>
          </cell>
          <cell r="EA42">
            <v>725.19999999999993</v>
          </cell>
        </row>
        <row r="43">
          <cell r="A43">
            <v>18</v>
          </cell>
          <cell r="B43" t="str">
            <v>C25</v>
          </cell>
          <cell r="C43" t="str">
            <v>C33</v>
          </cell>
          <cell r="D43">
            <v>5.2370000000000007E-2</v>
          </cell>
          <cell r="F43">
            <v>0.20254</v>
          </cell>
          <cell r="G43">
            <v>2.33</v>
          </cell>
          <cell r="K43">
            <v>0.20466031998774709</v>
          </cell>
          <cell r="L43">
            <v>10.204660319987747</v>
          </cell>
          <cell r="M43">
            <v>10.204660319987747</v>
          </cell>
          <cell r="N43">
            <v>188.17694710191361</v>
          </cell>
          <cell r="O43">
            <v>0.63371479045617207</v>
          </cell>
          <cell r="P43">
            <v>24.274898598585601</v>
          </cell>
          <cell r="Q43">
            <v>5.2370000000000007E-2</v>
          </cell>
          <cell r="R43">
            <v>0</v>
          </cell>
          <cell r="S43">
            <v>0.20254</v>
          </cell>
          <cell r="U43">
            <v>38</v>
          </cell>
          <cell r="V43">
            <v>158.4</v>
          </cell>
          <cell r="Y43">
            <v>0</v>
          </cell>
          <cell r="AB43">
            <v>0</v>
          </cell>
          <cell r="AC43">
            <v>126.72000000000001</v>
          </cell>
          <cell r="AD43">
            <v>5.5733333333333343E-2</v>
          </cell>
          <cell r="AE43">
            <v>0.22293333333333337</v>
          </cell>
          <cell r="AF43">
            <v>0.22293333333333337</v>
          </cell>
          <cell r="AG43">
            <v>0.28369533333333335</v>
          </cell>
          <cell r="AH43">
            <v>25.774898598585601</v>
          </cell>
          <cell r="AI43">
            <v>28.2</v>
          </cell>
          <cell r="AJ43">
            <v>12.34</v>
          </cell>
          <cell r="AK43">
            <v>10</v>
          </cell>
          <cell r="AL43">
            <v>0.25</v>
          </cell>
          <cell r="AM43">
            <v>1.4E-2</v>
          </cell>
          <cell r="AN43">
            <v>6.9499969482421875E-2</v>
          </cell>
          <cell r="AO43">
            <v>0.12890625</v>
          </cell>
          <cell r="AP43">
            <v>0.2779998779296875</v>
          </cell>
          <cell r="AQ43">
            <v>2.3139070461061602</v>
          </cell>
          <cell r="AR43">
            <v>3.3101075744936024</v>
          </cell>
          <cell r="AS43">
            <v>3.0655976171029766</v>
          </cell>
          <cell r="AT43">
            <v>0.27289326289601096</v>
          </cell>
          <cell r="AU43">
            <v>0.34239323237843283</v>
          </cell>
          <cell r="AV43">
            <v>3.9584195052300957</v>
          </cell>
          <cell r="AW43">
            <v>194.30846308527205</v>
          </cell>
          <cell r="AX43">
            <v>0.13264938741898399</v>
          </cell>
          <cell r="AY43">
            <v>292.53474150643109</v>
          </cell>
          <cell r="AZ43" t="str">
            <v>75°15'14''</v>
          </cell>
          <cell r="BA43" t="e">
            <v>#VALUE!</v>
          </cell>
          <cell r="BB43">
            <v>0.122</v>
          </cell>
          <cell r="BC43" t="e">
            <v>#VALUE!</v>
          </cell>
          <cell r="BD43" t="e">
            <v>#VALUE!</v>
          </cell>
          <cell r="BE43" t="e">
            <v>#VALUE!</v>
          </cell>
          <cell r="BF43" t="e">
            <v>#VALUE!</v>
          </cell>
          <cell r="BG43" t="e">
            <v>#VALUE!</v>
          </cell>
          <cell r="BH43" t="e">
            <v>#VALUE!</v>
          </cell>
          <cell r="BI43" t="e">
            <v>#VALUE!</v>
          </cell>
          <cell r="BJ43" t="e">
            <v>#VALUE!</v>
          </cell>
          <cell r="BK43" t="e">
            <v>#VALUE!</v>
          </cell>
          <cell r="BL43" t="e">
            <v>#VALUE!</v>
          </cell>
          <cell r="BM43" t="e">
            <v>#VALUE!</v>
          </cell>
          <cell r="BN43">
            <v>3.0000000000086402E-2</v>
          </cell>
          <cell r="BO43">
            <v>725.17</v>
          </cell>
          <cell r="BP43">
            <v>721.69</v>
          </cell>
          <cell r="BQ43">
            <v>725.42</v>
          </cell>
          <cell r="BR43">
            <v>721.94</v>
          </cell>
          <cell r="BS43">
            <v>726.6455680866585</v>
          </cell>
          <cell r="BT43">
            <v>723.14042626937749</v>
          </cell>
          <cell r="BU43">
            <v>723.14013671875</v>
          </cell>
          <cell r="BV43">
            <v>1.2255680866585408</v>
          </cell>
          <cell r="BW43">
            <v>1.2004262693774308</v>
          </cell>
          <cell r="BX43">
            <v>1.4755680866585408</v>
          </cell>
          <cell r="BY43">
            <v>250</v>
          </cell>
          <cell r="BZ43">
            <v>0.71250000000000002</v>
          </cell>
          <cell r="CA43">
            <v>0.3125</v>
          </cell>
          <cell r="CB43">
            <v>1.2129971780179858</v>
          </cell>
          <cell r="CC43">
            <v>3</v>
          </cell>
          <cell r="CD43">
            <v>1.3331533855111526</v>
          </cell>
          <cell r="CE43">
            <v>1218.210567054113</v>
          </cell>
          <cell r="CF43">
            <v>5.705142865545243E-2</v>
          </cell>
          <cell r="CG43">
            <v>1785.023081807261</v>
          </cell>
          <cell r="CH43">
            <v>3003.2336488613737</v>
          </cell>
          <cell r="CI43">
            <v>2</v>
          </cell>
          <cell r="CJ43">
            <v>1</v>
          </cell>
          <cell r="CK43">
            <v>1.5</v>
          </cell>
          <cell r="CL43">
            <v>2345</v>
          </cell>
          <cell r="CM43">
            <v>1.9210449779497061</v>
          </cell>
          <cell r="CN43">
            <v>2.2000000000000002</v>
          </cell>
          <cell r="CO43">
            <v>2.1999988555908203</v>
          </cell>
          <cell r="CP43">
            <v>3</v>
          </cell>
          <cell r="CQ43">
            <v>3</v>
          </cell>
          <cell r="DV43" t="str">
            <v>250 mm</v>
          </cell>
          <cell r="DW43">
            <v>28.2</v>
          </cell>
          <cell r="DX43" t="str">
            <v>1</v>
          </cell>
          <cell r="DY43" t="str">
            <v>CS</v>
          </cell>
          <cell r="DZ43">
            <v>725.17</v>
          </cell>
          <cell r="EA43">
            <v>721.68999999999994</v>
          </cell>
        </row>
        <row r="44">
          <cell r="A44">
            <v>19</v>
          </cell>
          <cell r="B44" t="str">
            <v>C33</v>
          </cell>
          <cell r="C44" t="str">
            <v>C67</v>
          </cell>
          <cell r="D44">
            <v>0.18040999999999999</v>
          </cell>
          <cell r="E44">
            <v>0.22664999999999999</v>
          </cell>
          <cell r="F44">
            <v>0.60959999999999992</v>
          </cell>
          <cell r="G44">
            <v>2.33</v>
          </cell>
          <cell r="K44">
            <v>0.29470667596082822</v>
          </cell>
          <cell r="L44">
            <v>10.499366995948575</v>
          </cell>
          <cell r="M44">
            <v>10.499366995948575</v>
          </cell>
          <cell r="N44">
            <v>185.1929562252941</v>
          </cell>
          <cell r="O44">
            <v>0.6351547450254017</v>
          </cell>
          <cell r="P44">
            <v>72.15581342063237</v>
          </cell>
          <cell r="Q44">
            <v>0.18040999999999999</v>
          </cell>
          <cell r="R44">
            <v>0.22664999999999999</v>
          </cell>
          <cell r="S44">
            <v>0.60959999999999992</v>
          </cell>
          <cell r="U44">
            <v>101</v>
          </cell>
          <cell r="V44">
            <v>158.4</v>
          </cell>
          <cell r="Y44">
            <v>0</v>
          </cell>
          <cell r="AB44">
            <v>0</v>
          </cell>
          <cell r="AC44">
            <v>126.72000000000001</v>
          </cell>
          <cell r="AD44">
            <v>0.14813333333333334</v>
          </cell>
          <cell r="AE44">
            <v>0.59253333333333336</v>
          </cell>
          <cell r="AF44">
            <v>0.59253333333333336</v>
          </cell>
          <cell r="AG44">
            <v>0.77541333333333329</v>
          </cell>
          <cell r="AH44">
            <v>73.65581342063237</v>
          </cell>
          <cell r="AI44">
            <v>60.839999999999996</v>
          </cell>
          <cell r="AJ44">
            <v>16.63</v>
          </cell>
          <cell r="AK44">
            <v>10</v>
          </cell>
          <cell r="AL44">
            <v>0.25</v>
          </cell>
          <cell r="AM44">
            <v>1.4E-2</v>
          </cell>
          <cell r="AN44">
            <v>0.11126613616943359</v>
          </cell>
          <cell r="AO44">
            <v>0.21728515625</v>
          </cell>
          <cell r="AP44">
            <v>0.44506454467773438</v>
          </cell>
          <cell r="AQ44">
            <v>3.4879624160130933</v>
          </cell>
          <cell r="AR44">
            <v>3.8167720816742068</v>
          </cell>
          <cell r="AS44">
            <v>6.1662610658442087</v>
          </cell>
          <cell r="AT44">
            <v>0.62007552576554004</v>
          </cell>
          <cell r="AU44">
            <v>0.73134166193497363</v>
          </cell>
          <cell r="AV44">
            <v>4.5952628981038357</v>
          </cell>
          <cell r="AW44">
            <v>225.56944003119924</v>
          </cell>
          <cell r="AX44">
            <v>0.32653276707361067</v>
          </cell>
          <cell r="AY44">
            <v>290.86844755831993</v>
          </cell>
          <cell r="AZ44" t="str">
            <v>01°39'59''</v>
          </cell>
          <cell r="BA44" t="e">
            <v>#VALUE!</v>
          </cell>
          <cell r="BB44">
            <v>0.38900000000000001</v>
          </cell>
          <cell r="BC44" t="e">
            <v>#VALUE!</v>
          </cell>
          <cell r="BD44" t="e">
            <v>#VALUE!</v>
          </cell>
          <cell r="BE44" t="e">
            <v>#VALUE!</v>
          </cell>
          <cell r="BF44" t="e">
            <v>#VALUE!</v>
          </cell>
          <cell r="BG44" t="e">
            <v>#VALUE!</v>
          </cell>
          <cell r="BH44" t="e">
            <v>#VALUE!</v>
          </cell>
          <cell r="BI44" t="e">
            <v>#VALUE!</v>
          </cell>
          <cell r="BJ44" t="e">
            <v>#VALUE!</v>
          </cell>
          <cell r="BK44" t="e">
            <v>#VALUE!</v>
          </cell>
          <cell r="BL44" t="e">
            <v>#VALUE!</v>
          </cell>
          <cell r="BM44" t="e">
            <v>#VALUE!</v>
          </cell>
          <cell r="BN44">
            <v>9.0000000000031832E-2</v>
          </cell>
          <cell r="BO44">
            <v>721.6</v>
          </cell>
          <cell r="BP44">
            <v>711.48</v>
          </cell>
          <cell r="BQ44">
            <v>721.85</v>
          </cell>
          <cell r="BR44">
            <v>711.73</v>
          </cell>
          <cell r="BS44">
            <v>723.14042626937749</v>
          </cell>
          <cell r="BT44">
            <v>713.82613252246881</v>
          </cell>
          <cell r="BU44">
            <v>713.82568359375</v>
          </cell>
          <cell r="BV44">
            <v>1.2904262693774626</v>
          </cell>
          <cell r="BW44">
            <v>2.0961325224687926</v>
          </cell>
          <cell r="BX44">
            <v>1.5404262693774626</v>
          </cell>
          <cell r="BY44">
            <v>250</v>
          </cell>
          <cell r="BZ44">
            <v>0.71250000000000002</v>
          </cell>
          <cell r="CA44">
            <v>0.3125</v>
          </cell>
          <cell r="CB44">
            <v>1.6932793959231276</v>
          </cell>
          <cell r="CC44">
            <v>3</v>
          </cell>
          <cell r="CD44">
            <v>1.69936264337637</v>
          </cell>
          <cell r="CE44">
            <v>1552.8457204677638</v>
          </cell>
          <cell r="CF44">
            <v>3.1674311026980706E-2</v>
          </cell>
          <cell r="CG44">
            <v>987.62203178386085</v>
          </cell>
          <cell r="CH44">
            <v>2540.4677522516249</v>
          </cell>
          <cell r="CI44">
            <v>2</v>
          </cell>
          <cell r="CJ44">
            <v>1</v>
          </cell>
          <cell r="CK44">
            <v>1.5</v>
          </cell>
          <cell r="CL44">
            <v>2345</v>
          </cell>
          <cell r="CM44">
            <v>1.6250326773464552</v>
          </cell>
          <cell r="CN44">
            <v>1.9</v>
          </cell>
          <cell r="CO44">
            <v>1.8999996185302734</v>
          </cell>
          <cell r="CP44">
            <v>3</v>
          </cell>
          <cell r="CQ44">
            <v>3</v>
          </cell>
          <cell r="DV44" t="str">
            <v>250 mm</v>
          </cell>
          <cell r="DW44">
            <v>60.839999999999996</v>
          </cell>
          <cell r="DX44" t="str">
            <v>1</v>
          </cell>
          <cell r="DY44" t="str">
            <v>CS</v>
          </cell>
          <cell r="DZ44">
            <v>721.6</v>
          </cell>
          <cell r="EA44">
            <v>711.48</v>
          </cell>
        </row>
        <row r="45">
          <cell r="AD45">
            <v>711.47998046875</v>
          </cell>
        </row>
        <row r="46">
          <cell r="A46">
            <v>20</v>
          </cell>
          <cell r="B46" t="str">
            <v>C12</v>
          </cell>
          <cell r="C46" t="str">
            <v>C12'</v>
          </cell>
          <cell r="D46">
            <v>3.5287329999999999E-2</v>
          </cell>
          <cell r="F46">
            <v>3.5287329999999999E-2</v>
          </cell>
          <cell r="G46">
            <v>2.33</v>
          </cell>
          <cell r="H46">
            <v>2</v>
          </cell>
          <cell r="I46">
            <v>0.5</v>
          </cell>
          <cell r="J46">
            <v>25</v>
          </cell>
          <cell r="K46">
            <v>25</v>
          </cell>
          <cell r="L46">
            <v>5</v>
          </cell>
          <cell r="M46">
            <v>10</v>
          </cell>
          <cell r="N46">
            <v>190.32831544687943</v>
          </cell>
          <cell r="O46">
            <v>0.64127954747177229</v>
          </cell>
          <cell r="P46">
            <v>4.3069476370081059</v>
          </cell>
          <cell r="Q46">
            <v>3.5287329999999999E-2</v>
          </cell>
          <cell r="R46">
            <v>0</v>
          </cell>
          <cell r="S46">
            <v>3.5287329999999999E-2</v>
          </cell>
          <cell r="U46">
            <v>37</v>
          </cell>
          <cell r="V46">
            <v>158.4</v>
          </cell>
          <cell r="Y46">
            <v>0</v>
          </cell>
          <cell r="AB46">
            <v>0</v>
          </cell>
          <cell r="AC46">
            <v>126.72000000000001</v>
          </cell>
          <cell r="AD46">
            <v>5.4266666666666671E-2</v>
          </cell>
          <cell r="AE46">
            <v>0.21706666666666669</v>
          </cell>
          <cell r="AF46">
            <v>0.21706666666666669</v>
          </cell>
          <cell r="AG46">
            <v>0.22765286566666668</v>
          </cell>
          <cell r="AH46">
            <v>5.8069476370081059</v>
          </cell>
          <cell r="AI46">
            <v>26.01</v>
          </cell>
          <cell r="AJ46">
            <v>27.57</v>
          </cell>
          <cell r="AK46">
            <v>10</v>
          </cell>
          <cell r="AL46">
            <v>0.25</v>
          </cell>
          <cell r="AM46">
            <v>1.4E-2</v>
          </cell>
          <cell r="AN46">
            <v>2.7177333831787109E-2</v>
          </cell>
          <cell r="AO46">
            <v>5.859375E-2</v>
          </cell>
          <cell r="AP46">
            <v>0.10870933532714844</v>
          </cell>
          <cell r="AQ46">
            <v>2.0110455118769117</v>
          </cell>
          <cell r="AR46">
            <v>4.7098598368689482</v>
          </cell>
          <cell r="AS46">
            <v>3.0715747459432405</v>
          </cell>
          <cell r="AT46">
            <v>0.20613170493579358</v>
          </cell>
          <cell r="AU46">
            <v>0.23330903876758069</v>
          </cell>
          <cell r="AV46">
            <v>5.9167418489490373</v>
          </cell>
          <cell r="AW46">
            <v>290.43738634133723</v>
          </cell>
          <cell r="AX46">
            <v>1.9993802141517265E-2</v>
          </cell>
          <cell r="AY46">
            <v>300.85154633626621</v>
          </cell>
          <cell r="AZ46" t="e">
            <v>#REF!</v>
          </cell>
          <cell r="BA46" t="e">
            <v>#REF!</v>
          </cell>
          <cell r="BB46" t="e">
            <v>#REF!</v>
          </cell>
          <cell r="BC46" t="e">
            <v>#REF!</v>
          </cell>
          <cell r="BD46" t="e">
            <v>#REF!</v>
          </cell>
          <cell r="BE46" t="e">
            <v>#REF!</v>
          </cell>
          <cell r="BF46" t="e">
            <v>#REF!</v>
          </cell>
          <cell r="BG46" t="e">
            <v>#REF!</v>
          </cell>
          <cell r="BH46" t="e">
            <v>#REF!</v>
          </cell>
          <cell r="BI46" t="e">
            <v>#REF!</v>
          </cell>
          <cell r="BJ46" t="e">
            <v>#REF!</v>
          </cell>
          <cell r="BK46" t="e">
            <v>#REF!</v>
          </cell>
          <cell r="BL46" t="e">
            <v>#REF!</v>
          </cell>
          <cell r="BM46" t="e">
            <v>#REF!</v>
          </cell>
          <cell r="BO46">
            <v>762.75</v>
          </cell>
          <cell r="BP46">
            <v>755.58</v>
          </cell>
          <cell r="BQ46">
            <v>763</v>
          </cell>
          <cell r="BR46">
            <v>755.83</v>
          </cell>
          <cell r="BS46">
            <v>764.2</v>
          </cell>
          <cell r="BT46">
            <v>757.0318794051841</v>
          </cell>
          <cell r="BV46">
            <v>1.2000000000000455</v>
          </cell>
          <cell r="BW46">
            <v>1.2018794051840587</v>
          </cell>
          <cell r="BX46">
            <v>1.4500000000000455</v>
          </cell>
          <cell r="BY46">
            <v>250</v>
          </cell>
          <cell r="BZ46">
            <v>0.71250000000000002</v>
          </cell>
          <cell r="CA46">
            <v>0.3125</v>
          </cell>
          <cell r="CB46">
            <v>1.2009397025920521</v>
          </cell>
          <cell r="CC46">
            <v>3</v>
          </cell>
          <cell r="CD46">
            <v>1.3229729882135766</v>
          </cell>
          <cell r="CE46">
            <v>1208.9079108860371</v>
          </cell>
          <cell r="CF46">
            <v>5.8021485266788297E-2</v>
          </cell>
          <cell r="CG46">
            <v>1817.3964985485459</v>
          </cell>
          <cell r="CH46">
            <v>3026.3044094345832</v>
          </cell>
          <cell r="CI46">
            <v>2</v>
          </cell>
          <cell r="CJ46">
            <v>1</v>
          </cell>
          <cell r="CK46">
            <v>1.5</v>
          </cell>
          <cell r="CL46">
            <v>2345</v>
          </cell>
          <cell r="CM46">
            <v>1.9358023940946163</v>
          </cell>
          <cell r="CN46">
            <v>2.2000000000000002</v>
          </cell>
          <cell r="CO46">
            <v>2.1999988555908203</v>
          </cell>
          <cell r="CP46">
            <v>3</v>
          </cell>
          <cell r="CQ46">
            <v>3</v>
          </cell>
          <cell r="DV46" t="str">
            <v>250 mm</v>
          </cell>
          <cell r="DW46">
            <v>26.01</v>
          </cell>
          <cell r="DX46" t="str">
            <v>1</v>
          </cell>
          <cell r="DY46" t="str">
            <v>CS</v>
          </cell>
          <cell r="DZ46">
            <v>762.75</v>
          </cell>
          <cell r="EA46">
            <v>755.58</v>
          </cell>
        </row>
        <row r="47">
          <cell r="A47">
            <v>21</v>
          </cell>
          <cell r="B47" t="str">
            <v>C12'</v>
          </cell>
          <cell r="C47" t="str">
            <v>C3</v>
          </cell>
          <cell r="D47">
            <v>2.75E-2</v>
          </cell>
          <cell r="F47">
            <v>6.2787330000000002E-2</v>
          </cell>
          <cell r="G47">
            <v>2.33</v>
          </cell>
          <cell r="K47">
            <v>0.23388857072674005</v>
          </cell>
          <cell r="L47">
            <v>10.233888570726741</v>
          </cell>
          <cell r="M47">
            <v>10.233888570726741</v>
          </cell>
          <cell r="N47">
            <v>187.8751102612004</v>
          </cell>
          <cell r="O47">
            <v>0.63944170787771715</v>
          </cell>
          <cell r="P47">
            <v>7.6106651247693566</v>
          </cell>
          <cell r="Q47">
            <v>2.75E-2</v>
          </cell>
          <cell r="R47">
            <v>0</v>
          </cell>
          <cell r="S47">
            <v>6.2787330000000002E-2</v>
          </cell>
          <cell r="U47">
            <v>47</v>
          </cell>
          <cell r="V47">
            <v>158.4</v>
          </cell>
          <cell r="Y47">
            <v>0</v>
          </cell>
          <cell r="AB47">
            <v>0</v>
          </cell>
          <cell r="AC47">
            <v>126.72000000000001</v>
          </cell>
          <cell r="AD47">
            <v>6.8933333333333346E-2</v>
          </cell>
          <cell r="AE47">
            <v>0.27573333333333339</v>
          </cell>
          <cell r="AF47">
            <v>0.27573333333333339</v>
          </cell>
          <cell r="AG47">
            <v>0.29456953233333338</v>
          </cell>
          <cell r="AH47">
            <v>9.1106651247693566</v>
          </cell>
          <cell r="AI47">
            <v>29.61</v>
          </cell>
          <cell r="AJ47">
            <v>23.78</v>
          </cell>
          <cell r="AK47">
            <v>10</v>
          </cell>
          <cell r="AL47">
            <v>0.25</v>
          </cell>
          <cell r="AM47">
            <v>1.4E-2</v>
          </cell>
          <cell r="AN47">
            <v>3.5136222839355469E-2</v>
          </cell>
          <cell r="AO47">
            <v>7.421875E-2</v>
          </cell>
          <cell r="AP47">
            <v>0.14054489135742188</v>
          </cell>
          <cell r="AQ47">
            <v>2.1688171851267861</v>
          </cell>
          <cell r="AR47">
            <v>4.4498565399843235</v>
          </cell>
          <cell r="AS47">
            <v>3.2971118580376624</v>
          </cell>
          <cell r="AT47">
            <v>0.23974352612136982</v>
          </cell>
          <cell r="AU47">
            <v>0.27487974896072531</v>
          </cell>
          <cell r="AV47">
            <v>5.4950312078151384</v>
          </cell>
          <cell r="AW47">
            <v>269.73671365185447</v>
          </cell>
          <cell r="AX47">
            <v>3.3776140449788265E-2</v>
          </cell>
          <cell r="AY47">
            <v>300.8198498220699</v>
          </cell>
          <cell r="AZ47" t="str">
            <v>00°00'00''</v>
          </cell>
          <cell r="BA47" t="e">
            <v>#VALUE!</v>
          </cell>
          <cell r="BB47">
            <v>4.2000000000000003E-2</v>
          </cell>
          <cell r="BC47" t="e">
            <v>#VALUE!</v>
          </cell>
          <cell r="BD47" t="e">
            <v>#VALUE!</v>
          </cell>
          <cell r="BE47" t="e">
            <v>#VALUE!</v>
          </cell>
          <cell r="BF47" t="e">
            <v>#VALUE!</v>
          </cell>
          <cell r="BG47" t="e">
            <v>#VALUE!</v>
          </cell>
          <cell r="BH47" t="e">
            <v>#VALUE!</v>
          </cell>
          <cell r="BI47" t="e">
            <v>#VALUE!</v>
          </cell>
          <cell r="BJ47" t="e">
            <v>#VALUE!</v>
          </cell>
          <cell r="BK47" t="e">
            <v>#VALUE!</v>
          </cell>
          <cell r="BL47" t="e">
            <v>#VALUE!</v>
          </cell>
          <cell r="BM47" t="e">
            <v>#VALUE!</v>
          </cell>
          <cell r="BN47">
            <v>3.0000000000086402E-2</v>
          </cell>
          <cell r="BO47">
            <v>755.55</v>
          </cell>
          <cell r="BP47">
            <v>748.51</v>
          </cell>
          <cell r="BQ47">
            <v>755.80000000000007</v>
          </cell>
          <cell r="BR47">
            <v>748.76</v>
          </cell>
          <cell r="BS47">
            <v>757.0318794051841</v>
          </cell>
          <cell r="BT47">
            <v>749.96</v>
          </cell>
          <cell r="BU47">
            <v>749.9599609375</v>
          </cell>
          <cell r="BV47">
            <v>1.2318794051840314</v>
          </cell>
          <cell r="BW47">
            <v>1.2000000000000455</v>
          </cell>
          <cell r="BX47">
            <v>1.4818794051840314</v>
          </cell>
          <cell r="BY47">
            <v>250</v>
          </cell>
          <cell r="BZ47">
            <v>0.71250000000000002</v>
          </cell>
          <cell r="CA47">
            <v>0.3125</v>
          </cell>
          <cell r="CB47">
            <v>1.2159397025920384</v>
          </cell>
          <cell r="CC47">
            <v>3</v>
          </cell>
          <cell r="CD47">
            <v>1.3356299893691448</v>
          </cell>
          <cell r="CE47">
            <v>1220.4736412232239</v>
          </cell>
          <cell r="CF47">
            <v>5.6818172166060221E-2</v>
          </cell>
          <cell r="CG47">
            <v>1777.2585512036121</v>
          </cell>
          <cell r="CH47">
            <v>2997.7321924268363</v>
          </cell>
          <cell r="CI47">
            <v>2</v>
          </cell>
          <cell r="CJ47">
            <v>1</v>
          </cell>
          <cell r="CK47">
            <v>1.5</v>
          </cell>
          <cell r="CL47">
            <v>2345</v>
          </cell>
          <cell r="CM47">
            <v>1.9175259226610892</v>
          </cell>
          <cell r="CN47">
            <v>2.2000000000000002</v>
          </cell>
          <cell r="CO47">
            <v>2.1999988555908203</v>
          </cell>
          <cell r="CP47">
            <v>3</v>
          </cell>
          <cell r="CQ47">
            <v>3</v>
          </cell>
          <cell r="DV47" t="str">
            <v>250 mm</v>
          </cell>
          <cell r="DW47">
            <v>29.61</v>
          </cell>
          <cell r="DX47" t="str">
            <v>1</v>
          </cell>
          <cell r="DY47" t="str">
            <v>CS</v>
          </cell>
          <cell r="DZ47">
            <v>755.55000000000007</v>
          </cell>
          <cell r="EA47">
            <v>748.5100000000001</v>
          </cell>
        </row>
        <row r="48">
          <cell r="A48">
            <v>22</v>
          </cell>
          <cell r="B48" t="str">
            <v>C3</v>
          </cell>
          <cell r="C48" t="str">
            <v>C7</v>
          </cell>
          <cell r="D48">
            <v>4.9415000000000001E-2</v>
          </cell>
          <cell r="F48">
            <v>0.11220233</v>
          </cell>
          <cell r="G48">
            <v>2.33</v>
          </cell>
          <cell r="K48">
            <v>0.32639323809582649</v>
          </cell>
          <cell r="L48">
            <v>10.560281808822568</v>
          </cell>
          <cell r="M48">
            <v>10.560281808822568</v>
          </cell>
          <cell r="N48">
            <v>184.59219855738536</v>
          </cell>
          <cell r="O48">
            <v>0.63737040574488801</v>
          </cell>
          <cell r="P48">
            <v>13.424517990734699</v>
          </cell>
          <cell r="Q48">
            <v>4.9415000000000001E-2</v>
          </cell>
          <cell r="R48">
            <v>0</v>
          </cell>
          <cell r="S48">
            <v>0.11220233</v>
          </cell>
          <cell r="U48">
            <v>59</v>
          </cell>
          <cell r="V48">
            <v>158.4</v>
          </cell>
          <cell r="Y48">
            <v>0</v>
          </cell>
          <cell r="AB48">
            <v>0</v>
          </cell>
          <cell r="AC48">
            <v>126.72000000000001</v>
          </cell>
          <cell r="AD48">
            <v>8.6533333333333337E-2</v>
          </cell>
          <cell r="AE48">
            <v>0.34613333333333335</v>
          </cell>
          <cell r="AF48">
            <v>0.34613333333333335</v>
          </cell>
          <cell r="AG48">
            <v>0.37979403233333336</v>
          </cell>
          <cell r="AH48">
            <v>14.924517990734699</v>
          </cell>
          <cell r="AI48">
            <v>44.709999999999994</v>
          </cell>
          <cell r="AJ48">
            <v>19.68</v>
          </cell>
          <cell r="AK48">
            <v>10</v>
          </cell>
          <cell r="AL48">
            <v>0.25</v>
          </cell>
          <cell r="AM48">
            <v>1.4E-2</v>
          </cell>
          <cell r="AN48">
            <v>4.7093391418457031E-2</v>
          </cell>
          <cell r="AO48">
            <v>9.765625E-2</v>
          </cell>
          <cell r="AP48">
            <v>0.18837356567382813</v>
          </cell>
          <cell r="AQ48">
            <v>2.3268246403969663</v>
          </cell>
          <cell r="AR48">
            <v>4.097928860534088</v>
          </cell>
          <cell r="AS48">
            <v>3.4710447574515459</v>
          </cell>
          <cell r="AT48">
            <v>0.27594867008962648</v>
          </cell>
          <cell r="AU48">
            <v>0.32304206150808351</v>
          </cell>
          <cell r="AV48">
            <v>4.99892688965961</v>
          </cell>
          <cell r="AW48">
            <v>245.3842498810485</v>
          </cell>
          <cell r="AX48">
            <v>6.0821010305141629E-2</v>
          </cell>
          <cell r="AY48">
            <v>295.26330877890359</v>
          </cell>
          <cell r="AZ48" t="str">
            <v>05°33'24''</v>
          </cell>
          <cell r="BA48" t="e">
            <v>#VALUE!</v>
          </cell>
          <cell r="BB48">
            <v>4.8000000000000001E-2</v>
          </cell>
          <cell r="BC48" t="e">
            <v>#VALUE!</v>
          </cell>
          <cell r="BD48" t="e">
            <v>#VALUE!</v>
          </cell>
          <cell r="BE48" t="e">
            <v>#VALUE!</v>
          </cell>
          <cell r="BF48" t="e">
            <v>#VALUE!</v>
          </cell>
          <cell r="BG48" t="e">
            <v>#VALUE!</v>
          </cell>
          <cell r="BH48" t="e">
            <v>#VALUE!</v>
          </cell>
          <cell r="BI48" t="e">
            <v>#VALUE!</v>
          </cell>
          <cell r="BJ48" t="e">
            <v>#VALUE!</v>
          </cell>
          <cell r="BK48" t="e">
            <v>#VALUE!</v>
          </cell>
          <cell r="BL48" t="e">
            <v>#VALUE!</v>
          </cell>
          <cell r="BM48" t="e">
            <v>#VALUE!</v>
          </cell>
          <cell r="BN48">
            <v>2.9999999999972715E-2</v>
          </cell>
          <cell r="BO48">
            <v>748.48</v>
          </cell>
          <cell r="BP48">
            <v>739.68</v>
          </cell>
          <cell r="BQ48">
            <v>748.73000000000013</v>
          </cell>
          <cell r="BR48">
            <v>739.93</v>
          </cell>
          <cell r="BS48">
            <v>749.96</v>
          </cell>
          <cell r="BT48">
            <v>741.13388318292118</v>
          </cell>
          <cell r="BU48">
            <v>741.1337890625</v>
          </cell>
          <cell r="BV48">
            <v>1.2299999999999045</v>
          </cell>
          <cell r="BW48">
            <v>1.2038831829212313</v>
          </cell>
          <cell r="BX48">
            <v>1.4799999999999045</v>
          </cell>
          <cell r="BY48">
            <v>250</v>
          </cell>
          <cell r="BZ48">
            <v>0.71250000000000002</v>
          </cell>
          <cell r="CA48">
            <v>0.3125</v>
          </cell>
          <cell r="CB48">
            <v>1.2169415914605679</v>
          </cell>
          <cell r="CC48">
            <v>3</v>
          </cell>
          <cell r="CD48">
            <v>1.3364725386924601</v>
          </cell>
          <cell r="CE48">
            <v>1221.2435469970696</v>
          </cell>
          <cell r="CF48">
            <v>5.673905888214148E-2</v>
          </cell>
          <cell r="CG48">
            <v>1774.6268206514642</v>
          </cell>
          <cell r="CH48">
            <v>2995.8703676485338</v>
          </cell>
          <cell r="CI48">
            <v>2</v>
          </cell>
          <cell r="CJ48">
            <v>1</v>
          </cell>
          <cell r="CK48">
            <v>1.5</v>
          </cell>
          <cell r="CL48">
            <v>2345</v>
          </cell>
          <cell r="CM48">
            <v>1.916334989967079</v>
          </cell>
          <cell r="CN48">
            <v>2.2000000000000002</v>
          </cell>
          <cell r="CO48">
            <v>2.1999988555908203</v>
          </cell>
          <cell r="CP48">
            <v>3</v>
          </cell>
          <cell r="CQ48">
            <v>3</v>
          </cell>
          <cell r="DV48" t="str">
            <v>250 mm</v>
          </cell>
          <cell r="DW48">
            <v>44.709999999999994</v>
          </cell>
          <cell r="DX48" t="str">
            <v>1</v>
          </cell>
          <cell r="DY48" t="str">
            <v>CS</v>
          </cell>
          <cell r="DZ48">
            <v>748.48000000000013</v>
          </cell>
          <cell r="EA48">
            <v>739.68000000000018</v>
          </cell>
        </row>
        <row r="49">
          <cell r="A49">
            <v>23</v>
          </cell>
          <cell r="B49" t="str">
            <v>C7</v>
          </cell>
          <cell r="C49" t="str">
            <v>C13</v>
          </cell>
          <cell r="D49">
            <v>4.1735000000000001E-2</v>
          </cell>
          <cell r="F49">
            <v>0.15393733000000001</v>
          </cell>
          <cell r="G49">
            <v>2.33</v>
          </cell>
          <cell r="K49">
            <v>0.27985885078988287</v>
          </cell>
          <cell r="L49">
            <v>10.84014065961245</v>
          </cell>
          <cell r="M49">
            <v>10.84014065961245</v>
          </cell>
          <cell r="N49">
            <v>181.89921299716585</v>
          </cell>
          <cell r="O49">
            <v>0.63589456779355902</v>
          </cell>
          <cell r="P49">
            <v>18.251952079650028</v>
          </cell>
          <cell r="Q49">
            <v>4.1735000000000001E-2</v>
          </cell>
          <cell r="R49">
            <v>0</v>
          </cell>
          <cell r="S49">
            <v>0.15393733000000001</v>
          </cell>
          <cell r="U49">
            <v>70</v>
          </cell>
          <cell r="V49">
            <v>158.4</v>
          </cell>
          <cell r="Y49">
            <v>0</v>
          </cell>
          <cell r="AB49">
            <v>0</v>
          </cell>
          <cell r="AC49">
            <v>126.72000000000001</v>
          </cell>
          <cell r="AD49">
            <v>0.10266666666666668</v>
          </cell>
          <cell r="AE49">
            <v>0.41066666666666674</v>
          </cell>
          <cell r="AF49">
            <v>0.41066666666666674</v>
          </cell>
          <cell r="AG49">
            <v>0.45684786566666674</v>
          </cell>
          <cell r="AH49">
            <v>19.751952079650028</v>
          </cell>
          <cell r="AI49">
            <v>39.479999999999997</v>
          </cell>
          <cell r="AJ49">
            <v>16.690000000000001</v>
          </cell>
          <cell r="AK49">
            <v>10</v>
          </cell>
          <cell r="AL49">
            <v>0.25</v>
          </cell>
          <cell r="AM49">
            <v>1.4E-2</v>
          </cell>
          <cell r="AN49">
            <v>5.6341648101806641E-2</v>
          </cell>
          <cell r="AO49">
            <v>0.11328125</v>
          </cell>
          <cell r="AP49">
            <v>0.22536659240722656</v>
          </cell>
          <cell r="AQ49">
            <v>2.3837071682910946</v>
          </cell>
          <cell r="AR49">
            <v>3.8181011314435862</v>
          </cell>
          <cell r="AS49">
            <v>3.4546249515651901</v>
          </cell>
          <cell r="AT49">
            <v>0.28960549766372823</v>
          </cell>
          <cell r="AU49">
            <v>0.34594714576553487</v>
          </cell>
          <cell r="AV49">
            <v>4.6035451449526361</v>
          </cell>
          <cell r="AW49">
            <v>225.97599387269003</v>
          </cell>
          <cell r="AX49">
            <v>8.7407302612762708E-2</v>
          </cell>
          <cell r="AY49">
            <v>310.67702155637988</v>
          </cell>
          <cell r="AZ49" t="str">
            <v>15°24'49''</v>
          </cell>
          <cell r="BA49" t="e">
            <v>#VALUE!</v>
          </cell>
          <cell r="BB49">
            <v>2.3E-2</v>
          </cell>
          <cell r="BC49" t="e">
            <v>#VALUE!</v>
          </cell>
          <cell r="BD49" t="e">
            <v>#VALUE!</v>
          </cell>
          <cell r="BE49" t="e">
            <v>#VALUE!</v>
          </cell>
          <cell r="BF49" t="e">
            <v>#VALUE!</v>
          </cell>
          <cell r="BG49" t="e">
            <v>#VALUE!</v>
          </cell>
          <cell r="BH49" t="e">
            <v>#VALUE!</v>
          </cell>
          <cell r="BI49" t="e">
            <v>#VALUE!</v>
          </cell>
          <cell r="BJ49" t="e">
            <v>#VALUE!</v>
          </cell>
          <cell r="BK49" t="e">
            <v>#VALUE!</v>
          </cell>
          <cell r="BL49" t="e">
            <v>#VALUE!</v>
          </cell>
          <cell r="BM49" t="e">
            <v>#VALUE!</v>
          </cell>
          <cell r="BN49">
            <v>2.9999999999972715E-2</v>
          </cell>
          <cell r="BO49">
            <v>739.65</v>
          </cell>
          <cell r="BP49">
            <v>733.06</v>
          </cell>
          <cell r="BQ49">
            <v>739.9000000000002</v>
          </cell>
          <cell r="BR49">
            <v>733.31</v>
          </cell>
          <cell r="BS49">
            <v>741.13388318292118</v>
          </cell>
          <cell r="BT49">
            <v>734.50553245312699</v>
          </cell>
          <cell r="BU49">
            <v>734.50537109375</v>
          </cell>
          <cell r="BV49">
            <v>1.2338831829209767</v>
          </cell>
          <cell r="BW49">
            <v>1.1955324531270435</v>
          </cell>
          <cell r="BX49">
            <v>1.4838831829209767</v>
          </cell>
          <cell r="BY49">
            <v>250</v>
          </cell>
          <cell r="BZ49">
            <v>0.71250000000000002</v>
          </cell>
          <cell r="CA49">
            <v>0.3125</v>
          </cell>
          <cell r="CB49">
            <v>1.2147078180240101</v>
          </cell>
          <cell r="CC49">
            <v>4</v>
          </cell>
          <cell r="CD49">
            <v>1.2359137859675828</v>
          </cell>
          <cell r="CE49">
            <v>1223.4677479198313</v>
          </cell>
          <cell r="CF49">
            <v>5.6915660554941683E-2</v>
          </cell>
          <cell r="CG49">
            <v>1780.5027587328048</v>
          </cell>
          <cell r="CH49">
            <v>3003.9705066526358</v>
          </cell>
          <cell r="CI49">
            <v>2</v>
          </cell>
          <cell r="CJ49">
            <v>1</v>
          </cell>
          <cell r="CK49">
            <v>1.5</v>
          </cell>
          <cell r="CL49">
            <v>2345</v>
          </cell>
          <cell r="CM49">
            <v>1.9215163155560568</v>
          </cell>
          <cell r="CN49">
            <v>2.2000000000000002</v>
          </cell>
          <cell r="CO49">
            <v>2.1999988555908203</v>
          </cell>
          <cell r="CP49">
            <v>3</v>
          </cell>
          <cell r="CQ49">
            <v>3</v>
          </cell>
          <cell r="DV49" t="str">
            <v>250 mm</v>
          </cell>
          <cell r="DW49">
            <v>39.479999999999997</v>
          </cell>
          <cell r="DX49" t="str">
            <v>1</v>
          </cell>
          <cell r="DY49" t="str">
            <v>CS</v>
          </cell>
          <cell r="DZ49">
            <v>739.6500000000002</v>
          </cell>
          <cell r="EA49">
            <v>733.06000000000017</v>
          </cell>
        </row>
        <row r="50">
          <cell r="A50">
            <v>24</v>
          </cell>
          <cell r="B50" t="str">
            <v>C13</v>
          </cell>
          <cell r="C50" t="str">
            <v>C21</v>
          </cell>
          <cell r="D50">
            <v>6.2204999999999996E-2</v>
          </cell>
          <cell r="F50">
            <v>0.21614232999999999</v>
          </cell>
          <cell r="G50">
            <v>2.33</v>
          </cell>
          <cell r="K50">
            <v>0.44690175867593745</v>
          </cell>
          <cell r="L50">
            <v>11.287042418288387</v>
          </cell>
          <cell r="M50">
            <v>11.287042418288387</v>
          </cell>
          <cell r="N50">
            <v>177.81373111169739</v>
          </cell>
          <cell r="O50">
            <v>0.63040507940781598</v>
          </cell>
          <cell r="P50">
            <v>25.224801604341405</v>
          </cell>
          <cell r="Q50">
            <v>6.2204999999999996E-2</v>
          </cell>
          <cell r="R50">
            <v>0</v>
          </cell>
          <cell r="S50">
            <v>0.21614232999999999</v>
          </cell>
          <cell r="U50">
            <v>126</v>
          </cell>
          <cell r="V50">
            <v>158.4</v>
          </cell>
          <cell r="Y50">
            <v>0</v>
          </cell>
          <cell r="AB50">
            <v>0</v>
          </cell>
          <cell r="AC50">
            <v>126.72000000000001</v>
          </cell>
          <cell r="AD50">
            <v>0.18480000000000002</v>
          </cell>
          <cell r="AE50">
            <v>0.73920000000000008</v>
          </cell>
          <cell r="AF50">
            <v>0.73920000000000008</v>
          </cell>
          <cell r="AG50">
            <v>0.80404269900000003</v>
          </cell>
          <cell r="AH50">
            <v>26.724801604341405</v>
          </cell>
          <cell r="AI50">
            <v>47.919999999999995</v>
          </cell>
          <cell r="AJ50">
            <v>5.82</v>
          </cell>
          <cell r="AK50">
            <v>10</v>
          </cell>
          <cell r="AL50">
            <v>0.25</v>
          </cell>
          <cell r="AM50">
            <v>1.4E-2</v>
          </cell>
          <cell r="AN50">
            <v>8.5892915725708008E-2</v>
          </cell>
          <cell r="AO50">
            <v>0.1318359375</v>
          </cell>
          <cell r="AP50">
            <v>0.34357166290283203</v>
          </cell>
          <cell r="AQ50">
            <v>1.7901432372642707</v>
          </cell>
          <cell r="AR50">
            <v>2.2774644364993923</v>
          </cell>
          <cell r="AS50">
            <v>1.7322347891120302</v>
          </cell>
          <cell r="AT50">
            <v>0.16333398623460768</v>
          </cell>
          <cell r="AU50">
            <v>0.24922690196031569</v>
          </cell>
          <cell r="AV50">
            <v>2.7184774223727368</v>
          </cell>
          <cell r="AW50">
            <v>133.44294842306104</v>
          </cell>
          <cell r="AX50">
            <v>0.20027136630415562</v>
          </cell>
          <cell r="AY50">
            <v>216.68132208095028</v>
          </cell>
          <cell r="AZ50" t="str">
            <v>93°59'45''</v>
          </cell>
          <cell r="BA50" t="e">
            <v>#VALUE!</v>
          </cell>
          <cell r="BB50">
            <v>1E-3</v>
          </cell>
          <cell r="BC50" t="e">
            <v>#VALUE!</v>
          </cell>
          <cell r="BD50" t="e">
            <v>#VALUE!</v>
          </cell>
          <cell r="BE50" t="e">
            <v>#VALUE!</v>
          </cell>
          <cell r="BF50" t="e">
            <v>#VALUE!</v>
          </cell>
          <cell r="BG50" t="e">
            <v>#VALUE!</v>
          </cell>
          <cell r="BH50" t="e">
            <v>#VALUE!</v>
          </cell>
          <cell r="BI50" t="e">
            <v>#VALUE!</v>
          </cell>
          <cell r="BJ50" t="e">
            <v>#VALUE!</v>
          </cell>
          <cell r="BK50" t="e">
            <v>#VALUE!</v>
          </cell>
          <cell r="BL50" t="e">
            <v>#VALUE!</v>
          </cell>
          <cell r="BM50" t="e">
            <v>#VALUE!</v>
          </cell>
          <cell r="BN50">
            <v>2.9999999999972715E-2</v>
          </cell>
          <cell r="BO50">
            <v>733.03</v>
          </cell>
          <cell r="BP50">
            <v>730.24</v>
          </cell>
          <cell r="BQ50">
            <v>733.2800000000002</v>
          </cell>
          <cell r="BR50">
            <v>730.49</v>
          </cell>
          <cell r="BS50">
            <v>734.50553245312699</v>
          </cell>
          <cell r="BT50">
            <v>731.7213043486762</v>
          </cell>
          <cell r="BU50">
            <v>731.72119140625</v>
          </cell>
          <cell r="BV50">
            <v>1.2255324531267888</v>
          </cell>
          <cell r="BW50">
            <v>1.2313043486761899</v>
          </cell>
          <cell r="BX50">
            <v>1.4755324531267888</v>
          </cell>
          <cell r="BY50">
            <v>250</v>
          </cell>
          <cell r="BZ50">
            <v>0.71250000000000002</v>
          </cell>
          <cell r="CA50">
            <v>0.3125</v>
          </cell>
          <cell r="CB50">
            <v>1.2284184009014893</v>
          </cell>
          <cell r="CC50">
            <v>5</v>
          </cell>
          <cell r="CD50">
            <v>1.2456063212141935</v>
          </cell>
          <cell r="CE50">
            <v>1074.9777178066179</v>
          </cell>
          <cell r="CF50">
            <v>5.5843801331532439E-2</v>
          </cell>
          <cell r="CG50">
            <v>1744.9078781321589</v>
          </cell>
          <cell r="CH50">
            <v>2819.8855959387765</v>
          </cell>
          <cell r="CI50">
            <v>2</v>
          </cell>
          <cell r="CJ50">
            <v>1</v>
          </cell>
          <cell r="CK50">
            <v>1.5</v>
          </cell>
          <cell r="CL50">
            <v>2345</v>
          </cell>
          <cell r="CM50">
            <v>1.8037647735216054</v>
          </cell>
          <cell r="CN50">
            <v>1.9</v>
          </cell>
          <cell r="CO50">
            <v>1.8999996185302734</v>
          </cell>
          <cell r="CP50">
            <v>3</v>
          </cell>
          <cell r="CQ50">
            <v>3</v>
          </cell>
          <cell r="DV50" t="str">
            <v>250 mm</v>
          </cell>
          <cell r="DW50">
            <v>47.919999999999995</v>
          </cell>
          <cell r="DX50" t="str">
            <v>1</v>
          </cell>
          <cell r="DY50" t="str">
            <v>CS</v>
          </cell>
          <cell r="DZ50">
            <v>733.0300000000002</v>
          </cell>
          <cell r="EA50">
            <v>730.24000000000024</v>
          </cell>
        </row>
        <row r="51">
          <cell r="A51">
            <v>25</v>
          </cell>
          <cell r="B51" t="str">
            <v>C21</v>
          </cell>
          <cell r="C51" t="str">
            <v>C29</v>
          </cell>
          <cell r="D51">
            <v>0.10802</v>
          </cell>
          <cell r="E51">
            <v>0.51816958000000002</v>
          </cell>
          <cell r="F51">
            <v>0.84233190999999996</v>
          </cell>
          <cell r="G51">
            <v>2.33</v>
          </cell>
          <cell r="K51">
            <v>0.22332432585652517</v>
          </cell>
          <cell r="L51">
            <v>11.510366744144912</v>
          </cell>
          <cell r="M51">
            <v>11.510366744144912</v>
          </cell>
          <cell r="N51">
            <v>175.8642761389207</v>
          </cell>
          <cell r="O51">
            <v>0.63544809547176107</v>
          </cell>
          <cell r="P51">
            <v>95.203127368996888</v>
          </cell>
          <cell r="Q51">
            <v>0.10802</v>
          </cell>
          <cell r="R51">
            <v>0.51816958000000002</v>
          </cell>
          <cell r="S51">
            <v>0.84233190999999996</v>
          </cell>
          <cell r="U51">
            <v>486</v>
          </cell>
          <cell r="V51">
            <v>158.4</v>
          </cell>
          <cell r="W51">
            <v>0.10802</v>
          </cell>
          <cell r="X51">
            <v>0.10802</v>
          </cell>
          <cell r="Y51">
            <v>5.4010000000000002E-2</v>
          </cell>
          <cell r="AB51">
            <v>5.4009974002838135E-2</v>
          </cell>
          <cell r="AC51">
            <v>126.72000000000001</v>
          </cell>
          <cell r="AD51">
            <v>0.7128000000000001</v>
          </cell>
          <cell r="AE51">
            <v>2.8373281955959038</v>
          </cell>
          <cell r="AF51">
            <v>2.8913381955959037</v>
          </cell>
          <cell r="AG51">
            <v>3.1440377685959038</v>
          </cell>
          <cell r="AH51">
            <v>98.347165137592796</v>
          </cell>
          <cell r="AI51">
            <v>49.459999999999994</v>
          </cell>
          <cell r="AJ51">
            <v>15.91</v>
          </cell>
          <cell r="AK51">
            <v>10</v>
          </cell>
          <cell r="AL51">
            <v>0.25</v>
          </cell>
          <cell r="AM51">
            <v>1.4E-2</v>
          </cell>
          <cell r="AN51">
            <v>0.13208019733428955</v>
          </cell>
          <cell r="AO51">
            <v>0.236572265625</v>
          </cell>
          <cell r="AP51">
            <v>0.5283207893371582</v>
          </cell>
          <cell r="AQ51">
            <v>3.7376189384066101</v>
          </cell>
          <cell r="AR51">
            <v>3.6721746185645014</v>
          </cell>
          <cell r="AS51">
            <v>6.8214174903960823</v>
          </cell>
          <cell r="AT51">
            <v>0.71201811053699049</v>
          </cell>
          <cell r="AU51">
            <v>0.84409830787128004</v>
          </cell>
          <cell r="AV51">
            <v>4.4946856970829208</v>
          </cell>
          <cell r="AW51">
            <v>220.63236822110659</v>
          </cell>
          <cell r="AX51">
            <v>0.44575130082016906</v>
          </cell>
          <cell r="AY51">
            <v>303.51979525014559</v>
          </cell>
          <cell r="AZ51" t="str">
            <v>86°50'19''</v>
          </cell>
          <cell r="BA51" t="e">
            <v>#VALUE!</v>
          </cell>
          <cell r="BB51">
            <v>0.59499999999999997</v>
          </cell>
          <cell r="BC51" t="e">
            <v>#VALUE!</v>
          </cell>
          <cell r="BD51" t="e">
            <v>#VALUE!</v>
          </cell>
          <cell r="BE51" t="e">
            <v>#VALUE!</v>
          </cell>
          <cell r="BF51" t="e">
            <v>#VALUE!</v>
          </cell>
          <cell r="BG51" t="e">
            <v>#VALUE!</v>
          </cell>
          <cell r="BH51" t="e">
            <v>#VALUE!</v>
          </cell>
          <cell r="BI51" t="e">
            <v>#VALUE!</v>
          </cell>
          <cell r="BJ51" t="e">
            <v>#VALUE!</v>
          </cell>
          <cell r="BK51" t="e">
            <v>#VALUE!</v>
          </cell>
          <cell r="BL51" t="e">
            <v>#VALUE!</v>
          </cell>
          <cell r="BM51" t="e">
            <v>#VALUE!</v>
          </cell>
          <cell r="BN51">
            <v>6.0000000000059117E-2</v>
          </cell>
          <cell r="BO51">
            <v>730.18</v>
          </cell>
          <cell r="BP51">
            <v>722.31</v>
          </cell>
          <cell r="BQ51">
            <v>730.43000000000029</v>
          </cell>
          <cell r="BR51">
            <v>722.56</v>
          </cell>
          <cell r="BS51">
            <v>731.7213043486762</v>
          </cell>
          <cell r="BT51">
            <v>723.85904830801019</v>
          </cell>
          <cell r="BU51">
            <v>723.85888671875</v>
          </cell>
          <cell r="BV51">
            <v>1.2913043486759079</v>
          </cell>
          <cell r="BW51">
            <v>1.2990483080102422</v>
          </cell>
          <cell r="BX51">
            <v>1.5413043486759079</v>
          </cell>
          <cell r="BY51">
            <v>250</v>
          </cell>
          <cell r="BZ51">
            <v>0.71250000000000002</v>
          </cell>
          <cell r="CA51">
            <v>0.3125</v>
          </cell>
          <cell r="CB51">
            <v>1.2951763283430751</v>
          </cell>
          <cell r="CC51">
            <v>6</v>
          </cell>
          <cell r="CD51">
            <v>1.4198853860066456</v>
          </cell>
          <cell r="CE51">
            <v>1225.3832738328915</v>
          </cell>
          <cell r="CF51">
            <v>5.1012857470690509E-2</v>
          </cell>
          <cell r="CG51">
            <v>1586.5351030940396</v>
          </cell>
          <cell r="CH51">
            <v>2811.9183769269312</v>
          </cell>
          <cell r="CI51">
            <v>2</v>
          </cell>
          <cell r="CJ51">
            <v>1</v>
          </cell>
          <cell r="CK51">
            <v>1.5</v>
          </cell>
          <cell r="CL51">
            <v>2345</v>
          </cell>
          <cell r="CM51">
            <v>1.7986684713818324</v>
          </cell>
          <cell r="CN51">
            <v>1.9</v>
          </cell>
          <cell r="CO51">
            <v>1.8999996185302734</v>
          </cell>
          <cell r="CP51">
            <v>3</v>
          </cell>
          <cell r="CQ51">
            <v>3</v>
          </cell>
          <cell r="DV51" t="str">
            <v>250 mm</v>
          </cell>
          <cell r="DW51">
            <v>49.459999999999994</v>
          </cell>
          <cell r="DX51" t="str">
            <v>1</v>
          </cell>
          <cell r="DY51" t="str">
            <v>CS</v>
          </cell>
          <cell r="DZ51">
            <v>730.18000000000029</v>
          </cell>
          <cell r="EA51">
            <v>722.31000000000029</v>
          </cell>
        </row>
        <row r="52">
          <cell r="A52">
            <v>26</v>
          </cell>
          <cell r="B52" t="str">
            <v>C29</v>
          </cell>
          <cell r="C52" t="str">
            <v>C61</v>
          </cell>
          <cell r="D52">
            <v>0.10807</v>
          </cell>
          <cell r="E52">
            <v>0.17712</v>
          </cell>
          <cell r="F52">
            <v>1.12752191</v>
          </cell>
          <cell r="G52">
            <v>2.33</v>
          </cell>
          <cell r="K52">
            <v>0.20696883819190759</v>
          </cell>
          <cell r="L52">
            <v>11.717335582336819</v>
          </cell>
          <cell r="M52">
            <v>11.717335582336819</v>
          </cell>
          <cell r="N52">
            <v>174.10894398747362</v>
          </cell>
          <cell r="O52">
            <v>0.63391388844568075</v>
          </cell>
          <cell r="P52">
            <v>126.6795698271963</v>
          </cell>
          <cell r="Q52">
            <v>0.10807</v>
          </cell>
          <cell r="R52">
            <v>0.17712</v>
          </cell>
          <cell r="S52">
            <v>1.12752191</v>
          </cell>
          <cell r="U52">
            <v>540</v>
          </cell>
          <cell r="V52">
            <v>158.4</v>
          </cell>
          <cell r="X52">
            <v>0.16981000000000002</v>
          </cell>
          <cell r="Y52">
            <v>8.4905000000000008E-2</v>
          </cell>
          <cell r="AB52">
            <v>8.4904968738555908E-2</v>
          </cell>
          <cell r="AC52">
            <v>126.72000000000001</v>
          </cell>
          <cell r="AD52">
            <v>0.79200000000000004</v>
          </cell>
          <cell r="AE52">
            <v>3.1337863725489026</v>
          </cell>
          <cell r="AF52">
            <v>3.2186913725489026</v>
          </cell>
          <cell r="AG52">
            <v>3.5569479455489024</v>
          </cell>
          <cell r="AH52">
            <v>130.2365177727452</v>
          </cell>
          <cell r="AI52">
            <v>49.349999999999994</v>
          </cell>
          <cell r="AJ52">
            <v>15.5</v>
          </cell>
          <cell r="AK52">
            <v>10</v>
          </cell>
          <cell r="AL52">
            <v>0.25</v>
          </cell>
          <cell r="AM52">
            <v>1.4E-2</v>
          </cell>
          <cell r="AN52">
            <v>0.15670943260192871</v>
          </cell>
          <cell r="AO52">
            <v>0.245361328125</v>
          </cell>
          <cell r="AP52">
            <v>0.62683773040771484</v>
          </cell>
          <cell r="AQ52">
            <v>4.021482883209698</v>
          </cell>
          <cell r="AR52">
            <v>3.5055156644756074</v>
          </cell>
          <cell r="AS52">
            <v>7.658804370750901</v>
          </cell>
          <cell r="AT52">
            <v>0.82427750152643153</v>
          </cell>
          <cell r="AU52">
            <v>0.98098693412836024</v>
          </cell>
          <cell r="AV52">
            <v>4.4363937745529025</v>
          </cell>
          <cell r="AW52">
            <v>217.77097016510768</v>
          </cell>
          <cell r="AX52">
            <v>0.59804352101661495</v>
          </cell>
          <cell r="AY52">
            <v>304.03535973951034</v>
          </cell>
          <cell r="AZ52" t="str">
            <v>00°00'00''</v>
          </cell>
          <cell r="BA52" t="e">
            <v>#VALUE!</v>
          </cell>
          <cell r="BB52">
            <v>0.13700000000000001</v>
          </cell>
          <cell r="BC52" t="e">
            <v>#VALUE!</v>
          </cell>
          <cell r="BD52" t="e">
            <v>#VALUE!</v>
          </cell>
          <cell r="BE52" t="e">
            <v>#VALUE!</v>
          </cell>
          <cell r="BF52" t="e">
            <v>#VALUE!</v>
          </cell>
          <cell r="BG52" t="e">
            <v>#VALUE!</v>
          </cell>
          <cell r="BH52" t="e">
            <v>#VALUE!</v>
          </cell>
          <cell r="BI52" t="e">
            <v>#VALUE!</v>
          </cell>
          <cell r="BJ52" t="e">
            <v>#VALUE!</v>
          </cell>
          <cell r="BK52" t="e">
            <v>#VALUE!</v>
          </cell>
          <cell r="BL52" t="e">
            <v>#VALUE!</v>
          </cell>
          <cell r="BM52" t="e">
            <v>#VALUE!</v>
          </cell>
          <cell r="BN52">
            <v>8.9999999999918145E-2</v>
          </cell>
          <cell r="BO52">
            <v>722.22</v>
          </cell>
          <cell r="BP52">
            <v>714.57</v>
          </cell>
          <cell r="BQ52">
            <v>722.47000000000025</v>
          </cell>
          <cell r="BR52">
            <v>714.82</v>
          </cell>
          <cell r="BS52">
            <v>723.85904830801019</v>
          </cell>
          <cell r="BT52">
            <v>717.52854041212333</v>
          </cell>
          <cell r="BU52">
            <v>717.5283203125</v>
          </cell>
          <cell r="BV52">
            <v>1.389048308009933</v>
          </cell>
          <cell r="BW52">
            <v>2.7085404121232841</v>
          </cell>
          <cell r="BX52">
            <v>1.639048308009933</v>
          </cell>
          <cell r="BY52">
            <v>250</v>
          </cell>
          <cell r="BZ52">
            <v>0.71250000000000002</v>
          </cell>
          <cell r="CA52">
            <v>0.3125</v>
          </cell>
          <cell r="CB52">
            <v>2.0487943600666085</v>
          </cell>
          <cell r="CC52">
            <v>7</v>
          </cell>
          <cell r="CD52">
            <v>1.7742243577616796</v>
          </cell>
          <cell r="CE52">
            <v>1891.4617766519009</v>
          </cell>
          <cell r="CF52">
            <v>2.2247310420012711E-2</v>
          </cell>
          <cell r="CG52">
            <v>715.12608925778602</v>
          </cell>
          <cell r="CH52">
            <v>2606.587865909687</v>
          </cell>
          <cell r="CI52">
            <v>2</v>
          </cell>
          <cell r="CJ52">
            <v>1</v>
          </cell>
          <cell r="CK52">
            <v>1.5</v>
          </cell>
          <cell r="CL52">
            <v>2345</v>
          </cell>
          <cell r="CM52">
            <v>1.6673269931192027</v>
          </cell>
          <cell r="CN52">
            <v>1.9</v>
          </cell>
          <cell r="CO52">
            <v>1.8999996185302734</v>
          </cell>
          <cell r="CP52">
            <v>3</v>
          </cell>
          <cell r="CQ52">
            <v>3</v>
          </cell>
          <cell r="DV52" t="str">
            <v>250 mm</v>
          </cell>
          <cell r="DW52">
            <v>49.349999999999994</v>
          </cell>
          <cell r="DX52" t="str">
            <v>1</v>
          </cell>
          <cell r="DY52" t="str">
            <v>CS</v>
          </cell>
          <cell r="DZ52">
            <v>722.22000000000025</v>
          </cell>
          <cell r="EA52">
            <v>714.57000000000028</v>
          </cell>
        </row>
        <row r="53">
          <cell r="AD53">
            <v>714.56982421875</v>
          </cell>
        </row>
        <row r="54">
          <cell r="A54">
            <v>27</v>
          </cell>
          <cell r="B54" t="str">
            <v>C69</v>
          </cell>
          <cell r="C54" t="str">
            <v>C70</v>
          </cell>
          <cell r="D54">
            <v>0.10103999999999999</v>
          </cell>
          <cell r="F54">
            <v>0.10103999999999999</v>
          </cell>
          <cell r="G54">
            <v>2.33</v>
          </cell>
          <cell r="H54">
            <v>60.84</v>
          </cell>
          <cell r="I54">
            <v>9.31</v>
          </cell>
          <cell r="J54">
            <v>15.302432610124917</v>
          </cell>
          <cell r="K54">
            <v>15.30242919921875</v>
          </cell>
          <cell r="L54">
            <v>5</v>
          </cell>
          <cell r="M54">
            <v>10</v>
          </cell>
          <cell r="N54">
            <v>190.32831544687943</v>
          </cell>
          <cell r="O54">
            <v>0.63455104103320614</v>
          </cell>
          <cell r="P54">
            <v>12.202907022424487</v>
          </cell>
          <cell r="Q54">
            <v>0.10103999999999999</v>
          </cell>
          <cell r="R54">
            <v>0</v>
          </cell>
          <cell r="S54">
            <v>0.10103999999999999</v>
          </cell>
          <cell r="U54">
            <v>14</v>
          </cell>
          <cell r="V54">
            <v>158.4</v>
          </cell>
          <cell r="Y54">
            <v>0</v>
          </cell>
          <cell r="AB54">
            <v>0</v>
          </cell>
          <cell r="AC54">
            <v>126.72000000000001</v>
          </cell>
          <cell r="AD54">
            <v>2.0533333333333334E-2</v>
          </cell>
          <cell r="AE54">
            <v>8.2133333333333336E-2</v>
          </cell>
          <cell r="AF54">
            <v>8.2133333333333336E-2</v>
          </cell>
          <cell r="AG54">
            <v>0.11244533333333333</v>
          </cell>
          <cell r="AH54">
            <v>13.702907022424487</v>
          </cell>
          <cell r="AI54">
            <v>25.27</v>
          </cell>
          <cell r="AJ54">
            <v>14.13</v>
          </cell>
          <cell r="AK54">
            <v>10</v>
          </cell>
          <cell r="AL54">
            <v>0.25</v>
          </cell>
          <cell r="AM54">
            <v>1.4E-2</v>
          </cell>
          <cell r="AN54">
            <v>4.9011707305908203E-2</v>
          </cell>
          <cell r="AO54">
            <v>9.375E-2</v>
          </cell>
          <cell r="AP54">
            <v>0.19604682922363281</v>
          </cell>
          <cell r="AQ54">
            <v>2.0174723642319421</v>
          </cell>
          <cell r="AR54">
            <v>3.4792044312999191</v>
          </cell>
          <cell r="AS54">
            <v>2.5784949306461433</v>
          </cell>
          <cell r="AT54">
            <v>0.20745131194901234</v>
          </cell>
          <cell r="AU54">
            <v>0.25646301925492054</v>
          </cell>
          <cell r="AV54">
            <v>4.2357987614362109</v>
          </cell>
          <cell r="AW54">
            <v>207.92428548457414</v>
          </cell>
          <cell r="AX54">
            <v>6.5903350301237909E-2</v>
          </cell>
          <cell r="AY54">
            <v>288.52414655635073</v>
          </cell>
          <cell r="AZ54" t="b">
            <v>0</v>
          </cell>
          <cell r="BA54">
            <v>288.52392578125</v>
          </cell>
          <cell r="BB54">
            <v>288.52392578125</v>
          </cell>
          <cell r="BC54">
            <v>288.52392578125</v>
          </cell>
          <cell r="BD54">
            <v>288.52392578125</v>
          </cell>
          <cell r="BE54">
            <v>288.52392578125</v>
          </cell>
          <cell r="BF54">
            <v>288.52392578125</v>
          </cell>
          <cell r="BG54">
            <v>0.13987927488490917</v>
          </cell>
          <cell r="BH54">
            <v>4.8</v>
          </cell>
          <cell r="BI54">
            <v>1.2</v>
          </cell>
          <cell r="BJ54">
            <v>0.4369160521696478</v>
          </cell>
          <cell r="BK54">
            <v>0.5306660521696478</v>
          </cell>
          <cell r="BL54">
            <v>7.7128841390578884E-4</v>
          </cell>
          <cell r="BM54">
            <v>0.63772480870026438</v>
          </cell>
          <cell r="BO54">
            <v>712.19</v>
          </cell>
          <cell r="BP54">
            <v>708.62</v>
          </cell>
          <cell r="BQ54">
            <v>712.44</v>
          </cell>
          <cell r="BR54">
            <v>708.87</v>
          </cell>
          <cell r="BS54">
            <v>713.63697422336816</v>
          </cell>
          <cell r="BT54">
            <v>710.07337808518582</v>
          </cell>
          <cell r="BU54" t="b">
            <v>0</v>
          </cell>
          <cell r="BV54">
            <v>1.1969742233681018</v>
          </cell>
          <cell r="BW54">
            <v>1.2033780851858182</v>
          </cell>
          <cell r="BX54">
            <v>1.4469742233681018</v>
          </cell>
          <cell r="BY54">
            <v>250</v>
          </cell>
          <cell r="BZ54">
            <v>0.71250000000000002</v>
          </cell>
          <cell r="CA54">
            <v>0.3125</v>
          </cell>
          <cell r="CB54">
            <v>1.20017615427696</v>
          </cell>
          <cell r="CC54">
            <v>10</v>
          </cell>
          <cell r="CD54">
            <v>1.2554110066203883</v>
          </cell>
          <cell r="CE54">
            <v>1338.3662120422262</v>
          </cell>
          <cell r="CF54">
            <v>5.8083696092778303E-2</v>
          </cell>
          <cell r="CG54">
            <v>1819.4771752380288</v>
          </cell>
          <cell r="CH54">
            <v>3157.8433872802552</v>
          </cell>
          <cell r="CI54">
            <v>2</v>
          </cell>
          <cell r="CJ54">
            <v>1</v>
          </cell>
          <cell r="CK54">
            <v>1.5</v>
          </cell>
          <cell r="CL54">
            <v>2345</v>
          </cell>
          <cell r="CM54">
            <v>2.0199424652112503</v>
          </cell>
          <cell r="CN54">
            <v>2.2000000000000002</v>
          </cell>
          <cell r="CO54">
            <v>2.1999988555908203</v>
          </cell>
          <cell r="CP54">
            <v>3</v>
          </cell>
          <cell r="CQ54">
            <v>3</v>
          </cell>
          <cell r="DV54" t="str">
            <v>250 mm</v>
          </cell>
          <cell r="DW54">
            <v>25.27</v>
          </cell>
          <cell r="DX54" t="str">
            <v>1</v>
          </cell>
          <cell r="DY54" t="str">
            <v>CS</v>
          </cell>
          <cell r="DZ54">
            <v>712.19</v>
          </cell>
          <cell r="EA54">
            <v>708.62</v>
          </cell>
        </row>
        <row r="55">
          <cell r="A55">
            <v>28</v>
          </cell>
          <cell r="B55" t="str">
            <v>C70</v>
          </cell>
          <cell r="C55" t="str">
            <v>3BOX</v>
          </cell>
          <cell r="F55">
            <v>0.10103999999999999</v>
          </cell>
          <cell r="G55">
            <v>2.33</v>
          </cell>
          <cell r="K55">
            <v>1.0160862896435358E-2</v>
          </cell>
          <cell r="L55">
            <v>10.010160862896436</v>
          </cell>
          <cell r="M55">
            <v>10.010160862896436</v>
          </cell>
          <cell r="N55">
            <v>190.21991299689051</v>
          </cell>
          <cell r="O55">
            <v>0.64740896129117442</v>
          </cell>
          <cell r="P55">
            <v>12.202907022424487</v>
          </cell>
          <cell r="Q55">
            <v>0</v>
          </cell>
          <cell r="R55">
            <v>0</v>
          </cell>
          <cell r="S55">
            <v>0.10103999999999999</v>
          </cell>
          <cell r="U55">
            <v>14</v>
          </cell>
          <cell r="V55">
            <v>158.4</v>
          </cell>
          <cell r="Y55">
            <v>0</v>
          </cell>
          <cell r="AB55">
            <v>0</v>
          </cell>
          <cell r="AC55">
            <v>126.72000000000001</v>
          </cell>
          <cell r="AD55">
            <v>2.0533333333333334E-2</v>
          </cell>
          <cell r="AE55">
            <v>8.2133333333333336E-2</v>
          </cell>
          <cell r="AF55">
            <v>8.2133333333333336E-2</v>
          </cell>
          <cell r="AG55">
            <v>0.11244533333333333</v>
          </cell>
          <cell r="AH55">
            <v>13.702907022424487</v>
          </cell>
          <cell r="AI55">
            <v>1.4400000000000002</v>
          </cell>
          <cell r="AJ55">
            <v>23.61</v>
          </cell>
          <cell r="AK55">
            <v>10</v>
          </cell>
          <cell r="AL55">
            <v>0.25</v>
          </cell>
          <cell r="AM55">
            <v>1.4E-2</v>
          </cell>
          <cell r="AN55">
            <v>4.309844970703125E-2</v>
          </cell>
          <cell r="AO55">
            <v>9.375E-2</v>
          </cell>
          <cell r="AP55">
            <v>0.172393798828125</v>
          </cell>
          <cell r="AQ55">
            <v>2.4269442427188084</v>
          </cell>
          <cell r="AR55">
            <v>4.4775895298883315</v>
          </cell>
          <cell r="AS55">
            <v>3.8783898455902714</v>
          </cell>
          <cell r="AT55">
            <v>0.30020684797482011</v>
          </cell>
          <cell r="AU55">
            <v>0.34330529768185136</v>
          </cell>
          <cell r="AV55">
            <v>5.4753543609433679</v>
          </cell>
          <cell r="AW55">
            <v>268.77082868969563</v>
          </cell>
          <cell r="AX55">
            <v>5.0983609676796153E-2</v>
          </cell>
          <cell r="AY55">
            <v>304.19771621937764</v>
          </cell>
          <cell r="AZ55" t="str">
            <v>15°40'25''</v>
          </cell>
          <cell r="BA55" t="e">
            <v>#VALUE!</v>
          </cell>
          <cell r="BB55">
            <v>8.6999999999999994E-2</v>
          </cell>
          <cell r="BC55" t="e">
            <v>#VALUE!</v>
          </cell>
          <cell r="BD55" t="e">
            <v>#VALUE!</v>
          </cell>
          <cell r="BE55" t="e">
            <v>#VALUE!</v>
          </cell>
          <cell r="BF55" t="e">
            <v>#VALUE!</v>
          </cell>
          <cell r="BG55" t="e">
            <v>#VALUE!</v>
          </cell>
          <cell r="BH55" t="e">
            <v>#VALUE!</v>
          </cell>
          <cell r="BI55" t="e">
            <v>#VALUE!</v>
          </cell>
          <cell r="BJ55" t="e">
            <v>#VALUE!</v>
          </cell>
          <cell r="BK55" t="e">
            <v>#VALUE!</v>
          </cell>
          <cell r="BL55" t="e">
            <v>#VALUE!</v>
          </cell>
          <cell r="BM55" t="e">
            <v>#VALUE!</v>
          </cell>
          <cell r="BN55">
            <v>2.9999999999972715E-2</v>
          </cell>
          <cell r="BO55">
            <v>708.59</v>
          </cell>
          <cell r="BP55">
            <v>708.25</v>
          </cell>
          <cell r="BQ55">
            <v>708.84</v>
          </cell>
          <cell r="BR55">
            <v>708.5</v>
          </cell>
          <cell r="BS55">
            <v>710.07337808518582</v>
          </cell>
          <cell r="BT55">
            <v>709.5</v>
          </cell>
          <cell r="BU55">
            <v>709.5</v>
          </cell>
          <cell r="BV55">
            <v>1.233378085185791</v>
          </cell>
          <cell r="BW55">
            <v>1</v>
          </cell>
          <cell r="BX55">
            <v>1.483378085185791</v>
          </cell>
          <cell r="BY55">
            <v>250</v>
          </cell>
          <cell r="BZ55">
            <v>0.71250000000000002</v>
          </cell>
          <cell r="CA55">
            <v>0.3125</v>
          </cell>
          <cell r="CB55">
            <v>1.1166890425928955</v>
          </cell>
          <cell r="CC55">
            <v>3</v>
          </cell>
          <cell r="CD55">
            <v>1.2503775299418127</v>
          </cell>
          <cell r="CE55">
            <v>1142.5715422821422</v>
          </cell>
          <cell r="CF55">
            <v>6.5494299598437222E-2</v>
          </cell>
          <cell r="CG55">
            <v>2071.1604742970753</v>
          </cell>
          <cell r="CH55">
            <v>3213.7320165792175</v>
          </cell>
          <cell r="CI55">
            <v>2</v>
          </cell>
          <cell r="CJ55">
            <v>1</v>
          </cell>
          <cell r="CK55">
            <v>1.5</v>
          </cell>
          <cell r="CL55">
            <v>2345</v>
          </cell>
          <cell r="CM55">
            <v>2.0556921214792436</v>
          </cell>
          <cell r="CN55">
            <v>2.2000000000000002</v>
          </cell>
          <cell r="CO55">
            <v>2.1999988555908203</v>
          </cell>
          <cell r="CP55">
            <v>3</v>
          </cell>
          <cell r="CQ55">
            <v>3</v>
          </cell>
          <cell r="DV55" t="str">
            <v>250 mm</v>
          </cell>
          <cell r="DW55">
            <v>1.4400000000000002</v>
          </cell>
          <cell r="DX55" t="str">
            <v>1</v>
          </cell>
          <cell r="DY55" t="str">
            <v>CS</v>
          </cell>
          <cell r="DZ55">
            <v>708.59</v>
          </cell>
          <cell r="EA55">
            <v>708.25</v>
          </cell>
        </row>
        <row r="56">
          <cell r="AD56">
            <v>708.25</v>
          </cell>
          <cell r="BU56">
            <v>708.25</v>
          </cell>
        </row>
        <row r="57">
          <cell r="A57">
            <v>29</v>
          </cell>
          <cell r="B57" t="str">
            <v>C4</v>
          </cell>
          <cell r="C57" t="str">
            <v>C55</v>
          </cell>
          <cell r="D57">
            <v>0.12245999999999999</v>
          </cell>
          <cell r="F57">
            <v>0.12245999999999999</v>
          </cell>
          <cell r="G57">
            <v>2.33</v>
          </cell>
          <cell r="H57">
            <v>2</v>
          </cell>
          <cell r="I57">
            <v>0.5</v>
          </cell>
          <cell r="J57">
            <v>25</v>
          </cell>
          <cell r="K57">
            <v>25</v>
          </cell>
          <cell r="L57">
            <v>5</v>
          </cell>
          <cell r="M57">
            <v>10</v>
          </cell>
          <cell r="N57">
            <v>190.32831544687943</v>
          </cell>
          <cell r="O57">
            <v>0.63231589736950611</v>
          </cell>
          <cell r="P57">
            <v>14.737769493352884</v>
          </cell>
          <cell r="Q57">
            <v>0.12245999999999999</v>
          </cell>
          <cell r="R57">
            <v>0</v>
          </cell>
          <cell r="S57">
            <v>0.12245999999999999</v>
          </cell>
          <cell r="U57">
            <v>18</v>
          </cell>
          <cell r="V57">
            <v>158.4</v>
          </cell>
          <cell r="Y57">
            <v>0</v>
          </cell>
          <cell r="AB57">
            <v>0</v>
          </cell>
          <cell r="AC57">
            <v>126.72000000000001</v>
          </cell>
          <cell r="AD57">
            <v>2.64E-2</v>
          </cell>
          <cell r="AE57">
            <v>0.1056</v>
          </cell>
          <cell r="AF57">
            <v>0.1056</v>
          </cell>
          <cell r="AG57">
            <v>0.14233799999999999</v>
          </cell>
          <cell r="AH57">
            <v>16.237769493352886</v>
          </cell>
          <cell r="AI57">
            <v>36.479999999999997</v>
          </cell>
          <cell r="AJ57">
            <v>9.9</v>
          </cell>
          <cell r="AK57">
            <v>10</v>
          </cell>
          <cell r="AL57">
            <v>0.25</v>
          </cell>
          <cell r="AM57">
            <v>1.4E-2</v>
          </cell>
          <cell r="AN57">
            <v>5.8205604553222656E-2</v>
          </cell>
          <cell r="AO57">
            <v>0.1015625</v>
          </cell>
          <cell r="AP57">
            <v>0.23282241821289063</v>
          </cell>
          <cell r="AQ57">
            <v>1.8711642239408266</v>
          </cell>
          <cell r="AR57">
            <v>2.9455176379075874</v>
          </cell>
          <cell r="AS57">
            <v>2.1086591013100056</v>
          </cell>
          <cell r="AT57">
            <v>0.17845339209765931</v>
          </cell>
          <cell r="AU57">
            <v>0.23665899665088197</v>
          </cell>
          <cell r="AV57">
            <v>3.5455354776124119</v>
          </cell>
          <cell r="AW57">
            <v>174.04106577358019</v>
          </cell>
          <cell r="AX57">
            <v>9.3298494933819323E-2</v>
          </cell>
          <cell r="AY57">
            <v>134.56763007581799</v>
          </cell>
          <cell r="AZ57" t="e">
            <v>#REF!</v>
          </cell>
          <cell r="BA57" t="e">
            <v>#REF!</v>
          </cell>
          <cell r="BB57" t="e">
            <v>#REF!</v>
          </cell>
          <cell r="BC57" t="e">
            <v>#REF!</v>
          </cell>
          <cell r="BD57" t="e">
            <v>#REF!</v>
          </cell>
          <cell r="BE57" t="e">
            <v>#REF!</v>
          </cell>
          <cell r="BF57" t="e">
            <v>#REF!</v>
          </cell>
          <cell r="BG57" t="e">
            <v>#REF!</v>
          </cell>
          <cell r="BH57" t="e">
            <v>#REF!</v>
          </cell>
          <cell r="BI57" t="e">
            <v>#REF!</v>
          </cell>
          <cell r="BJ57" t="e">
            <v>#REF!</v>
          </cell>
          <cell r="BK57" t="e">
            <v>#REF!</v>
          </cell>
          <cell r="BL57" t="e">
            <v>#REF!</v>
          </cell>
          <cell r="BM57" t="e">
            <v>#REF!</v>
          </cell>
          <cell r="BO57">
            <v>725.25</v>
          </cell>
          <cell r="BP57">
            <v>721.64</v>
          </cell>
          <cell r="BQ57">
            <v>725.5</v>
          </cell>
          <cell r="BR57">
            <v>721.89</v>
          </cell>
          <cell r="BS57">
            <v>726.7</v>
          </cell>
          <cell r="BT57">
            <v>723.18632127920841</v>
          </cell>
          <cell r="BU57" t="b">
            <v>0</v>
          </cell>
          <cell r="BV57">
            <v>1.2000000000000455</v>
          </cell>
          <cell r="BW57">
            <v>1.2963212792084278</v>
          </cell>
          <cell r="BX57">
            <v>1.4500000000000455</v>
          </cell>
          <cell r="BY57">
            <v>250</v>
          </cell>
          <cell r="BZ57">
            <v>0.71250000000000002</v>
          </cell>
          <cell r="CA57">
            <v>0.3125</v>
          </cell>
          <cell r="CB57">
            <v>1.2481606396042366</v>
          </cell>
          <cell r="CC57">
            <v>3</v>
          </cell>
          <cell r="CD57">
            <v>1.3625492362463218</v>
          </cell>
          <cell r="CE57">
            <v>1245.0719442837094</v>
          </cell>
          <cell r="CF57">
            <v>5.4349909994806045E-2</v>
          </cell>
          <cell r="CG57">
            <v>1695.5722413263761</v>
          </cell>
          <cell r="CH57">
            <v>2940.6441856100855</v>
          </cell>
          <cell r="CI57">
            <v>2</v>
          </cell>
          <cell r="CJ57">
            <v>1</v>
          </cell>
          <cell r="CK57">
            <v>1.5</v>
          </cell>
          <cell r="CL57">
            <v>2345</v>
          </cell>
          <cell r="CM57">
            <v>1.8810090739510139</v>
          </cell>
          <cell r="CN57">
            <v>1.9</v>
          </cell>
          <cell r="CO57">
            <v>1.8999996185302734</v>
          </cell>
          <cell r="CP57">
            <v>3</v>
          </cell>
          <cell r="CQ57">
            <v>3</v>
          </cell>
          <cell r="DV57" t="str">
            <v>250 mm</v>
          </cell>
          <cell r="DW57">
            <v>36.479999999999997</v>
          </cell>
          <cell r="DX57" t="str">
            <v>1</v>
          </cell>
          <cell r="DY57" t="str">
            <v>CS</v>
          </cell>
          <cell r="DZ57">
            <v>725.25</v>
          </cell>
          <cell r="EA57">
            <v>721.64</v>
          </cell>
        </row>
        <row r="58">
          <cell r="AD58">
            <v>721.6396484375</v>
          </cell>
          <cell r="BU58">
            <v>721.6396484375</v>
          </cell>
        </row>
        <row r="59">
          <cell r="A59">
            <v>30</v>
          </cell>
          <cell r="B59" t="str">
            <v>C85</v>
          </cell>
          <cell r="C59" t="str">
            <v>C59</v>
          </cell>
          <cell r="D59">
            <v>0.23923000000000003</v>
          </cell>
          <cell r="F59">
            <v>0.23923000000000003</v>
          </cell>
          <cell r="G59">
            <v>2.33</v>
          </cell>
          <cell r="H59">
            <v>5.18</v>
          </cell>
          <cell r="I59">
            <v>0.14000000000000057</v>
          </cell>
          <cell r="J59">
            <v>2.7027027027027142</v>
          </cell>
          <cell r="K59">
            <v>2.7027015686035156</v>
          </cell>
          <cell r="L59">
            <v>5</v>
          </cell>
          <cell r="M59">
            <v>10</v>
          </cell>
          <cell r="N59">
            <v>190.32831544687943</v>
          </cell>
          <cell r="O59">
            <v>0.63183446498091855</v>
          </cell>
          <cell r="P59">
            <v>28.768840334855611</v>
          </cell>
          <cell r="Q59">
            <v>0.23923000000000003</v>
          </cell>
          <cell r="R59">
            <v>0</v>
          </cell>
          <cell r="S59">
            <v>0.23923000000000003</v>
          </cell>
          <cell r="U59">
            <v>21</v>
          </cell>
          <cell r="V59">
            <v>158.4</v>
          </cell>
          <cell r="W59">
            <v>0.23923000000000003</v>
          </cell>
          <cell r="X59">
            <v>0.23923000000000003</v>
          </cell>
          <cell r="Y59">
            <v>0.11961500000000001</v>
          </cell>
          <cell r="AB59">
            <v>0.11961495876312256</v>
          </cell>
          <cell r="AC59">
            <v>126.72000000000001</v>
          </cell>
          <cell r="AD59">
            <v>3.0800000000000004E-2</v>
          </cell>
          <cell r="AE59">
            <v>0.12320000000000002</v>
          </cell>
          <cell r="AF59">
            <v>0.24281500000000003</v>
          </cell>
          <cell r="AG59">
            <v>0.31458400000000003</v>
          </cell>
          <cell r="AH59">
            <v>30.268840334855611</v>
          </cell>
          <cell r="AI59">
            <v>66.759999999999991</v>
          </cell>
          <cell r="AJ59">
            <v>11.16</v>
          </cell>
          <cell r="AK59">
            <v>10</v>
          </cell>
          <cell r="AL59">
            <v>0.25</v>
          </cell>
          <cell r="AM59">
            <v>1.4E-2</v>
          </cell>
          <cell r="AN59">
            <v>7.7414274215698242E-2</v>
          </cell>
          <cell r="AO59">
            <v>0.140625</v>
          </cell>
          <cell r="AP59">
            <v>0.30965709686279297</v>
          </cell>
          <cell r="AQ59">
            <v>2.3389497418288974</v>
          </cell>
          <cell r="AR59">
            <v>3.1535216676814168</v>
          </cell>
          <cell r="AS59">
            <v>3.0405028267981913</v>
          </cell>
          <cell r="AT59">
            <v>0.27883210472994213</v>
          </cell>
          <cell r="AU59">
            <v>0.35624637894564037</v>
          </cell>
          <cell r="AV59">
            <v>3.7644049464001683</v>
          </cell>
          <cell r="AW59">
            <v>184.78479569918514</v>
          </cell>
          <cell r="AX59">
            <v>0.16380590307944415</v>
          </cell>
          <cell r="AY59">
            <v>146.25311169283839</v>
          </cell>
          <cell r="AZ59" t="e">
            <v>#REF!</v>
          </cell>
          <cell r="BA59" t="e">
            <v>#REF!</v>
          </cell>
          <cell r="BB59" t="e">
            <v>#REF!</v>
          </cell>
          <cell r="BC59" t="e">
            <v>#REF!</v>
          </cell>
          <cell r="BD59" t="e">
            <v>#REF!</v>
          </cell>
          <cell r="BE59" t="e">
            <v>#REF!</v>
          </cell>
          <cell r="BF59" t="e">
            <v>#REF!</v>
          </cell>
          <cell r="BG59" t="e">
            <v>#REF!</v>
          </cell>
          <cell r="BH59" t="e">
            <v>#REF!</v>
          </cell>
          <cell r="BI59" t="e">
            <v>#REF!</v>
          </cell>
          <cell r="BJ59" t="e">
            <v>#REF!</v>
          </cell>
          <cell r="BK59" t="e">
            <v>#REF!</v>
          </cell>
          <cell r="BL59" t="e">
            <v>#REF!</v>
          </cell>
          <cell r="BM59" t="e">
            <v>#REF!</v>
          </cell>
          <cell r="BO59">
            <v>722.26</v>
          </cell>
          <cell r="BP59">
            <v>714.81</v>
          </cell>
          <cell r="BQ59">
            <v>722.51</v>
          </cell>
          <cell r="BR59">
            <v>715.06</v>
          </cell>
          <cell r="BS59">
            <v>723.70945573876008</v>
          </cell>
          <cell r="BT59">
            <v>717.92207809623778</v>
          </cell>
          <cell r="BU59" t="b">
            <v>0</v>
          </cell>
          <cell r="BV59">
            <v>1.1994557387600935</v>
          </cell>
          <cell r="BW59">
            <v>2.8620780962378376</v>
          </cell>
          <cell r="BX59">
            <v>1.4494557387600935</v>
          </cell>
          <cell r="BY59">
            <v>250</v>
          </cell>
          <cell r="BZ59">
            <v>0.71250000000000002</v>
          </cell>
          <cell r="CA59">
            <v>0.3125</v>
          </cell>
          <cell r="CB59">
            <v>2.0307669174989655</v>
          </cell>
          <cell r="CC59">
            <v>3</v>
          </cell>
          <cell r="CD59">
            <v>1.9158074028115268</v>
          </cell>
          <cell r="CE59">
            <v>1750.6288833003707</v>
          </cell>
          <cell r="CF59">
            <v>2.261943592280391E-2</v>
          </cell>
          <cell r="CG59">
            <v>725.70261808240321</v>
          </cell>
          <cell r="CH59">
            <v>2476.3315013827741</v>
          </cell>
          <cell r="CI59">
            <v>2</v>
          </cell>
          <cell r="CJ59">
            <v>1</v>
          </cell>
          <cell r="CK59">
            <v>1.5</v>
          </cell>
          <cell r="CL59">
            <v>2345</v>
          </cell>
          <cell r="CM59">
            <v>1.5840073569612627</v>
          </cell>
          <cell r="CN59">
            <v>1.9</v>
          </cell>
          <cell r="CO59">
            <v>1.8999996185302734</v>
          </cell>
          <cell r="CP59">
            <v>3</v>
          </cell>
          <cell r="CQ59">
            <v>3</v>
          </cell>
          <cell r="DV59" t="str">
            <v>250 mm</v>
          </cell>
          <cell r="DW59">
            <v>66.759999999999991</v>
          </cell>
          <cell r="DX59" t="str">
            <v>1</v>
          </cell>
          <cell r="DY59" t="str">
            <v>CS</v>
          </cell>
          <cell r="DZ59">
            <v>722.26</v>
          </cell>
          <cell r="EA59">
            <v>714.81</v>
          </cell>
        </row>
        <row r="60">
          <cell r="AD60">
            <v>714.8095703125</v>
          </cell>
        </row>
        <row r="61">
          <cell r="A61" t="str">
            <v>SECTOR 3</v>
          </cell>
        </row>
        <row r="62">
          <cell r="AD62">
            <v>714.8095703125</v>
          </cell>
        </row>
        <row r="63">
          <cell r="A63">
            <v>31</v>
          </cell>
          <cell r="B63" t="str">
            <v>C73</v>
          </cell>
          <cell r="C63" t="str">
            <v>CBA16</v>
          </cell>
          <cell r="D63">
            <v>3.8610000000000005E-2</v>
          </cell>
          <cell r="F63">
            <v>3.8610000000000005E-2</v>
          </cell>
          <cell r="G63">
            <v>2.33</v>
          </cell>
          <cell r="H63">
            <v>46.62</v>
          </cell>
          <cell r="I63">
            <v>5.160000000000001</v>
          </cell>
          <cell r="J63">
            <v>11.068211068211072</v>
          </cell>
          <cell r="K63">
            <v>11.068206787109375</v>
          </cell>
          <cell r="L63">
            <v>5</v>
          </cell>
          <cell r="M63">
            <v>10</v>
          </cell>
          <cell r="N63">
            <v>190.32831544687943</v>
          </cell>
          <cell r="O63">
            <v>0.63286203960825993</v>
          </cell>
          <cell r="P63">
            <v>4.6506349597432628</v>
          </cell>
          <cell r="Q63">
            <v>3.8610000000000005E-2</v>
          </cell>
          <cell r="R63">
            <v>0</v>
          </cell>
          <cell r="S63">
            <v>3.8610000000000005E-2</v>
          </cell>
          <cell r="U63">
            <v>4</v>
          </cell>
          <cell r="V63">
            <v>158.4</v>
          </cell>
          <cell r="Y63">
            <v>0</v>
          </cell>
          <cell r="AB63">
            <v>0</v>
          </cell>
          <cell r="AC63">
            <v>126.72000000000001</v>
          </cell>
          <cell r="AD63">
            <v>5.8666666666666676E-3</v>
          </cell>
          <cell r="AE63">
            <v>2.346666666666667E-2</v>
          </cell>
          <cell r="AF63">
            <v>2.346666666666667E-2</v>
          </cell>
          <cell r="AG63">
            <v>3.5049666666666673E-2</v>
          </cell>
          <cell r="AH63">
            <v>6.1506349597432628</v>
          </cell>
          <cell r="AI63">
            <v>36.75</v>
          </cell>
          <cell r="AJ63">
            <v>9.09</v>
          </cell>
          <cell r="AK63">
            <v>10</v>
          </cell>
          <cell r="AL63">
            <v>0.25</v>
          </cell>
          <cell r="AM63">
            <v>1.4E-2</v>
          </cell>
          <cell r="AN63">
            <v>3.668975830078125E-2</v>
          </cell>
          <cell r="AO63">
            <v>6.25E-2</v>
          </cell>
          <cell r="AP63">
            <v>0.146759033203125</v>
          </cell>
          <cell r="AQ63">
            <v>1.3749956133680434</v>
          </cell>
          <cell r="AR63">
            <v>2.758601263812722</v>
          </cell>
          <cell r="AS63">
            <v>1.307655183519429</v>
          </cell>
          <cell r="AT63">
            <v>9.636151563615504E-2</v>
          </cell>
          <cell r="AU63">
            <v>0.13305127393693628</v>
          </cell>
          <cell r="AV63">
            <v>3.3973960672093293</v>
          </cell>
          <cell r="AW63">
            <v>166.76928946999504</v>
          </cell>
          <cell r="AX63">
            <v>3.6881100706793374E-2</v>
          </cell>
          <cell r="AY63">
            <v>293.66261885726135</v>
          </cell>
          <cell r="AZ63" t="e">
            <v>#REF!</v>
          </cell>
          <cell r="BA63" t="e">
            <v>#REF!</v>
          </cell>
          <cell r="BB63" t="e">
            <v>#REF!</v>
          </cell>
          <cell r="BC63" t="e">
            <v>#REF!</v>
          </cell>
          <cell r="BD63" t="e">
            <v>#REF!</v>
          </cell>
          <cell r="BE63" t="e">
            <v>#REF!</v>
          </cell>
          <cell r="BF63" t="e">
            <v>#REF!</v>
          </cell>
          <cell r="BG63" t="e">
            <v>#REF!</v>
          </cell>
          <cell r="BH63" t="e">
            <v>#REF!</v>
          </cell>
          <cell r="BI63" t="e">
            <v>#REF!</v>
          </cell>
          <cell r="BJ63" t="e">
            <v>#REF!</v>
          </cell>
          <cell r="BK63" t="e">
            <v>#REF!</v>
          </cell>
          <cell r="BL63" t="e">
            <v>#REF!</v>
          </cell>
          <cell r="BM63" t="e">
            <v>#REF!</v>
          </cell>
          <cell r="BO63">
            <v>703.19</v>
          </cell>
          <cell r="BP63">
            <v>699.85</v>
          </cell>
          <cell r="BQ63">
            <v>703.43999999999994</v>
          </cell>
          <cell r="BR63">
            <v>700.1</v>
          </cell>
          <cell r="BS63">
            <v>704.64109911207106</v>
          </cell>
          <cell r="BT63">
            <v>700.7</v>
          </cell>
          <cell r="BV63">
            <v>1.2010991120711196</v>
          </cell>
          <cell r="BW63">
            <v>0.60000000000002274</v>
          </cell>
          <cell r="BX63">
            <v>1.4510991120711196</v>
          </cell>
          <cell r="BY63">
            <v>250</v>
          </cell>
          <cell r="BZ63">
            <v>0.71250000000000002</v>
          </cell>
          <cell r="CA63">
            <v>0.3125</v>
          </cell>
          <cell r="CB63">
            <v>0.90054955603557119</v>
          </cell>
          <cell r="CC63">
            <v>3</v>
          </cell>
          <cell r="CD63">
            <v>1.0519224868971604</v>
          </cell>
          <cell r="CE63">
            <v>961.22704497999587</v>
          </cell>
          <cell r="CF63">
            <v>9.1982052339059428E-2</v>
          </cell>
          <cell r="CG63">
            <v>3027.7501226620266</v>
          </cell>
          <cell r="CH63">
            <v>3988.9771676420223</v>
          </cell>
          <cell r="CI63">
            <v>2</v>
          </cell>
          <cell r="CJ63">
            <v>1</v>
          </cell>
          <cell r="CK63">
            <v>1.5</v>
          </cell>
          <cell r="CL63">
            <v>2345</v>
          </cell>
          <cell r="CM63">
            <v>2.55158454220172</v>
          </cell>
          <cell r="CN63">
            <v>3</v>
          </cell>
          <cell r="CO63">
            <v>3</v>
          </cell>
          <cell r="CP63">
            <v>3</v>
          </cell>
          <cell r="CQ63">
            <v>3</v>
          </cell>
          <cell r="DV63" t="str">
            <v>250 mm</v>
          </cell>
          <cell r="DW63">
            <v>36.75</v>
          </cell>
          <cell r="DX63" t="str">
            <v>1</v>
          </cell>
          <cell r="DY63" t="str">
            <v>CS</v>
          </cell>
          <cell r="DZ63">
            <v>703.18999999999994</v>
          </cell>
          <cell r="EA63">
            <v>699.84999999999991</v>
          </cell>
        </row>
        <row r="64">
          <cell r="AD64">
            <v>699.849609375</v>
          </cell>
        </row>
        <row r="65">
          <cell r="A65" t="str">
            <v>SECTOR 4</v>
          </cell>
        </row>
        <row r="66">
          <cell r="AD66">
            <v>699.849609375</v>
          </cell>
        </row>
        <row r="67">
          <cell r="A67">
            <v>32</v>
          </cell>
          <cell r="B67" t="str">
            <v>C95'</v>
          </cell>
          <cell r="C67" t="str">
            <v>CBB5</v>
          </cell>
          <cell r="D67">
            <v>4.7100000000000003E-2</v>
          </cell>
          <cell r="F67">
            <v>4.7100000000000003E-2</v>
          </cell>
          <cell r="G67">
            <v>2.33</v>
          </cell>
          <cell r="H67">
            <v>14.78</v>
          </cell>
          <cell r="I67">
            <v>0.25000000000000022</v>
          </cell>
          <cell r="J67">
            <v>1.6914749661705024</v>
          </cell>
          <cell r="K67">
            <v>1.6914749145507813</v>
          </cell>
          <cell r="L67">
            <v>5</v>
          </cell>
          <cell r="M67">
            <v>10</v>
          </cell>
          <cell r="N67">
            <v>190.32831544687943</v>
          </cell>
          <cell r="O67">
            <v>0.6296357380161367</v>
          </cell>
          <cell r="P67">
            <v>5.6443466909390851</v>
          </cell>
          <cell r="Q67">
            <v>4.7100000000000003E-2</v>
          </cell>
          <cell r="R67">
            <v>0</v>
          </cell>
          <cell r="S67">
            <v>4.7100000000000003E-2</v>
          </cell>
          <cell r="U67">
            <v>27</v>
          </cell>
          <cell r="V67">
            <v>158.4</v>
          </cell>
          <cell r="Y67">
            <v>0</v>
          </cell>
          <cell r="AB67">
            <v>0</v>
          </cell>
          <cell r="AC67">
            <v>126.72000000000001</v>
          </cell>
          <cell r="AD67">
            <v>3.9600000000000003E-2</v>
          </cell>
          <cell r="AE67">
            <v>0.15840000000000001</v>
          </cell>
          <cell r="AF67">
            <v>0.15840000000000001</v>
          </cell>
          <cell r="AG67">
            <v>0.17253000000000002</v>
          </cell>
          <cell r="AH67">
            <v>7.1443466909390851</v>
          </cell>
          <cell r="AI67">
            <v>42.14</v>
          </cell>
          <cell r="AJ67">
            <v>2.8</v>
          </cell>
          <cell r="AK67">
            <v>10</v>
          </cell>
          <cell r="AL67">
            <v>0.25</v>
          </cell>
          <cell r="AM67">
            <v>1.4E-2</v>
          </cell>
          <cell r="AN67">
            <v>5.2966117858886719E-2</v>
          </cell>
          <cell r="AO67">
            <v>6.640625E-2</v>
          </cell>
          <cell r="AP67">
            <v>0.21186447143554688</v>
          </cell>
          <cell r="AQ67">
            <v>0.94144810954741032</v>
          </cell>
          <cell r="AR67">
            <v>1.5583098880092694</v>
          </cell>
          <cell r="AS67">
            <v>0.54872660639991422</v>
          </cell>
          <cell r="AT67">
            <v>4.5174543474535811E-2</v>
          </cell>
          <cell r="AU67">
            <v>9.814066133342253E-2</v>
          </cell>
          <cell r="AV67">
            <v>1.8855725788051052</v>
          </cell>
          <cell r="AW67">
            <v>92.55782752163249</v>
          </cell>
          <cell r="AX67">
            <v>7.7187925454163434E-2</v>
          </cell>
          <cell r="AY67">
            <v>111.73297270166353</v>
          </cell>
          <cell r="AZ67" t="e">
            <v>#REF!</v>
          </cell>
          <cell r="BA67" t="e">
            <v>#REF!</v>
          </cell>
          <cell r="BB67" t="e">
            <v>#REF!</v>
          </cell>
          <cell r="BC67" t="e">
            <v>#REF!</v>
          </cell>
          <cell r="BD67" t="e">
            <v>#REF!</v>
          </cell>
          <cell r="BE67" t="e">
            <v>#REF!</v>
          </cell>
          <cell r="BF67" t="e">
            <v>#REF!</v>
          </cell>
          <cell r="BG67" t="e">
            <v>#REF!</v>
          </cell>
          <cell r="BH67" t="e">
            <v>#REF!</v>
          </cell>
          <cell r="BI67" t="e">
            <v>#REF!</v>
          </cell>
          <cell r="BJ67" t="e">
            <v>#REF!</v>
          </cell>
          <cell r="BK67" t="e">
            <v>#REF!</v>
          </cell>
          <cell r="BL67" t="e">
            <v>#REF!</v>
          </cell>
          <cell r="BM67" t="e">
            <v>#REF!</v>
          </cell>
          <cell r="BO67">
            <v>701.05</v>
          </cell>
          <cell r="BP67">
            <v>699.87</v>
          </cell>
          <cell r="BQ67">
            <v>701.3</v>
          </cell>
          <cell r="BR67">
            <v>700.12</v>
          </cell>
          <cell r="BS67">
            <v>702.5</v>
          </cell>
          <cell r="BT67">
            <v>700.7</v>
          </cell>
          <cell r="BV67">
            <v>1.2000000000000455</v>
          </cell>
          <cell r="BW67">
            <v>0.58000000000004093</v>
          </cell>
          <cell r="BX67">
            <v>1.4500000000000455</v>
          </cell>
          <cell r="BY67">
            <v>250</v>
          </cell>
          <cell r="BZ67">
            <v>0.71250000000000002</v>
          </cell>
          <cell r="CA67">
            <v>0.3125</v>
          </cell>
          <cell r="CB67">
            <v>0.8900000000000432</v>
          </cell>
          <cell r="CC67">
            <v>3</v>
          </cell>
          <cell r="CD67">
            <v>1.0417661060305516</v>
          </cell>
          <cell r="CE67">
            <v>951.94633457623002</v>
          </cell>
          <cell r="CF67">
            <v>9.3625256581334138E-2</v>
          </cell>
          <cell r="CG67">
            <v>3089.7487139105087</v>
          </cell>
          <cell r="CH67">
            <v>4041.6950484867389</v>
          </cell>
          <cell r="CI67">
            <v>2</v>
          </cell>
          <cell r="CJ67">
            <v>1</v>
          </cell>
          <cell r="CK67">
            <v>1.5</v>
          </cell>
          <cell r="CL67">
            <v>2345</v>
          </cell>
          <cell r="CM67">
            <v>2.5853060011642253</v>
          </cell>
          <cell r="CN67">
            <v>3</v>
          </cell>
          <cell r="CO67">
            <v>3</v>
          </cell>
          <cell r="CP67">
            <v>3</v>
          </cell>
          <cell r="CQ67">
            <v>3</v>
          </cell>
          <cell r="DV67" t="str">
            <v>250 mm</v>
          </cell>
          <cell r="DW67">
            <v>42.14</v>
          </cell>
          <cell r="DX67" t="str">
            <v>1</v>
          </cell>
          <cell r="DY67" t="str">
            <v>CS</v>
          </cell>
          <cell r="DZ67">
            <v>701.05</v>
          </cell>
          <cell r="EA67">
            <v>699.87</v>
          </cell>
        </row>
        <row r="68">
          <cell r="AD68">
            <v>699.86962890625</v>
          </cell>
        </row>
        <row r="69">
          <cell r="A69" t="str">
            <v>SECTOR 5</v>
          </cell>
        </row>
        <row r="70">
          <cell r="AD70">
            <v>699.86962890625</v>
          </cell>
        </row>
        <row r="71">
          <cell r="A71">
            <v>33</v>
          </cell>
          <cell r="B71" t="str">
            <v>C89</v>
          </cell>
          <cell r="C71" t="str">
            <v>C62</v>
          </cell>
          <cell r="D71">
            <v>0.25011</v>
          </cell>
          <cell r="F71">
            <v>0.25011</v>
          </cell>
          <cell r="G71">
            <v>2.33</v>
          </cell>
          <cell r="H71">
            <v>40.909999999999997</v>
          </cell>
          <cell r="I71">
            <v>2.9499999999999993</v>
          </cell>
          <cell r="J71">
            <v>7.2109508677584939</v>
          </cell>
          <cell r="K71">
            <v>7.2109489440917969</v>
          </cell>
          <cell r="L71">
            <v>5</v>
          </cell>
          <cell r="M71">
            <v>10</v>
          </cell>
          <cell r="N71">
            <v>190.32831544687943</v>
          </cell>
          <cell r="O71">
            <v>0.62939981418826019</v>
          </cell>
          <cell r="P71">
            <v>29.961328780959093</v>
          </cell>
          <cell r="Q71">
            <v>0.25011</v>
          </cell>
          <cell r="R71">
            <v>0</v>
          </cell>
          <cell r="S71">
            <v>0.25011</v>
          </cell>
          <cell r="U71">
            <v>40</v>
          </cell>
          <cell r="V71">
            <v>158.4</v>
          </cell>
          <cell r="W71">
            <v>0.25011</v>
          </cell>
          <cell r="X71">
            <v>0.25011</v>
          </cell>
          <cell r="Y71">
            <v>0.125055</v>
          </cell>
          <cell r="AB71">
            <v>0.12505495548248291</v>
          </cell>
          <cell r="AC71">
            <v>126.72000000000001</v>
          </cell>
          <cell r="AD71">
            <v>5.8666666666666666E-2</v>
          </cell>
          <cell r="AE71">
            <v>0.23466666666666666</v>
          </cell>
          <cell r="AF71">
            <v>0.35972166666666666</v>
          </cell>
          <cell r="AG71">
            <v>0.43475466666666668</v>
          </cell>
          <cell r="AH71">
            <v>31.461328780959093</v>
          </cell>
          <cell r="AI71">
            <v>58.83</v>
          </cell>
          <cell r="AJ71">
            <v>3.79</v>
          </cell>
          <cell r="AK71">
            <v>10</v>
          </cell>
          <cell r="AL71">
            <v>0.25</v>
          </cell>
          <cell r="AM71">
            <v>1.4E-2</v>
          </cell>
          <cell r="AN71">
            <v>0.10480809211730957</v>
          </cell>
          <cell r="AO71">
            <v>0.1435546875</v>
          </cell>
          <cell r="AP71">
            <v>0.41923236846923828</v>
          </cell>
          <cell r="AQ71">
            <v>1.611932591239071</v>
          </cell>
          <cell r="AR71">
            <v>1.8281925081694561</v>
          </cell>
          <cell r="AS71">
            <v>1.3357052763975217</v>
          </cell>
          <cell r="AT71">
            <v>0.1324325524311267</v>
          </cell>
          <cell r="AU71">
            <v>0.23724064454843627</v>
          </cell>
          <cell r="AV71">
            <v>2.1937333776561276</v>
          </cell>
          <cell r="AW71">
            <v>107.68463536217521</v>
          </cell>
          <cell r="AX71">
            <v>0.2921617246057932</v>
          </cell>
          <cell r="AY71">
            <v>119.24184582538125</v>
          </cell>
          <cell r="AZ71" t="e">
            <v>#REF!</v>
          </cell>
          <cell r="BA71" t="e">
            <v>#REF!</v>
          </cell>
          <cell r="BB71" t="e">
            <v>#REF!</v>
          </cell>
          <cell r="BC71" t="e">
            <v>#REF!</v>
          </cell>
          <cell r="BD71" t="e">
            <v>#REF!</v>
          </cell>
          <cell r="BE71" t="e">
            <v>#REF!</v>
          </cell>
          <cell r="BF71" t="e">
            <v>#REF!</v>
          </cell>
          <cell r="BG71" t="e">
            <v>#REF!</v>
          </cell>
          <cell r="BH71" t="e">
            <v>#REF!</v>
          </cell>
          <cell r="BI71" t="e">
            <v>#REF!</v>
          </cell>
          <cell r="BJ71" t="e">
            <v>#REF!</v>
          </cell>
          <cell r="BK71" t="e">
            <v>#REF!</v>
          </cell>
          <cell r="BL71" t="e">
            <v>#REF!</v>
          </cell>
          <cell r="BM71" t="e">
            <v>#REF!</v>
          </cell>
          <cell r="BO71">
            <v>716.3</v>
          </cell>
          <cell r="BP71">
            <v>714.07</v>
          </cell>
          <cell r="BQ71">
            <v>716.55</v>
          </cell>
          <cell r="BR71">
            <v>714.32</v>
          </cell>
          <cell r="BS71">
            <v>717.75432137390692</v>
          </cell>
          <cell r="BT71">
            <v>715.51900000000001</v>
          </cell>
          <cell r="BV71">
            <v>1.2043213739069643</v>
          </cell>
          <cell r="BW71">
            <v>1.1989999999999554</v>
          </cell>
          <cell r="BX71">
            <v>1.4543213739069643</v>
          </cell>
          <cell r="BY71">
            <v>250</v>
          </cell>
          <cell r="BZ71">
            <v>0.71250000000000002</v>
          </cell>
          <cell r="CA71">
            <v>0.3125</v>
          </cell>
          <cell r="CB71">
            <v>1.2016606869534598</v>
          </cell>
          <cell r="CC71">
            <v>3</v>
          </cell>
          <cell r="CD71">
            <v>1.3235831854292277</v>
          </cell>
          <cell r="CE71">
            <v>1209.4654976605016</v>
          </cell>
          <cell r="CF71">
            <v>5.7962828594546489E-2</v>
          </cell>
          <cell r="CG71">
            <v>1815.435191939323</v>
          </cell>
          <cell r="CH71">
            <v>3024.9006895998245</v>
          </cell>
          <cell r="CI71">
            <v>2</v>
          </cell>
          <cell r="CJ71">
            <v>1</v>
          </cell>
          <cell r="CK71">
            <v>1.5</v>
          </cell>
          <cell r="CL71">
            <v>2345</v>
          </cell>
          <cell r="CM71">
            <v>1.9349044922813377</v>
          </cell>
          <cell r="CN71">
            <v>2.2000000000000002</v>
          </cell>
          <cell r="CO71">
            <v>2.1999988555908203</v>
          </cell>
          <cell r="CP71">
            <v>3</v>
          </cell>
          <cell r="CQ71">
            <v>3</v>
          </cell>
          <cell r="DV71" t="str">
            <v>250 mm</v>
          </cell>
          <cell r="DW71">
            <v>58.83</v>
          </cell>
          <cell r="DX71" t="str">
            <v>1</v>
          </cell>
          <cell r="DY71" t="str">
            <v>CS</v>
          </cell>
          <cell r="DZ71">
            <v>716.3</v>
          </cell>
          <cell r="EA71">
            <v>714.06999999999994</v>
          </cell>
        </row>
        <row r="72">
          <cell r="A72">
            <v>34</v>
          </cell>
          <cell r="B72" t="str">
            <v>C62</v>
          </cell>
          <cell r="C72" t="str">
            <v>C63</v>
          </cell>
          <cell r="F72">
            <v>0.25011</v>
          </cell>
          <cell r="G72">
            <v>2.33</v>
          </cell>
          <cell r="K72">
            <v>0.1211545124428197</v>
          </cell>
          <cell r="L72">
            <v>10.121154512442819</v>
          </cell>
          <cell r="M72">
            <v>10.121154512442819</v>
          </cell>
          <cell r="N72">
            <v>189.04667411689451</v>
          </cell>
          <cell r="O72">
            <v>0.62422542882804455</v>
          </cell>
          <cell r="P72">
            <v>29.961328780959093</v>
          </cell>
          <cell r="Q72">
            <v>0</v>
          </cell>
          <cell r="R72">
            <v>0</v>
          </cell>
          <cell r="S72">
            <v>0.25011</v>
          </cell>
          <cell r="U72">
            <v>40</v>
          </cell>
          <cell r="V72">
            <v>158.4</v>
          </cell>
          <cell r="X72">
            <v>0.25011</v>
          </cell>
          <cell r="Y72">
            <v>0.125055</v>
          </cell>
          <cell r="AB72">
            <v>0.12505495548248291</v>
          </cell>
          <cell r="AC72">
            <v>126.72000000000001</v>
          </cell>
          <cell r="AD72">
            <v>5.8666666666666666E-2</v>
          </cell>
          <cell r="AE72">
            <v>0.23466666666666666</v>
          </cell>
          <cell r="AF72">
            <v>0.35972166666666666</v>
          </cell>
          <cell r="AG72">
            <v>0.43475466666666668</v>
          </cell>
          <cell r="AH72">
            <v>31.461328780959093</v>
          </cell>
          <cell r="AI72">
            <v>7.97</v>
          </cell>
          <cell r="AJ72">
            <v>0.63</v>
          </cell>
          <cell r="AK72">
            <v>10</v>
          </cell>
          <cell r="AL72">
            <v>0.22700000000000001</v>
          </cell>
          <cell r="AM72">
            <v>0.01</v>
          </cell>
          <cell r="AN72">
            <v>0.15148689270019527</v>
          </cell>
          <cell r="AO72">
            <v>0.14808203124999997</v>
          </cell>
          <cell r="AP72">
            <v>0.66734313964843728</v>
          </cell>
          <cell r="AQ72">
            <v>1.0964178445055512</v>
          </cell>
          <cell r="AR72">
            <v>0.95495069686344947</v>
          </cell>
          <cell r="AS72">
            <v>0.29730018767143679</v>
          </cell>
          <cell r="AT72">
            <v>6.1270748713058064E-2</v>
          </cell>
          <cell r="AU72">
            <v>0.21275764141325335</v>
          </cell>
          <cell r="AV72">
            <v>1.1741397221590137</v>
          </cell>
          <cell r="AW72">
            <v>47.518352688076824</v>
          </cell>
          <cell r="AX72">
            <v>0.66208795131177356</v>
          </cell>
          <cell r="AY72">
            <v>119.15647129298684</v>
          </cell>
          <cell r="AZ72" t="str">
            <v>00°00'00''</v>
          </cell>
          <cell r="BA72" t="e">
            <v>#VALUE!</v>
          </cell>
          <cell r="BB72">
            <v>1E-3</v>
          </cell>
          <cell r="BC72" t="e">
            <v>#VALUE!</v>
          </cell>
          <cell r="BD72" t="e">
            <v>#VALUE!</v>
          </cell>
          <cell r="BE72" t="e">
            <v>#VALUE!</v>
          </cell>
          <cell r="BF72" t="e">
            <v>#VALUE!</v>
          </cell>
          <cell r="BG72" t="e">
            <v>#VALUE!</v>
          </cell>
          <cell r="BH72" t="e">
            <v>#VALUE!</v>
          </cell>
          <cell r="BI72" t="e">
            <v>#VALUE!</v>
          </cell>
          <cell r="BJ72" t="e">
            <v>#VALUE!</v>
          </cell>
          <cell r="BK72" t="e">
            <v>#VALUE!</v>
          </cell>
          <cell r="BL72" t="e">
            <v>#VALUE!</v>
          </cell>
          <cell r="BM72" t="e">
            <v>#VALUE!</v>
          </cell>
          <cell r="BN72">
            <v>0.40000000000009095</v>
          </cell>
          <cell r="BO72">
            <v>713.67</v>
          </cell>
          <cell r="BP72">
            <v>713.62</v>
          </cell>
          <cell r="BQ72">
            <v>713.89699999999993</v>
          </cell>
          <cell r="BR72">
            <v>713.84699999999998</v>
          </cell>
          <cell r="BS72">
            <v>715.51900000000001</v>
          </cell>
          <cell r="BT72">
            <v>716.04096664480971</v>
          </cell>
          <cell r="BU72">
            <v>716.04052734375</v>
          </cell>
          <cell r="BV72">
            <v>1.6220000000000709</v>
          </cell>
          <cell r="BW72">
            <v>2.1939666448097341</v>
          </cell>
          <cell r="BX72">
            <v>1.849000000000071</v>
          </cell>
          <cell r="BY72">
            <v>250</v>
          </cell>
          <cell r="BZ72">
            <v>0.65</v>
          </cell>
          <cell r="CA72">
            <v>0.25</v>
          </cell>
          <cell r="CB72">
            <v>1.9079833224049025</v>
          </cell>
          <cell r="CC72">
            <v>3</v>
          </cell>
          <cell r="CD72">
            <v>1.9515635668009799</v>
          </cell>
          <cell r="CE72">
            <v>3434.3699803288246</v>
          </cell>
          <cell r="CF72">
            <v>2.0593399812147743E-2</v>
          </cell>
          <cell r="CG72">
            <v>633.91672942896321</v>
          </cell>
          <cell r="CH72">
            <v>4068.2867097577878</v>
          </cell>
          <cell r="CI72">
            <v>4</v>
          </cell>
          <cell r="CJ72">
            <v>1</v>
          </cell>
          <cell r="CK72">
            <v>1</v>
          </cell>
          <cell r="CL72">
            <v>1</v>
          </cell>
          <cell r="CM72">
            <v>1</v>
          </cell>
          <cell r="CN72">
            <v>1</v>
          </cell>
          <cell r="CO72">
            <v>0.63081481588887955</v>
          </cell>
          <cell r="CP72">
            <v>3</v>
          </cell>
          <cell r="CQ72">
            <v>3</v>
          </cell>
          <cell r="DV72" t="str">
            <v>250 mm</v>
          </cell>
          <cell r="DW72">
            <v>7.97</v>
          </cell>
          <cell r="DX72" t="str">
            <v>-</v>
          </cell>
          <cell r="DY72" t="str">
            <v>PVC</v>
          </cell>
          <cell r="DZ72">
            <v>713.67</v>
          </cell>
          <cell r="EA72">
            <v>713.62</v>
          </cell>
        </row>
        <row r="73">
          <cell r="AD73">
            <v>713.61962890625</v>
          </cell>
        </row>
        <row r="74">
          <cell r="A74" t="str">
            <v>SECTOR 6</v>
          </cell>
        </row>
        <row r="76">
          <cell r="A76">
            <v>35</v>
          </cell>
          <cell r="B76" t="str">
            <v>C13</v>
          </cell>
          <cell r="C76" t="str">
            <v>C27</v>
          </cell>
          <cell r="D76">
            <v>0.13056099999999998</v>
          </cell>
          <cell r="F76">
            <v>0.13056099999999998</v>
          </cell>
          <cell r="G76">
            <v>2.33</v>
          </cell>
          <cell r="H76">
            <v>40.68</v>
          </cell>
          <cell r="I76">
            <v>6.6200000000000045</v>
          </cell>
          <cell r="J76">
            <v>16.273352999016726</v>
          </cell>
          <cell r="K76">
            <v>16.273345947265625</v>
          </cell>
          <cell r="L76">
            <v>5</v>
          </cell>
          <cell r="M76">
            <v>10</v>
          </cell>
          <cell r="N76">
            <v>190.32831544687943</v>
          </cell>
          <cell r="O76">
            <v>0.63506954780995117</v>
          </cell>
          <cell r="P76">
            <v>15.781132272780271</v>
          </cell>
          <cell r="Q76">
            <v>0.13056099999999998</v>
          </cell>
          <cell r="R76">
            <v>0</v>
          </cell>
          <cell r="S76">
            <v>0.13056099999999998</v>
          </cell>
          <cell r="U76">
            <v>9</v>
          </cell>
          <cell r="V76">
            <v>158.4</v>
          </cell>
          <cell r="Y76">
            <v>0</v>
          </cell>
          <cell r="AB76">
            <v>0</v>
          </cell>
          <cell r="AC76">
            <v>126.72000000000001</v>
          </cell>
          <cell r="AD76">
            <v>1.32E-2</v>
          </cell>
          <cell r="AE76">
            <v>5.28E-2</v>
          </cell>
          <cell r="AF76">
            <v>5.28E-2</v>
          </cell>
          <cell r="AG76">
            <v>9.1968300000000003E-2</v>
          </cell>
          <cell r="AH76">
            <v>17.281132272780269</v>
          </cell>
          <cell r="AI76">
            <v>56.279999999999994</v>
          </cell>
          <cell r="AJ76">
            <v>15.16</v>
          </cell>
          <cell r="AK76">
            <v>10</v>
          </cell>
          <cell r="AL76">
            <v>0.25</v>
          </cell>
          <cell r="AM76">
            <v>1.4E-2</v>
          </cell>
          <cell r="AN76">
            <v>5.3994655609130859E-2</v>
          </cell>
          <cell r="AO76">
            <v>0.10546875</v>
          </cell>
          <cell r="AP76">
            <v>0.21597862243652344</v>
          </cell>
          <cell r="AQ76">
            <v>2.2156616006192431</v>
          </cell>
          <cell r="AR76">
            <v>3.6301843147368764</v>
          </cell>
          <cell r="AS76">
            <v>3.0221246271479751</v>
          </cell>
          <cell r="AT76">
            <v>0.25021184140971586</v>
          </cell>
          <cell r="AU76">
            <v>0.30420649701884672</v>
          </cell>
          <cell r="AV76">
            <v>4.3874667553122553</v>
          </cell>
          <cell r="AW76">
            <v>215.36927072435043</v>
          </cell>
          <cell r="AX76">
            <v>8.0239544920492692E-2</v>
          </cell>
          <cell r="AY76">
            <v>300.65294645163277</v>
          </cell>
          <cell r="AZ76" t="e">
            <v>#REF!</v>
          </cell>
          <cell r="BA76" t="e">
            <v>#REF!</v>
          </cell>
          <cell r="BB76" t="e">
            <v>#REF!</v>
          </cell>
          <cell r="BC76" t="e">
            <v>#REF!</v>
          </cell>
          <cell r="BD76" t="e">
            <v>#REF!</v>
          </cell>
          <cell r="BE76" t="e">
            <v>#REF!</v>
          </cell>
          <cell r="BF76" t="e">
            <v>#REF!</v>
          </cell>
          <cell r="BG76" t="e">
            <v>#REF!</v>
          </cell>
          <cell r="BH76" t="e">
            <v>#REF!</v>
          </cell>
          <cell r="BI76" t="e">
            <v>#REF!</v>
          </cell>
          <cell r="BJ76" t="e">
            <v>#REF!</v>
          </cell>
          <cell r="BK76" t="e">
            <v>#REF!</v>
          </cell>
          <cell r="BL76" t="e">
            <v>#REF!</v>
          </cell>
          <cell r="BM76" t="e">
            <v>#REF!</v>
          </cell>
          <cell r="BO76">
            <v>733.06</v>
          </cell>
          <cell r="BP76">
            <v>724.53</v>
          </cell>
          <cell r="BQ76">
            <v>733.31</v>
          </cell>
          <cell r="BR76">
            <v>724.78</v>
          </cell>
          <cell r="BS76">
            <v>734.50553245312699</v>
          </cell>
          <cell r="BT76">
            <v>725.985249438246</v>
          </cell>
          <cell r="BV76">
            <v>1.1955324531270435</v>
          </cell>
          <cell r="BW76">
            <v>1.2052494382460281</v>
          </cell>
          <cell r="BX76">
            <v>1.4455324531270435</v>
          </cell>
          <cell r="BY76">
            <v>250</v>
          </cell>
          <cell r="BZ76">
            <v>0.71250000000000002</v>
          </cell>
          <cell r="CA76">
            <v>0.3125</v>
          </cell>
          <cell r="CB76">
            <v>1.2003909456865358</v>
          </cell>
          <cell r="CC76">
            <v>3</v>
          </cell>
          <cell r="CD76">
            <v>1.322508429652772</v>
          </cell>
          <cell r="CE76">
            <v>1208.4834059836473</v>
          </cell>
          <cell r="CF76">
            <v>5.8066186253963759E-2</v>
          </cell>
          <cell r="CG76">
            <v>1818.8914935369526</v>
          </cell>
          <cell r="CH76">
            <v>3027.3748995205997</v>
          </cell>
          <cell r="CI76">
            <v>2</v>
          </cell>
          <cell r="CJ76">
            <v>1</v>
          </cell>
          <cell r="CK76">
            <v>1.5</v>
          </cell>
          <cell r="CL76">
            <v>2345</v>
          </cell>
          <cell r="CM76">
            <v>1.9364871425504899</v>
          </cell>
          <cell r="CN76">
            <v>2.2000000000000002</v>
          </cell>
          <cell r="CO76">
            <v>2.1999988555908203</v>
          </cell>
          <cell r="CP76">
            <v>3</v>
          </cell>
          <cell r="CQ76">
            <v>3</v>
          </cell>
          <cell r="DV76" t="str">
            <v>250 mm</v>
          </cell>
          <cell r="DW76">
            <v>56.279999999999994</v>
          </cell>
          <cell r="DX76" t="str">
            <v>1</v>
          </cell>
          <cell r="DY76" t="str">
            <v>CS</v>
          </cell>
          <cell r="DZ76">
            <v>733.06</v>
          </cell>
          <cell r="EA76">
            <v>724.53</v>
          </cell>
        </row>
        <row r="77">
          <cell r="A77">
            <v>36</v>
          </cell>
          <cell r="B77" t="str">
            <v>C27</v>
          </cell>
          <cell r="C77" t="str">
            <v>C37</v>
          </cell>
          <cell r="D77">
            <v>5.8717999999999992E-2</v>
          </cell>
          <cell r="F77">
            <v>0.18927899999999998</v>
          </cell>
          <cell r="G77">
            <v>2.33</v>
          </cell>
          <cell r="K77">
            <v>0.16499798339261612</v>
          </cell>
          <cell r="L77">
            <v>10.164997983392617</v>
          </cell>
          <cell r="M77">
            <v>10.164997983392617</v>
          </cell>
          <cell r="N77">
            <v>188.58866752679822</v>
          </cell>
          <cell r="O77">
            <v>0.6374956830140498</v>
          </cell>
          <cell r="P77">
            <v>22.840472198070245</v>
          </cell>
          <cell r="Q77">
            <v>5.8717999999999992E-2</v>
          </cell>
          <cell r="R77">
            <v>0</v>
          </cell>
          <cell r="S77">
            <v>0.18927899999999998</v>
          </cell>
          <cell r="U77">
            <v>20</v>
          </cell>
          <cell r="V77">
            <v>158.4</v>
          </cell>
          <cell r="Y77">
            <v>0</v>
          </cell>
          <cell r="AB77">
            <v>0</v>
          </cell>
          <cell r="AC77">
            <v>126.72000000000001</v>
          </cell>
          <cell r="AD77">
            <v>2.9333333333333333E-2</v>
          </cell>
          <cell r="AE77">
            <v>0.11733333333333333</v>
          </cell>
          <cell r="AF77">
            <v>0.11733333333333333</v>
          </cell>
          <cell r="AG77">
            <v>0.17411703333333334</v>
          </cell>
          <cell r="AH77">
            <v>24.340472198070245</v>
          </cell>
          <cell r="AI77">
            <v>26.18</v>
          </cell>
          <cell r="AJ77">
            <v>19.899999999999999</v>
          </cell>
          <cell r="AK77">
            <v>10</v>
          </cell>
          <cell r="AL77">
            <v>0.25</v>
          </cell>
          <cell r="AM77">
            <v>1.4E-2</v>
          </cell>
          <cell r="AN77">
            <v>5.9851169586181641E-2</v>
          </cell>
          <cell r="AO77">
            <v>0.125</v>
          </cell>
          <cell r="AP77">
            <v>0.23940467834472656</v>
          </cell>
          <cell r="AQ77">
            <v>2.6963303478406777</v>
          </cell>
          <cell r="AR77">
            <v>4.1815948814210238</v>
          </cell>
          <cell r="AS77">
            <v>4.3433515222482848</v>
          </cell>
          <cell r="AT77">
            <v>0.37055032337852345</v>
          </cell>
          <cell r="AU77">
            <v>0.43040149296470509</v>
          </cell>
          <cell r="AV77">
            <v>5.0267903919129902</v>
          </cell>
          <cell r="AW77">
            <v>246.75199634952511</v>
          </cell>
          <cell r="AX77">
            <v>9.8643466144816422E-2</v>
          </cell>
          <cell r="AY77">
            <v>300.57427830454486</v>
          </cell>
          <cell r="AZ77" t="str">
            <v>00°00'00''</v>
          </cell>
          <cell r="BA77" t="e">
            <v>#VALUE!</v>
          </cell>
          <cell r="BB77">
            <v>0.126</v>
          </cell>
          <cell r="BC77" t="e">
            <v>#VALUE!</v>
          </cell>
          <cell r="BD77" t="e">
            <v>#VALUE!</v>
          </cell>
          <cell r="BE77" t="e">
            <v>#VALUE!</v>
          </cell>
          <cell r="BF77" t="e">
            <v>#VALUE!</v>
          </cell>
          <cell r="BG77" t="e">
            <v>#VALUE!</v>
          </cell>
          <cell r="BH77" t="e">
            <v>#VALUE!</v>
          </cell>
          <cell r="BI77" t="e">
            <v>#VALUE!</v>
          </cell>
          <cell r="BJ77" t="e">
            <v>#VALUE!</v>
          </cell>
          <cell r="BK77" t="e">
            <v>#VALUE!</v>
          </cell>
          <cell r="BL77" t="e">
            <v>#VALUE!</v>
          </cell>
          <cell r="BM77" t="e">
            <v>#VALUE!</v>
          </cell>
          <cell r="BN77">
            <v>1.999999999998181E-2</v>
          </cell>
          <cell r="BO77">
            <v>724.51</v>
          </cell>
          <cell r="BP77">
            <v>719.3</v>
          </cell>
          <cell r="BQ77">
            <v>724.76</v>
          </cell>
          <cell r="BR77">
            <v>719.55</v>
          </cell>
          <cell r="BS77">
            <v>725.985249438246</v>
          </cell>
          <cell r="BT77">
            <v>720.75150981208958</v>
          </cell>
          <cell r="BU77">
            <v>720.75146484375</v>
          </cell>
          <cell r="BV77">
            <v>1.22524943824601</v>
          </cell>
          <cell r="BW77">
            <v>1.2015098120896255</v>
          </cell>
          <cell r="BX77">
            <v>1.47524943824601</v>
          </cell>
          <cell r="BY77">
            <v>250</v>
          </cell>
          <cell r="BZ77">
            <v>0.71250000000000002</v>
          </cell>
          <cell r="CA77">
            <v>0.3125</v>
          </cell>
          <cell r="CB77">
            <v>1.2133796251678177</v>
          </cell>
          <cell r="CC77">
            <v>3</v>
          </cell>
          <cell r="CD77">
            <v>1.3334754493142476</v>
          </cell>
          <cell r="CE77">
            <v>1218.5048629186849</v>
          </cell>
          <cell r="CF77">
            <v>5.7021035374993811E-2</v>
          </cell>
          <cell r="CG77">
            <v>1784.0109273096268</v>
          </cell>
          <cell r="CH77">
            <v>3002.5157902283117</v>
          </cell>
          <cell r="CI77">
            <v>2</v>
          </cell>
          <cell r="CJ77">
            <v>1</v>
          </cell>
          <cell r="CK77">
            <v>1.5</v>
          </cell>
          <cell r="CL77">
            <v>2345</v>
          </cell>
          <cell r="CM77">
            <v>1.9205857933230139</v>
          </cell>
          <cell r="CN77">
            <v>2.2000000000000002</v>
          </cell>
          <cell r="CO77">
            <v>2.1999988555908203</v>
          </cell>
          <cell r="CP77">
            <v>3</v>
          </cell>
          <cell r="CQ77">
            <v>3</v>
          </cell>
          <cell r="DV77" t="str">
            <v>250 mm</v>
          </cell>
          <cell r="DW77">
            <v>26.18</v>
          </cell>
          <cell r="DX77" t="str">
            <v>1</v>
          </cell>
          <cell r="DY77" t="str">
            <v>CS</v>
          </cell>
          <cell r="DZ77">
            <v>724.51</v>
          </cell>
          <cell r="EA77">
            <v>719.3</v>
          </cell>
        </row>
        <row r="78">
          <cell r="A78">
            <v>37</v>
          </cell>
          <cell r="B78" t="str">
            <v>C37</v>
          </cell>
          <cell r="C78" t="str">
            <v>C39</v>
          </cell>
          <cell r="D78">
            <v>2.1915E-2</v>
          </cell>
          <cell r="F78">
            <v>0.21119399999999997</v>
          </cell>
          <cell r="G78">
            <v>2.33</v>
          </cell>
          <cell r="K78">
            <v>8.5393223587953079E-2</v>
          </cell>
          <cell r="L78">
            <v>10.25039120698057</v>
          </cell>
          <cell r="M78">
            <v>10.25039120698057</v>
          </cell>
          <cell r="N78">
            <v>187.70527413870511</v>
          </cell>
          <cell r="O78">
            <v>0.63014250300535823</v>
          </cell>
          <cell r="P78">
            <v>25.432601875019586</v>
          </cell>
          <cell r="Q78">
            <v>2.1915E-2</v>
          </cell>
          <cell r="R78">
            <v>0</v>
          </cell>
          <cell r="S78">
            <v>0.21119399999999997</v>
          </cell>
          <cell r="U78">
            <v>20</v>
          </cell>
          <cell r="V78">
            <v>158.4</v>
          </cell>
          <cell r="Y78">
            <v>0</v>
          </cell>
          <cell r="AB78">
            <v>0</v>
          </cell>
          <cell r="AC78">
            <v>126.72000000000001</v>
          </cell>
          <cell r="AD78">
            <v>2.9333333333333333E-2</v>
          </cell>
          <cell r="AE78">
            <v>0.11733333333333333</v>
          </cell>
          <cell r="AF78">
            <v>0.11733333333333333</v>
          </cell>
          <cell r="AG78">
            <v>0.18069153333333332</v>
          </cell>
          <cell r="AH78">
            <v>26.932601875019586</v>
          </cell>
          <cell r="AI78">
            <v>14.270000000000001</v>
          </cell>
          <cell r="AJ78">
            <v>10.09</v>
          </cell>
          <cell r="AK78">
            <v>10</v>
          </cell>
          <cell r="AL78">
            <v>0.22700000000000001</v>
          </cell>
          <cell r="AM78">
            <v>0.01</v>
          </cell>
          <cell r="AN78">
            <v>6.5245484352111818E-2</v>
          </cell>
          <cell r="AO78">
            <v>0.13655468750000002</v>
          </cell>
          <cell r="AP78">
            <v>0.28742504119873047</v>
          </cell>
          <cell r="AQ78">
            <v>2.7992963079505802</v>
          </cell>
          <cell r="AR78">
            <v>4.126596540819766</v>
          </cell>
          <cell r="AS78">
            <v>2.3420885133347937</v>
          </cell>
          <cell r="AT78">
            <v>0.39939142811955908</v>
          </cell>
          <cell r="AU78">
            <v>0.46463691247167088</v>
          </cell>
          <cell r="AV78">
            <v>4.6988879534400789</v>
          </cell>
          <cell r="AW78">
            <v>190.16766982616562</v>
          </cell>
          <cell r="AX78">
            <v>0.14162555548815936</v>
          </cell>
          <cell r="AY78">
            <v>303.0188456878073</v>
          </cell>
          <cell r="AZ78" t="str">
            <v>02°26'40''</v>
          </cell>
          <cell r="BA78" t="e">
            <v>#VALUE!</v>
          </cell>
          <cell r="BB78">
            <v>3.4000000000000002E-2</v>
          </cell>
          <cell r="BC78" t="e">
            <v>#VALUE!</v>
          </cell>
          <cell r="BD78" t="e">
            <v>#VALUE!</v>
          </cell>
          <cell r="BE78" t="e">
            <v>#VALUE!</v>
          </cell>
          <cell r="BF78" t="e">
            <v>#VALUE!</v>
          </cell>
          <cell r="BG78" t="e">
            <v>#VALUE!</v>
          </cell>
          <cell r="BH78" t="e">
            <v>#VALUE!</v>
          </cell>
          <cell r="BI78" t="e">
            <v>#VALUE!</v>
          </cell>
          <cell r="BJ78" t="e">
            <v>#VALUE!</v>
          </cell>
          <cell r="BK78" t="e">
            <v>#VALUE!</v>
          </cell>
          <cell r="BL78" t="e">
            <v>#VALUE!</v>
          </cell>
          <cell r="BM78" t="e">
            <v>#VALUE!</v>
          </cell>
          <cell r="BN78">
            <v>2.9999999999972715E-2</v>
          </cell>
          <cell r="BO78">
            <v>719.27</v>
          </cell>
          <cell r="BP78">
            <v>717.83</v>
          </cell>
          <cell r="BQ78">
            <v>719.49699999999996</v>
          </cell>
          <cell r="BR78">
            <v>718.05700000000002</v>
          </cell>
          <cell r="BS78">
            <v>720.75150981208958</v>
          </cell>
          <cell r="BT78">
            <v>719.99733945436037</v>
          </cell>
          <cell r="BU78">
            <v>719.9970703125</v>
          </cell>
          <cell r="BV78">
            <v>1.2545098120896228</v>
          </cell>
          <cell r="BW78">
            <v>1.9403394543603554</v>
          </cell>
          <cell r="BX78">
            <v>1.4815098120896228</v>
          </cell>
          <cell r="BY78">
            <v>250</v>
          </cell>
          <cell r="BZ78">
            <v>0.65</v>
          </cell>
          <cell r="CA78">
            <v>0.25</v>
          </cell>
          <cell r="CB78">
            <v>1.5974246332249891</v>
          </cell>
          <cell r="CC78">
            <v>4</v>
          </cell>
          <cell r="CD78">
            <v>1.5645614401076875</v>
          </cell>
          <cell r="CE78">
            <v>3114.9780347887286</v>
          </cell>
          <cell r="CF78">
            <v>2.867416841609027E-2</v>
          </cell>
          <cell r="CG78">
            <v>856.55511045402238</v>
          </cell>
          <cell r="CH78">
            <v>3971.5331452427508</v>
          </cell>
          <cell r="CI78">
            <v>4</v>
          </cell>
          <cell r="CJ78">
            <v>1</v>
          </cell>
          <cell r="CK78">
            <v>1</v>
          </cell>
          <cell r="CL78">
            <v>1</v>
          </cell>
          <cell r="CM78">
            <v>1</v>
          </cell>
          <cell r="CN78">
            <v>1</v>
          </cell>
          <cell r="CO78">
            <v>0.6028530219266941</v>
          </cell>
          <cell r="CP78">
            <v>3</v>
          </cell>
          <cell r="CQ78">
            <v>3</v>
          </cell>
          <cell r="DV78" t="str">
            <v>250 mm</v>
          </cell>
          <cell r="DW78">
            <v>14.270000000000001</v>
          </cell>
          <cell r="DX78" t="str">
            <v>-</v>
          </cell>
          <cell r="DY78" t="str">
            <v>PVC</v>
          </cell>
          <cell r="DZ78">
            <v>719.27</v>
          </cell>
          <cell r="EA78">
            <v>717.82999999999993</v>
          </cell>
        </row>
        <row r="79">
          <cell r="AD79">
            <v>717.82958984375</v>
          </cell>
        </row>
        <row r="80">
          <cell r="A80" t="str">
            <v>DISTRITO 2</v>
          </cell>
        </row>
        <row r="81">
          <cell r="AD81">
            <v>717.82958984375</v>
          </cell>
          <cell r="BU81">
            <v>717.82958984375</v>
          </cell>
        </row>
        <row r="82">
          <cell r="A82">
            <v>38</v>
          </cell>
          <cell r="B82" t="str">
            <v>C77</v>
          </cell>
          <cell r="C82" t="str">
            <v>C81</v>
          </cell>
          <cell r="D82">
            <v>0.11669000000000002</v>
          </cell>
          <cell r="F82">
            <v>0.11669000000000002</v>
          </cell>
          <cell r="G82">
            <v>2.33</v>
          </cell>
          <cell r="H82">
            <v>2</v>
          </cell>
          <cell r="I82">
            <v>0.5</v>
          </cell>
          <cell r="J82">
            <v>25</v>
          </cell>
          <cell r="K82">
            <v>25</v>
          </cell>
          <cell r="L82">
            <v>5</v>
          </cell>
          <cell r="M82">
            <v>10</v>
          </cell>
          <cell r="N82">
            <v>190.32831544687943</v>
          </cell>
          <cell r="O82">
            <v>0.63114984264322405</v>
          </cell>
          <cell r="P82">
            <v>14.017466339580299</v>
          </cell>
          <cell r="Q82">
            <v>0.11669000000000002</v>
          </cell>
          <cell r="R82">
            <v>0</v>
          </cell>
          <cell r="S82">
            <v>0.11669000000000002</v>
          </cell>
          <cell r="U82">
            <v>20</v>
          </cell>
          <cell r="V82">
            <v>158.4</v>
          </cell>
          <cell r="W82">
            <v>0.11669000000000002</v>
          </cell>
          <cell r="X82">
            <v>0.11669000000000002</v>
          </cell>
          <cell r="Y82">
            <v>5.8345000000000008E-2</v>
          </cell>
          <cell r="AB82">
            <v>5.8344990015029907E-2</v>
          </cell>
          <cell r="AC82">
            <v>126.72000000000001</v>
          </cell>
          <cell r="AD82">
            <v>2.9333333333333333E-2</v>
          </cell>
          <cell r="AE82">
            <v>0.11733333333333333</v>
          </cell>
          <cell r="AF82">
            <v>0.17567833333333333</v>
          </cell>
          <cell r="AG82">
            <v>0.21068533333333334</v>
          </cell>
          <cell r="AH82">
            <v>15.517466339580299</v>
          </cell>
          <cell r="AI82">
            <v>47.37</v>
          </cell>
          <cell r="AJ82">
            <v>7.39</v>
          </cell>
          <cell r="AK82">
            <v>10</v>
          </cell>
          <cell r="AL82">
            <v>0.25</v>
          </cell>
          <cell r="AM82">
            <v>1.4E-2</v>
          </cell>
          <cell r="AN82">
            <v>6.1221122741699219E-2</v>
          </cell>
          <cell r="AO82">
            <v>9.9609375E-2</v>
          </cell>
          <cell r="AP82">
            <v>0.24488449096679688</v>
          </cell>
          <cell r="AQ82">
            <v>1.6648407365902147</v>
          </cell>
          <cell r="AR82">
            <v>2.5507484971143466</v>
          </cell>
          <cell r="AS82">
            <v>1.6451036520531588</v>
          </cell>
          <cell r="AT82">
            <v>0.14126884190674049</v>
          </cell>
          <cell r="AU82">
            <v>0.20248996464843971</v>
          </cell>
          <cell r="AV82">
            <v>3.0632783203427554</v>
          </cell>
          <cell r="AW82">
            <v>150.36832292327625</v>
          </cell>
          <cell r="AX82">
            <v>0.10319637831897555</v>
          </cell>
          <cell r="AY82">
            <v>216.83231289606789</v>
          </cell>
          <cell r="AZ82" t="e">
            <v>#REF!</v>
          </cell>
          <cell r="BA82" t="e">
            <v>#REF!</v>
          </cell>
          <cell r="BB82" t="e">
            <v>#REF!</v>
          </cell>
          <cell r="BC82" t="e">
            <v>#REF!</v>
          </cell>
          <cell r="BD82" t="e">
            <v>#REF!</v>
          </cell>
          <cell r="BE82" t="e">
            <v>#REF!</v>
          </cell>
          <cell r="BF82" t="e">
            <v>#REF!</v>
          </cell>
          <cell r="BG82" t="e">
            <v>#REF!</v>
          </cell>
          <cell r="BH82" t="e">
            <v>#REF!</v>
          </cell>
          <cell r="BI82" t="e">
            <v>#REF!</v>
          </cell>
          <cell r="BJ82" t="e">
            <v>#REF!</v>
          </cell>
          <cell r="BK82" t="e">
            <v>#REF!</v>
          </cell>
          <cell r="BL82" t="e">
            <v>#REF!</v>
          </cell>
          <cell r="BM82" t="e">
            <v>#REF!</v>
          </cell>
          <cell r="BO82">
            <v>726.08</v>
          </cell>
          <cell r="BP82">
            <v>722.58</v>
          </cell>
          <cell r="BQ82">
            <v>726.32999999999993</v>
          </cell>
          <cell r="BR82">
            <v>722.83</v>
          </cell>
          <cell r="BS82">
            <v>727.52591500558594</v>
          </cell>
          <cell r="BT82">
            <v>724.06805408539549</v>
          </cell>
          <cell r="BU82">
            <v>724.06787109375</v>
          </cell>
          <cell r="BV82">
            <v>1.1959150055860164</v>
          </cell>
          <cell r="BW82">
            <v>1.2380540853954471</v>
          </cell>
          <cell r="BX82">
            <v>1.4459150055860164</v>
          </cell>
          <cell r="BY82">
            <v>250</v>
          </cell>
          <cell r="BZ82">
            <v>0.71250000000000002</v>
          </cell>
          <cell r="CA82">
            <v>0.3125</v>
          </cell>
          <cell r="CB82">
            <v>1.2169845454907318</v>
          </cell>
          <cell r="CC82">
            <v>3</v>
          </cell>
          <cell r="CD82">
            <v>1.3365086534053725</v>
          </cell>
          <cell r="CE82">
            <v>1221.2765479445779</v>
          </cell>
          <cell r="CF82">
            <v>5.6735670533309968E-2</v>
          </cell>
          <cell r="CG82">
            <v>1774.5141259269124</v>
          </cell>
          <cell r="CH82">
            <v>2995.7906738714901</v>
          </cell>
          <cell r="CI82">
            <v>2</v>
          </cell>
          <cell r="CJ82">
            <v>1</v>
          </cell>
          <cell r="CK82">
            <v>1.5</v>
          </cell>
          <cell r="CL82">
            <v>2345</v>
          </cell>
          <cell r="CM82">
            <v>1.9162840131374137</v>
          </cell>
          <cell r="CN82">
            <v>2.2000000000000002</v>
          </cell>
          <cell r="CO82">
            <v>2.1999988555908203</v>
          </cell>
          <cell r="CP82">
            <v>3</v>
          </cell>
          <cell r="CQ82">
            <v>3</v>
          </cell>
          <cell r="DV82" t="str">
            <v>250 mm</v>
          </cell>
          <cell r="DW82">
            <v>47.37</v>
          </cell>
          <cell r="DX82" t="str">
            <v>1</v>
          </cell>
          <cell r="DY82" t="str">
            <v>CS</v>
          </cell>
          <cell r="DZ82">
            <v>726.07999999999993</v>
          </cell>
          <cell r="EA82">
            <v>722.57999999999993</v>
          </cell>
        </row>
        <row r="83">
          <cell r="AD83">
            <v>722.57958984375</v>
          </cell>
          <cell r="BU83">
            <v>722.57958984375</v>
          </cell>
        </row>
        <row r="84">
          <cell r="A84">
            <v>39</v>
          </cell>
          <cell r="B84" t="str">
            <v>C83'</v>
          </cell>
          <cell r="C84" t="str">
            <v>C83</v>
          </cell>
          <cell r="D84">
            <v>0.10196000000000001</v>
          </cell>
          <cell r="F84">
            <v>0.10196000000000001</v>
          </cell>
          <cell r="G84">
            <v>2.33</v>
          </cell>
          <cell r="H84">
            <v>53.33</v>
          </cell>
          <cell r="I84">
            <v>2.9</v>
          </cell>
          <cell r="J84">
            <v>5.4378398649915622</v>
          </cell>
          <cell r="K84">
            <v>5.4378395080566406</v>
          </cell>
          <cell r="L84">
            <v>5</v>
          </cell>
          <cell r="M84">
            <v>10</v>
          </cell>
          <cell r="N84">
            <v>190.32831544687943</v>
          </cell>
          <cell r="O84">
            <v>0.63172358653408001</v>
          </cell>
          <cell r="P84">
            <v>12.259148981973304</v>
          </cell>
          <cell r="Q84">
            <v>0.10196000000000001</v>
          </cell>
          <cell r="R84">
            <v>0</v>
          </cell>
          <cell r="S84">
            <v>0.10196000000000001</v>
          </cell>
          <cell r="U84">
            <v>3</v>
          </cell>
          <cell r="V84">
            <v>158.4</v>
          </cell>
          <cell r="W84">
            <v>0.10196000000000001</v>
          </cell>
          <cell r="X84">
            <v>0.10196000000000001</v>
          </cell>
          <cell r="Y84">
            <v>5.0980000000000004E-2</v>
          </cell>
          <cell r="AB84">
            <v>5.0979971885681152E-2</v>
          </cell>
          <cell r="AC84">
            <v>126.72000000000001</v>
          </cell>
          <cell r="AD84">
            <v>4.4000000000000003E-3</v>
          </cell>
          <cell r="AE84">
            <v>1.7600000000000001E-2</v>
          </cell>
          <cell r="AF84">
            <v>6.8580000000000002E-2</v>
          </cell>
          <cell r="AG84">
            <v>9.9168000000000006E-2</v>
          </cell>
          <cell r="AH84">
            <v>13.759148981973304</v>
          </cell>
          <cell r="AI84">
            <v>26.7</v>
          </cell>
          <cell r="AJ84">
            <v>8.58</v>
          </cell>
          <cell r="AK84">
            <v>10</v>
          </cell>
          <cell r="AL84">
            <v>0.25</v>
          </cell>
          <cell r="AM84">
            <v>1.4E-2</v>
          </cell>
          <cell r="AN84">
            <v>5.5537700653076172E-2</v>
          </cell>
          <cell r="AO84">
            <v>9.375E-2</v>
          </cell>
          <cell r="AP84">
            <v>0.22215080261230469</v>
          </cell>
          <cell r="AQ84">
            <v>1.6947441895005628</v>
          </cell>
          <cell r="AR84">
            <v>2.7354151094265675</v>
          </cell>
          <cell r="AS84">
            <v>1.7535843753477789</v>
          </cell>
          <cell r="AT84">
            <v>0.14638928990040365</v>
          </cell>
          <cell r="AU84">
            <v>0.20192699055347982</v>
          </cell>
          <cell r="AV84">
            <v>3.3007138995385792</v>
          </cell>
          <cell r="AW84">
            <v>162.02341466237687</v>
          </cell>
          <cell r="AX84">
            <v>8.4920744391448061E-2</v>
          </cell>
          <cell r="AY84">
            <v>220.02245712294987</v>
          </cell>
          <cell r="AZ84" t="e">
            <v>#REF!</v>
          </cell>
          <cell r="BA84" t="e">
            <v>#REF!</v>
          </cell>
          <cell r="BB84" t="e">
            <v>#REF!</v>
          </cell>
          <cell r="BC84" t="e">
            <v>#REF!</v>
          </cell>
          <cell r="BD84" t="e">
            <v>#REF!</v>
          </cell>
          <cell r="BE84" t="e">
            <v>#REF!</v>
          </cell>
          <cell r="BF84" t="e">
            <v>#REF!</v>
          </cell>
          <cell r="BG84" t="e">
            <v>#REF!</v>
          </cell>
          <cell r="BH84" t="e">
            <v>#REF!</v>
          </cell>
          <cell r="BI84" t="e">
            <v>#REF!</v>
          </cell>
          <cell r="BJ84" t="e">
            <v>#REF!</v>
          </cell>
          <cell r="BK84" t="e">
            <v>#REF!</v>
          </cell>
          <cell r="BL84" t="e">
            <v>#REF!</v>
          </cell>
          <cell r="BM84" t="e">
            <v>#REF!</v>
          </cell>
          <cell r="BO84">
            <v>724.65</v>
          </cell>
          <cell r="BP84">
            <v>722.36</v>
          </cell>
          <cell r="BQ84">
            <v>724.9</v>
          </cell>
          <cell r="BR84">
            <v>722.61</v>
          </cell>
          <cell r="BS84">
            <v>726.1</v>
          </cell>
          <cell r="BT84">
            <v>723.84460479080133</v>
          </cell>
          <cell r="BU84">
            <v>723.84423828125</v>
          </cell>
          <cell r="BV84">
            <v>1.2000000000000455</v>
          </cell>
          <cell r="BW84">
            <v>1.2346047908013134</v>
          </cell>
          <cell r="BX84">
            <v>1.4500000000000455</v>
          </cell>
          <cell r="BY84">
            <v>250</v>
          </cell>
          <cell r="BZ84">
            <v>0.71250000000000002</v>
          </cell>
          <cell r="CA84">
            <v>0.3125</v>
          </cell>
          <cell r="CB84">
            <v>1.2173023954006794</v>
          </cell>
          <cell r="CC84">
            <v>3</v>
          </cell>
          <cell r="CD84">
            <v>1.3367758736478079</v>
          </cell>
          <cell r="CE84">
            <v>1221.520728791736</v>
          </cell>
          <cell r="CF84">
            <v>5.6710606413490239E-2</v>
          </cell>
          <cell r="CG84">
            <v>1773.6805569863327</v>
          </cell>
          <cell r="CH84">
            <v>2995.2012857780687</v>
          </cell>
          <cell r="CI84">
            <v>2</v>
          </cell>
          <cell r="CJ84">
            <v>1</v>
          </cell>
          <cell r="CK84">
            <v>1.5</v>
          </cell>
          <cell r="CL84">
            <v>2345</v>
          </cell>
          <cell r="CM84">
            <v>1.9159070058281891</v>
          </cell>
          <cell r="CN84">
            <v>2.2000000000000002</v>
          </cell>
          <cell r="CO84">
            <v>2.1999988555908203</v>
          </cell>
          <cell r="CP84">
            <v>3</v>
          </cell>
          <cell r="CQ84">
            <v>3</v>
          </cell>
          <cell r="DV84" t="str">
            <v>250 mm</v>
          </cell>
          <cell r="DW84">
            <v>26.7</v>
          </cell>
          <cell r="DX84" t="str">
            <v>1</v>
          </cell>
          <cell r="DY84" t="str">
            <v>CS</v>
          </cell>
          <cell r="DZ84">
            <v>724.65</v>
          </cell>
          <cell r="EA84">
            <v>722.36</v>
          </cell>
        </row>
        <row r="85">
          <cell r="AD85">
            <v>722.35986328125</v>
          </cell>
          <cell r="BU85">
            <v>722.35986328125</v>
          </cell>
        </row>
        <row r="86">
          <cell r="A86">
            <v>40</v>
          </cell>
          <cell r="B86" t="str">
            <v>C79</v>
          </cell>
          <cell r="C86" t="str">
            <v>C107</v>
          </cell>
          <cell r="D86">
            <v>0.12464700000000001</v>
          </cell>
          <cell r="F86">
            <v>0.12464700000000001</v>
          </cell>
          <cell r="G86">
            <v>2.33</v>
          </cell>
          <cell r="H86">
            <v>2</v>
          </cell>
          <cell r="I86">
            <v>0.5</v>
          </cell>
          <cell r="J86">
            <v>25</v>
          </cell>
          <cell r="K86">
            <v>25</v>
          </cell>
          <cell r="L86">
            <v>5</v>
          </cell>
          <cell r="M86">
            <v>10</v>
          </cell>
          <cell r="N86">
            <v>190.32831544687943</v>
          </cell>
          <cell r="O86">
            <v>0.63103660758868219</v>
          </cell>
          <cell r="P86">
            <v>14.970620053977216</v>
          </cell>
          <cell r="Q86">
            <v>0.12464700000000001</v>
          </cell>
          <cell r="R86">
            <v>0</v>
          </cell>
          <cell r="S86">
            <v>0.12464700000000001</v>
          </cell>
          <cell r="U86">
            <v>45</v>
          </cell>
          <cell r="V86">
            <v>158.4</v>
          </cell>
          <cell r="W86">
            <v>0.12464700000000001</v>
          </cell>
          <cell r="X86">
            <v>0.12464700000000001</v>
          </cell>
          <cell r="Y86">
            <v>6.2323500000000004E-2</v>
          </cell>
          <cell r="AB86">
            <v>6.2323480844497681E-2</v>
          </cell>
          <cell r="AC86">
            <v>126.72000000000001</v>
          </cell>
          <cell r="AD86">
            <v>6.6000000000000003E-2</v>
          </cell>
          <cell r="AE86">
            <v>0.26400000000000001</v>
          </cell>
          <cell r="AF86">
            <v>0.32632349999999999</v>
          </cell>
          <cell r="AG86">
            <v>0.36371759999999997</v>
          </cell>
          <cell r="AH86">
            <v>16.470620053977214</v>
          </cell>
          <cell r="AI86">
            <v>32.15</v>
          </cell>
          <cell r="AJ86">
            <v>7.09</v>
          </cell>
          <cell r="AK86">
            <v>10</v>
          </cell>
          <cell r="AL86">
            <v>0.25</v>
          </cell>
          <cell r="AM86">
            <v>1.4E-2</v>
          </cell>
          <cell r="AN86">
            <v>6.3745975494384766E-2</v>
          </cell>
          <cell r="AO86">
            <v>0.1015625</v>
          </cell>
          <cell r="AP86">
            <v>0.25498390197753906</v>
          </cell>
          <cell r="AQ86">
            <v>1.6692214946049038</v>
          </cell>
          <cell r="AR86">
            <v>2.5024208517232935</v>
          </cell>
          <cell r="AS86">
            <v>1.6347507997197515</v>
          </cell>
          <cell r="AT86">
            <v>0.14201327207191788</v>
          </cell>
          <cell r="AU86">
            <v>0.20575924756630265</v>
          </cell>
          <cell r="AV86">
            <v>3.0004566441202449</v>
          </cell>
          <cell r="AW86">
            <v>147.28457110285697</v>
          </cell>
          <cell r="AX86">
            <v>0.11182855020486068</v>
          </cell>
          <cell r="AY86">
            <v>209.41874719569654</v>
          </cell>
          <cell r="AZ86" t="e">
            <v>#REF!</v>
          </cell>
          <cell r="BA86" t="e">
            <v>#REF!</v>
          </cell>
          <cell r="BB86" t="e">
            <v>#REF!</v>
          </cell>
          <cell r="BC86" t="e">
            <v>#REF!</v>
          </cell>
          <cell r="BD86" t="e">
            <v>#REF!</v>
          </cell>
          <cell r="BE86" t="e">
            <v>#REF!</v>
          </cell>
          <cell r="BF86" t="e">
            <v>#REF!</v>
          </cell>
          <cell r="BG86" t="e">
            <v>#REF!</v>
          </cell>
          <cell r="BH86" t="e">
            <v>#REF!</v>
          </cell>
          <cell r="BI86" t="e">
            <v>#REF!</v>
          </cell>
          <cell r="BJ86" t="e">
            <v>#REF!</v>
          </cell>
          <cell r="BK86" t="e">
            <v>#REF!</v>
          </cell>
          <cell r="BL86" t="e">
            <v>#REF!</v>
          </cell>
          <cell r="BM86" t="e">
            <v>#REF!</v>
          </cell>
          <cell r="BO86">
            <v>723.12</v>
          </cell>
          <cell r="BP86">
            <v>720.84</v>
          </cell>
          <cell r="BQ86">
            <v>723.37</v>
          </cell>
          <cell r="BR86">
            <v>721.09</v>
          </cell>
          <cell r="BS86">
            <v>724.56890518959699</v>
          </cell>
          <cell r="BT86">
            <v>722.29486651007437</v>
          </cell>
          <cell r="BU86">
            <v>722.29443359375</v>
          </cell>
          <cell r="BV86">
            <v>1.1989051895969851</v>
          </cell>
          <cell r="BW86">
            <v>1.2048665100743392</v>
          </cell>
          <cell r="BX86">
            <v>1.4489051895969851</v>
          </cell>
          <cell r="BY86">
            <v>250</v>
          </cell>
          <cell r="BZ86">
            <v>0.71250000000000002</v>
          </cell>
          <cell r="CA86">
            <v>0.3125</v>
          </cell>
          <cell r="CB86">
            <v>1.2018858498356622</v>
          </cell>
          <cell r="CC86">
            <v>3</v>
          </cell>
          <cell r="CD86">
            <v>1.3237737116127044</v>
          </cell>
          <cell r="CE86">
            <v>1209.6395969145967</v>
          </cell>
          <cell r="CF86">
            <v>5.7944527295482939E-2</v>
          </cell>
          <cell r="CG86">
            <v>1814.823349560477</v>
          </cell>
          <cell r="CH86">
            <v>3024.4629464750737</v>
          </cell>
          <cell r="CI86">
            <v>2</v>
          </cell>
          <cell r="CJ86">
            <v>1</v>
          </cell>
          <cell r="CK86">
            <v>1.5</v>
          </cell>
          <cell r="CL86">
            <v>2345</v>
          </cell>
          <cell r="CM86">
            <v>1.9346244860181707</v>
          </cell>
          <cell r="CN86">
            <v>2.2000000000000002</v>
          </cell>
          <cell r="CO86">
            <v>2.1999988555908203</v>
          </cell>
          <cell r="CP86">
            <v>3</v>
          </cell>
          <cell r="CQ86">
            <v>3</v>
          </cell>
          <cell r="DV86" t="str">
            <v>250 mm</v>
          </cell>
          <cell r="DW86">
            <v>32.15</v>
          </cell>
          <cell r="DX86" t="str">
            <v>1</v>
          </cell>
          <cell r="DY86" t="str">
            <v>CS</v>
          </cell>
          <cell r="DZ86">
            <v>723.12</v>
          </cell>
          <cell r="EA86">
            <v>720.84</v>
          </cell>
        </row>
        <row r="87">
          <cell r="A87">
            <v>41</v>
          </cell>
          <cell r="B87" t="str">
            <v>C107</v>
          </cell>
          <cell r="C87" t="str">
            <v>C87</v>
          </cell>
          <cell r="D87">
            <v>8.3889999999999992E-2</v>
          </cell>
          <cell r="F87">
            <v>0.208537</v>
          </cell>
          <cell r="G87">
            <v>2.33</v>
          </cell>
          <cell r="K87">
            <v>0.46959256222987811</v>
          </cell>
          <cell r="L87">
            <v>10.469592562229877</v>
          </cell>
          <cell r="M87">
            <v>10.469592562229877</v>
          </cell>
          <cell r="N87">
            <v>185.48855420910041</v>
          </cell>
          <cell r="O87">
            <v>0.62936326262899633</v>
          </cell>
          <cell r="P87">
            <v>24.763911948214393</v>
          </cell>
          <cell r="Q87">
            <v>8.3889999999999992E-2</v>
          </cell>
          <cell r="R87">
            <v>0</v>
          </cell>
          <cell r="S87">
            <v>0.208537</v>
          </cell>
          <cell r="U87">
            <v>48</v>
          </cell>
          <cell r="V87">
            <v>158.4</v>
          </cell>
          <cell r="W87">
            <v>8.3889999999999992E-2</v>
          </cell>
          <cell r="X87">
            <v>0.208537</v>
          </cell>
          <cell r="Y87">
            <v>0.1042685</v>
          </cell>
          <cell r="AB87">
            <v>0.10426849126815796</v>
          </cell>
          <cell r="AC87">
            <v>126.72000000000001</v>
          </cell>
          <cell r="AD87">
            <v>7.0400000000000004E-2</v>
          </cell>
          <cell r="AE87">
            <v>0.28160000000000002</v>
          </cell>
          <cell r="AF87">
            <v>0.3858685</v>
          </cell>
          <cell r="AG87">
            <v>0.44842959999999998</v>
          </cell>
          <cell r="AH87">
            <v>26.263911948214393</v>
          </cell>
          <cell r="AI87">
            <v>42.779999999999994</v>
          </cell>
          <cell r="AJ87">
            <v>3.72</v>
          </cell>
          <cell r="AK87">
            <v>10</v>
          </cell>
          <cell r="AL87">
            <v>0.25</v>
          </cell>
          <cell r="AM87">
            <v>1.4E-2</v>
          </cell>
          <cell r="AN87">
            <v>9.5697879791259766E-2</v>
          </cell>
          <cell r="AO87">
            <v>0.130859375</v>
          </cell>
          <cell r="AP87">
            <v>0.38279151916503906</v>
          </cell>
          <cell r="AQ87">
            <v>1.5193877113691827</v>
          </cell>
          <cell r="AR87">
            <v>1.8173889168404904</v>
          </cell>
          <cell r="AS87">
            <v>1.2136157146717275</v>
          </cell>
          <cell r="AT87">
            <v>0.11766253911619177</v>
          </cell>
          <cell r="AU87">
            <v>0.21336041890745155</v>
          </cell>
          <cell r="AV87">
            <v>2.1733802091428962</v>
          </cell>
          <cell r="AW87">
            <v>106.68555153907454</v>
          </cell>
          <cell r="AX87">
            <v>0.2461805893049632</v>
          </cell>
          <cell r="AY87">
            <v>125.66589862093946</v>
          </cell>
          <cell r="AZ87" t="str">
            <v>83°45'10''</v>
          </cell>
          <cell r="BA87" t="e">
            <v>#VALUE!</v>
          </cell>
          <cell r="BB87">
            <v>8.0000000000000002E-3</v>
          </cell>
          <cell r="BC87" t="e">
            <v>#VALUE!</v>
          </cell>
          <cell r="BD87" t="e">
            <v>#VALUE!</v>
          </cell>
          <cell r="BE87" t="e">
            <v>#VALUE!</v>
          </cell>
          <cell r="BF87" t="e">
            <v>#VALUE!</v>
          </cell>
          <cell r="BG87" t="e">
            <v>#VALUE!</v>
          </cell>
          <cell r="BH87" t="e">
            <v>#VALUE!</v>
          </cell>
          <cell r="BI87" t="e">
            <v>#VALUE!</v>
          </cell>
          <cell r="BJ87" t="e">
            <v>#VALUE!</v>
          </cell>
          <cell r="BK87" t="e">
            <v>#VALUE!</v>
          </cell>
          <cell r="BL87" t="e">
            <v>#VALUE!</v>
          </cell>
          <cell r="BM87" t="e">
            <v>#VALUE!</v>
          </cell>
          <cell r="BN87">
            <v>3.0000000000086402E-2</v>
          </cell>
          <cell r="BO87">
            <v>720.81</v>
          </cell>
          <cell r="BP87">
            <v>719.22</v>
          </cell>
          <cell r="BQ87">
            <v>721.06000000000006</v>
          </cell>
          <cell r="BR87">
            <v>719.47</v>
          </cell>
          <cell r="BS87">
            <v>722.29486651007437</v>
          </cell>
          <cell r="BT87">
            <v>720.70065900470513</v>
          </cell>
          <cell r="BU87">
            <v>720.7001953125</v>
          </cell>
          <cell r="BV87">
            <v>1.2348665100743119</v>
          </cell>
          <cell r="BW87">
            <v>1.2306590047051031</v>
          </cell>
          <cell r="BX87">
            <v>1.4848665100743119</v>
          </cell>
          <cell r="BY87">
            <v>250</v>
          </cell>
          <cell r="BZ87">
            <v>0.71250000000000002</v>
          </cell>
          <cell r="CA87">
            <v>0.3125</v>
          </cell>
          <cell r="CB87">
            <v>1.2327627573897075</v>
          </cell>
          <cell r="CC87">
            <v>3</v>
          </cell>
          <cell r="CD87">
            <v>1.3497305055475799</v>
          </cell>
          <cell r="CE87">
            <v>1233.3584285223997</v>
          </cell>
          <cell r="CF87">
            <v>5.5510123398453404E-2</v>
          </cell>
          <cell r="CG87">
            <v>1733.8603984873255</v>
          </cell>
          <cell r="CH87">
            <v>2967.2188270097249</v>
          </cell>
          <cell r="CI87">
            <v>2</v>
          </cell>
          <cell r="CJ87">
            <v>1</v>
          </cell>
          <cell r="CK87">
            <v>1.5</v>
          </cell>
          <cell r="CL87">
            <v>2345</v>
          </cell>
          <cell r="CM87">
            <v>1.8980077784710394</v>
          </cell>
          <cell r="CN87">
            <v>1.9</v>
          </cell>
          <cell r="CO87">
            <v>1.8999996185302734</v>
          </cell>
          <cell r="CP87">
            <v>3</v>
          </cell>
          <cell r="CQ87">
            <v>3</v>
          </cell>
          <cell r="DV87" t="str">
            <v>250 mm</v>
          </cell>
          <cell r="DW87">
            <v>42.779999999999994</v>
          </cell>
          <cell r="DX87" t="str">
            <v>1</v>
          </cell>
          <cell r="DY87" t="str">
            <v>CS</v>
          </cell>
          <cell r="DZ87">
            <v>720.81000000000006</v>
          </cell>
          <cell r="EA87">
            <v>719.22</v>
          </cell>
        </row>
        <row r="88">
          <cell r="AD88">
            <v>719.2197265625</v>
          </cell>
          <cell r="BU88">
            <v>719.2197265625</v>
          </cell>
        </row>
        <row r="89">
          <cell r="A89">
            <v>42</v>
          </cell>
          <cell r="B89" t="str">
            <v>C111</v>
          </cell>
          <cell r="C89" t="str">
            <v>C89</v>
          </cell>
          <cell r="D89">
            <v>9.6370000000000011E-2</v>
          </cell>
          <cell r="F89">
            <v>9.6370000000000011E-2</v>
          </cell>
          <cell r="G89">
            <v>2.33</v>
          </cell>
          <cell r="H89">
            <v>45.78</v>
          </cell>
          <cell r="I89">
            <v>4.09</v>
          </cell>
          <cell r="J89">
            <v>8.9340323285277421</v>
          </cell>
          <cell r="K89">
            <v>8.9340286254882813</v>
          </cell>
          <cell r="L89">
            <v>5</v>
          </cell>
          <cell r="M89">
            <v>10</v>
          </cell>
          <cell r="N89">
            <v>190.32831544687943</v>
          </cell>
          <cell r="O89">
            <v>0.62803314743416527</v>
          </cell>
          <cell r="P89">
            <v>11.519346157279351</v>
          </cell>
          <cell r="Q89">
            <v>9.6370000000000011E-2</v>
          </cell>
          <cell r="R89">
            <v>0</v>
          </cell>
          <cell r="S89">
            <v>9.6370000000000011E-2</v>
          </cell>
          <cell r="U89">
            <v>2</v>
          </cell>
          <cell r="V89">
            <v>158.4</v>
          </cell>
          <cell r="W89">
            <v>9.6370000000000011E-2</v>
          </cell>
          <cell r="X89">
            <v>9.6370000000000011E-2</v>
          </cell>
          <cell r="Y89">
            <v>4.8185000000000006E-2</v>
          </cell>
          <cell r="AB89">
            <v>4.8184990882873535E-2</v>
          </cell>
          <cell r="AC89">
            <v>126.72000000000001</v>
          </cell>
          <cell r="AD89">
            <v>2.9333333333333338E-3</v>
          </cell>
          <cell r="AE89">
            <v>1.1733333333333335E-2</v>
          </cell>
          <cell r="AF89">
            <v>5.9918333333333337E-2</v>
          </cell>
          <cell r="AG89">
            <v>8.8829333333333343E-2</v>
          </cell>
          <cell r="AH89">
            <v>13.019346157279351</v>
          </cell>
          <cell r="AI89">
            <v>42.73</v>
          </cell>
          <cell r="AJ89">
            <v>1.08</v>
          </cell>
          <cell r="AK89">
            <v>10</v>
          </cell>
          <cell r="AL89">
            <v>0.25</v>
          </cell>
          <cell r="AM89">
            <v>1.4E-2</v>
          </cell>
          <cell r="AN89">
            <v>9.1592311859130859E-2</v>
          </cell>
          <cell r="AO89">
            <v>8.984375E-2</v>
          </cell>
          <cell r="AP89">
            <v>0.36636924743652344</v>
          </cell>
          <cell r="AQ89">
            <v>0.79911064891818528</v>
          </cell>
          <cell r="AR89">
            <v>0.9802352755599667</v>
          </cell>
          <cell r="AS89">
            <v>0.33946712662341438</v>
          </cell>
          <cell r="AT89">
            <v>3.2547289970155102E-2</v>
          </cell>
          <cell r="AU89">
            <v>0.12413960182928596</v>
          </cell>
          <cell r="AV89">
            <v>1.1710518266463752</v>
          </cell>
          <cell r="AW89">
            <v>57.483872118205632</v>
          </cell>
          <cell r="AX89">
            <v>0.22648693759716323</v>
          </cell>
          <cell r="AY89">
            <v>119.31459812157628</v>
          </cell>
          <cell r="AZ89" t="e">
            <v>#REF!</v>
          </cell>
          <cell r="BA89" t="e">
            <v>#REF!</v>
          </cell>
          <cell r="BB89" t="e">
            <v>#REF!</v>
          </cell>
          <cell r="BC89" t="e">
            <v>#REF!</v>
          </cell>
          <cell r="BD89" t="e">
            <v>#REF!</v>
          </cell>
          <cell r="BE89" t="e">
            <v>#REF!</v>
          </cell>
          <cell r="BF89" t="e">
            <v>#REF!</v>
          </cell>
          <cell r="BG89" t="e">
            <v>#REF!</v>
          </cell>
          <cell r="BH89" t="e">
            <v>#REF!</v>
          </cell>
          <cell r="BI89" t="e">
            <v>#REF!</v>
          </cell>
          <cell r="BJ89" t="e">
            <v>#REF!</v>
          </cell>
          <cell r="BK89" t="e">
            <v>#REF!</v>
          </cell>
          <cell r="BL89" t="e">
            <v>#REF!</v>
          </cell>
          <cell r="BM89" t="e">
            <v>#REF!</v>
          </cell>
          <cell r="BO89">
            <v>716.76</v>
          </cell>
          <cell r="BP89">
            <v>716.3</v>
          </cell>
          <cell r="BQ89">
            <v>717.01</v>
          </cell>
          <cell r="BR89">
            <v>716.55</v>
          </cell>
          <cell r="BS89">
            <v>718.20994917114456</v>
          </cell>
          <cell r="BT89">
            <v>717.75432137390692</v>
          </cell>
          <cell r="BU89">
            <v>717.75390625</v>
          </cell>
          <cell r="BV89">
            <v>1.1999491711445671</v>
          </cell>
          <cell r="BW89">
            <v>1.2043213739069643</v>
          </cell>
          <cell r="BX89">
            <v>1.4499491711445671</v>
          </cell>
          <cell r="BY89">
            <v>250</v>
          </cell>
          <cell r="BZ89">
            <v>0.71250000000000002</v>
          </cell>
          <cell r="CA89">
            <v>0.3125</v>
          </cell>
          <cell r="CB89">
            <v>1.2021352725257657</v>
          </cell>
          <cell r="CC89">
            <v>3</v>
          </cell>
          <cell r="CD89">
            <v>1.3239847446434827</v>
          </cell>
          <cell r="CE89">
            <v>1209.8324349412526</v>
          </cell>
          <cell r="CF89">
            <v>5.792426366507486E-2</v>
          </cell>
          <cell r="CG89">
            <v>1814.14595830745</v>
          </cell>
          <cell r="CH89">
            <v>3023.9783932487026</v>
          </cell>
          <cell r="CI89">
            <v>2</v>
          </cell>
          <cell r="CJ89">
            <v>1</v>
          </cell>
          <cell r="CK89">
            <v>1.5</v>
          </cell>
          <cell r="CL89">
            <v>2345</v>
          </cell>
          <cell r="CM89">
            <v>1.934314537259298</v>
          </cell>
          <cell r="CN89">
            <v>2.2000000000000002</v>
          </cell>
          <cell r="CO89">
            <v>2.1999988555908203</v>
          </cell>
          <cell r="CP89">
            <v>3</v>
          </cell>
          <cell r="CQ89">
            <v>3</v>
          </cell>
          <cell r="DV89" t="str">
            <v>250 mm</v>
          </cell>
          <cell r="DW89">
            <v>42.73</v>
          </cell>
          <cell r="DX89" t="str">
            <v>1</v>
          </cell>
          <cell r="DY89" t="str">
            <v>CS</v>
          </cell>
          <cell r="DZ89">
            <v>716.76</v>
          </cell>
          <cell r="EA89">
            <v>716.3</v>
          </cell>
        </row>
        <row r="90">
          <cell r="AD90">
            <v>716.2998046875</v>
          </cell>
          <cell r="BU90">
            <v>716.2998046875</v>
          </cell>
        </row>
        <row r="91">
          <cell r="A91">
            <v>43</v>
          </cell>
          <cell r="B91" t="str">
            <v>C91'</v>
          </cell>
          <cell r="C91" t="str">
            <v>C91</v>
          </cell>
          <cell r="D91">
            <v>8.1379999999999994E-2</v>
          </cell>
          <cell r="F91">
            <v>8.1379999999999994E-2</v>
          </cell>
          <cell r="G91">
            <v>2.33</v>
          </cell>
          <cell r="H91">
            <v>2</v>
          </cell>
          <cell r="I91">
            <v>0.5</v>
          </cell>
          <cell r="J91">
            <v>25</v>
          </cell>
          <cell r="K91">
            <v>25</v>
          </cell>
          <cell r="L91">
            <v>5</v>
          </cell>
          <cell r="M91">
            <v>10</v>
          </cell>
          <cell r="N91">
            <v>190.32831544687943</v>
          </cell>
          <cell r="O91">
            <v>0.62537935034209058</v>
          </cell>
          <cell r="P91">
            <v>9.6864496708768204</v>
          </cell>
          <cell r="Q91">
            <v>8.1379999999999994E-2</v>
          </cell>
          <cell r="R91">
            <v>0</v>
          </cell>
          <cell r="S91">
            <v>8.1379999999999994E-2</v>
          </cell>
          <cell r="U91">
            <v>1</v>
          </cell>
          <cell r="V91">
            <v>158.4</v>
          </cell>
          <cell r="W91">
            <v>8.1379999999999994E-2</v>
          </cell>
          <cell r="X91">
            <v>8.1379999999999994E-2</v>
          </cell>
          <cell r="Y91">
            <v>4.0689999999999997E-2</v>
          </cell>
          <cell r="AB91">
            <v>4.0689975023269653E-2</v>
          </cell>
          <cell r="AC91">
            <v>126.72000000000001</v>
          </cell>
          <cell r="AD91">
            <v>1.4666666666666669E-3</v>
          </cell>
          <cell r="AE91">
            <v>5.8666666666666676E-3</v>
          </cell>
          <cell r="AF91">
            <v>4.6556666666666663E-2</v>
          </cell>
          <cell r="AG91">
            <v>7.0970666666666654E-2</v>
          </cell>
          <cell r="AH91">
            <v>11.18644967087682</v>
          </cell>
          <cell r="AI91">
            <v>29.85</v>
          </cell>
          <cell r="AJ91">
            <v>1.1100000000000001</v>
          </cell>
          <cell r="AK91">
            <v>10</v>
          </cell>
          <cell r="AL91">
            <v>0.25</v>
          </cell>
          <cell r="AM91">
            <v>1.4E-2</v>
          </cell>
          <cell r="AN91">
            <v>8.4020614624023438E-2</v>
          </cell>
          <cell r="AO91">
            <v>8.3984375E-2</v>
          </cell>
          <cell r="AP91">
            <v>0.33608245849609375</v>
          </cell>
          <cell r="AQ91">
            <v>0.77225134696429265</v>
          </cell>
          <cell r="AR91">
            <v>0.99473765505957135</v>
          </cell>
          <cell r="AS91">
            <v>0.32424577081306322</v>
          </cell>
          <cell r="AT91">
            <v>3.0396133684412043E-2</v>
          </cell>
          <cell r="AU91">
            <v>0.11441674830843548</v>
          </cell>
          <cell r="AV91">
            <v>1.1872050286936429</v>
          </cell>
          <cell r="AW91">
            <v>58.276790569512627</v>
          </cell>
          <cell r="AX91">
            <v>0.1919537703012936</v>
          </cell>
          <cell r="AY91">
            <v>295.08993856909416</v>
          </cell>
          <cell r="AZ91" t="e">
            <v>#REF!</v>
          </cell>
          <cell r="BA91" t="e">
            <v>#REF!</v>
          </cell>
          <cell r="BB91" t="e">
            <v>#REF!</v>
          </cell>
          <cell r="BC91" t="e">
            <v>#REF!</v>
          </cell>
          <cell r="BD91" t="e">
            <v>#REF!</v>
          </cell>
          <cell r="BE91" t="e">
            <v>#REF!</v>
          </cell>
          <cell r="BF91" t="e">
            <v>#REF!</v>
          </cell>
          <cell r="BG91" t="e">
            <v>#REF!</v>
          </cell>
          <cell r="BH91" t="e">
            <v>#REF!</v>
          </cell>
          <cell r="BI91" t="e">
            <v>#REF!</v>
          </cell>
          <cell r="BJ91" t="e">
            <v>#REF!</v>
          </cell>
          <cell r="BK91" t="e">
            <v>#REF!</v>
          </cell>
          <cell r="BL91" t="e">
            <v>#REF!</v>
          </cell>
          <cell r="BM91" t="e">
            <v>#REF!</v>
          </cell>
          <cell r="BO91">
            <v>708.71</v>
          </cell>
          <cell r="BP91">
            <v>708.38</v>
          </cell>
          <cell r="BQ91">
            <v>708.95999999999992</v>
          </cell>
          <cell r="BR91">
            <v>708.63</v>
          </cell>
          <cell r="BS91">
            <v>710.16</v>
          </cell>
          <cell r="BT91">
            <v>711.42602784577196</v>
          </cell>
          <cell r="BU91">
            <v>711.42578125</v>
          </cell>
          <cell r="BV91">
            <v>1.2000000000000455</v>
          </cell>
          <cell r="BW91">
            <v>2.7960278457719596</v>
          </cell>
          <cell r="BX91">
            <v>1.4500000000000455</v>
          </cell>
          <cell r="BY91">
            <v>250</v>
          </cell>
          <cell r="BZ91">
            <v>0.71250000000000002</v>
          </cell>
          <cell r="CA91">
            <v>0.3125</v>
          </cell>
          <cell r="CB91">
            <v>1.9980139228860025</v>
          </cell>
          <cell r="CC91">
            <v>3</v>
          </cell>
          <cell r="CD91">
            <v>1.8961232615352774</v>
          </cell>
          <cell r="CE91">
            <v>1732.6418840797828</v>
          </cell>
          <cell r="CF91">
            <v>2.3319291766612404E-2</v>
          </cell>
          <cell r="CG91">
            <v>745.62339824634932</v>
          </cell>
          <cell r="CH91">
            <v>2478.2652823261324</v>
          </cell>
          <cell r="CI91">
            <v>2</v>
          </cell>
          <cell r="CJ91">
            <v>1</v>
          </cell>
          <cell r="CK91">
            <v>1.5</v>
          </cell>
          <cell r="CL91">
            <v>2345</v>
          </cell>
          <cell r="CM91">
            <v>1.5852443170529631</v>
          </cell>
          <cell r="CN91">
            <v>1.9</v>
          </cell>
          <cell r="CO91">
            <v>1.8999996185302734</v>
          </cell>
          <cell r="CP91">
            <v>3</v>
          </cell>
          <cell r="CQ91">
            <v>3</v>
          </cell>
          <cell r="DV91" t="str">
            <v>250 mm</v>
          </cell>
          <cell r="DW91">
            <v>29.85</v>
          </cell>
          <cell r="DX91" t="str">
            <v>1</v>
          </cell>
          <cell r="DY91" t="str">
            <v>CS</v>
          </cell>
          <cell r="DZ91">
            <v>708.70999999999992</v>
          </cell>
          <cell r="EA91">
            <v>708.37999999999988</v>
          </cell>
        </row>
        <row r="92">
          <cell r="AD92">
            <v>708.3798828125</v>
          </cell>
          <cell r="BU92">
            <v>708.3798828125</v>
          </cell>
        </row>
        <row r="93">
          <cell r="A93">
            <v>44</v>
          </cell>
          <cell r="B93" t="str">
            <v>C119</v>
          </cell>
          <cell r="C93" t="str">
            <v>C95</v>
          </cell>
          <cell r="D93">
            <v>0.10576300000000001</v>
          </cell>
          <cell r="F93">
            <v>0.10576300000000001</v>
          </cell>
          <cell r="G93">
            <v>2.33</v>
          </cell>
          <cell r="H93">
            <v>63.05</v>
          </cell>
          <cell r="I93">
            <v>3.6900000000000004</v>
          </cell>
          <cell r="J93">
            <v>5.8524980174464716</v>
          </cell>
          <cell r="K93">
            <v>5.8524971008300781</v>
          </cell>
          <cell r="L93">
            <v>5.0249754408322307</v>
          </cell>
          <cell r="M93">
            <v>10</v>
          </cell>
          <cell r="N93">
            <v>190.32831544687943</v>
          </cell>
          <cell r="O93">
            <v>0.62766247445148893</v>
          </cell>
          <cell r="P93">
            <v>12.634653311627339</v>
          </cell>
          <cell r="Q93">
            <v>0.10576300000000001</v>
          </cell>
          <cell r="R93">
            <v>0</v>
          </cell>
          <cell r="S93">
            <v>0.10576300000000001</v>
          </cell>
          <cell r="U93">
            <v>16</v>
          </cell>
          <cell r="V93">
            <v>158.4</v>
          </cell>
          <cell r="Y93">
            <v>0</v>
          </cell>
          <cell r="AB93">
            <v>0</v>
          </cell>
          <cell r="AC93">
            <v>126.72000000000001</v>
          </cell>
          <cell r="AD93">
            <v>2.346666666666667E-2</v>
          </cell>
          <cell r="AE93">
            <v>9.3866666666666682E-2</v>
          </cell>
          <cell r="AF93">
            <v>9.3866666666666682E-2</v>
          </cell>
          <cell r="AG93">
            <v>0.12559556666666669</v>
          </cell>
          <cell r="AH93">
            <v>14.134653311627339</v>
          </cell>
          <cell r="AI93">
            <v>44.61</v>
          </cell>
          <cell r="AJ93">
            <v>1.01</v>
          </cell>
          <cell r="AK93">
            <v>10</v>
          </cell>
          <cell r="AL93">
            <v>0.25</v>
          </cell>
          <cell r="AM93">
            <v>1.4E-2</v>
          </cell>
          <cell r="AN93">
            <v>9.7345352172851563E-2</v>
          </cell>
          <cell r="AO93">
            <v>9.375E-2</v>
          </cell>
          <cell r="AP93">
            <v>0.38938140869140625</v>
          </cell>
          <cell r="AQ93">
            <v>0.79915981335299979</v>
          </cell>
          <cell r="AR93">
            <v>0.9464994537604251</v>
          </cell>
          <cell r="AS93">
            <v>0.3343123009632909</v>
          </cell>
          <cell r="AT93">
            <v>3.2551294968318115E-2</v>
          </cell>
          <cell r="AU93">
            <v>0.12989664714116966</v>
          </cell>
          <cell r="AV93">
            <v>1.132465355736443</v>
          </cell>
          <cell r="AW93">
            <v>55.589763156665015</v>
          </cell>
          <cell r="AX93">
            <v>0.25426719793341385</v>
          </cell>
          <cell r="AY93">
            <v>119.62365886910952</v>
          </cell>
          <cell r="AZ93" t="e">
            <v>#REF!</v>
          </cell>
          <cell r="BA93" t="e">
            <v>#REF!</v>
          </cell>
          <cell r="BB93" t="e">
            <v>#REF!</v>
          </cell>
          <cell r="BC93" t="e">
            <v>#REF!</v>
          </cell>
          <cell r="BD93" t="e">
            <v>#REF!</v>
          </cell>
          <cell r="BE93" t="e">
            <v>#REF!</v>
          </cell>
          <cell r="BF93" t="e">
            <v>#REF!</v>
          </cell>
          <cell r="BG93" t="e">
            <v>#REF!</v>
          </cell>
          <cell r="BH93" t="e">
            <v>#REF!</v>
          </cell>
          <cell r="BI93" t="e">
            <v>#REF!</v>
          </cell>
          <cell r="BJ93" t="e">
            <v>#REF!</v>
          </cell>
          <cell r="BK93" t="e">
            <v>#REF!</v>
          </cell>
          <cell r="BL93" t="e">
            <v>#REF!</v>
          </cell>
          <cell r="BM93" t="e">
            <v>#REF!</v>
          </cell>
          <cell r="BO93">
            <v>700.89</v>
          </cell>
          <cell r="BP93">
            <v>700.44</v>
          </cell>
          <cell r="BQ93">
            <v>701.14</v>
          </cell>
          <cell r="BR93">
            <v>700.69</v>
          </cell>
          <cell r="BS93">
            <v>702.3410864928934</v>
          </cell>
          <cell r="BT93">
            <v>702.19612678727503</v>
          </cell>
          <cell r="BU93">
            <v>702.19580078125</v>
          </cell>
          <cell r="BV93">
            <v>1.2010864928934097</v>
          </cell>
          <cell r="BW93">
            <v>1.5061267872749795</v>
          </cell>
          <cell r="BX93">
            <v>1.4510864928934097</v>
          </cell>
          <cell r="BY93">
            <v>250</v>
          </cell>
          <cell r="BZ93">
            <v>0.71250000000000002</v>
          </cell>
          <cell r="CA93">
            <v>0.3125</v>
          </cell>
          <cell r="CB93">
            <v>1.3536066400841946</v>
          </cell>
          <cell r="CC93">
            <v>3</v>
          </cell>
          <cell r="CD93">
            <v>1.4481347466138736</v>
          </cell>
          <cell r="CE93">
            <v>1323.2783789292589</v>
          </cell>
          <cell r="CF93">
            <v>4.7257961638187962E-2</v>
          </cell>
          <cell r="CG93">
            <v>1465.809718311863</v>
          </cell>
          <cell r="CH93">
            <v>2789.0880972411219</v>
          </cell>
          <cell r="CI93">
            <v>2</v>
          </cell>
          <cell r="CJ93">
            <v>1</v>
          </cell>
          <cell r="CK93">
            <v>1.5</v>
          </cell>
          <cell r="CL93">
            <v>2345</v>
          </cell>
          <cell r="CM93">
            <v>1.7840648809644704</v>
          </cell>
          <cell r="CN93">
            <v>1.9</v>
          </cell>
          <cell r="CO93">
            <v>1.8999996185302734</v>
          </cell>
          <cell r="CP93">
            <v>3</v>
          </cell>
          <cell r="CQ93">
            <v>3</v>
          </cell>
          <cell r="DV93" t="str">
            <v>250 mm</v>
          </cell>
          <cell r="DW93">
            <v>44.61</v>
          </cell>
          <cell r="DX93" t="str">
            <v>1</v>
          </cell>
          <cell r="DY93" t="str">
            <v>CS</v>
          </cell>
          <cell r="DZ93">
            <v>700.89</v>
          </cell>
          <cell r="EA93">
            <v>700.43999999999994</v>
          </cell>
        </row>
        <row r="94">
          <cell r="AD94">
            <v>700.43994140625</v>
          </cell>
        </row>
        <row r="95">
          <cell r="A95">
            <v>45</v>
          </cell>
          <cell r="B95" t="str">
            <v>C113</v>
          </cell>
          <cell r="C95" t="str">
            <v>C111</v>
          </cell>
          <cell r="D95">
            <v>0.25900000000000001</v>
          </cell>
          <cell r="F95">
            <v>0.25900000000000001</v>
          </cell>
          <cell r="G95">
            <v>2.33</v>
          </cell>
          <cell r="H95">
            <v>2</v>
          </cell>
          <cell r="I95">
            <v>0.5</v>
          </cell>
          <cell r="J95">
            <v>25</v>
          </cell>
          <cell r="K95">
            <v>25</v>
          </cell>
          <cell r="L95">
            <v>5</v>
          </cell>
          <cell r="M95">
            <v>10</v>
          </cell>
          <cell r="N95">
            <v>190.32831544687943</v>
          </cell>
          <cell r="O95">
            <v>0.62625269109302639</v>
          </cell>
          <cell r="P95">
            <v>30.871147512610964</v>
          </cell>
          <cell r="Q95">
            <v>0.25900000000000001</v>
          </cell>
          <cell r="R95">
            <v>0</v>
          </cell>
          <cell r="S95">
            <v>0.25900000000000001</v>
          </cell>
          <cell r="U95">
            <v>59</v>
          </cell>
          <cell r="V95">
            <v>158.4</v>
          </cell>
          <cell r="Y95">
            <v>0</v>
          </cell>
          <cell r="AB95">
            <v>0</v>
          </cell>
          <cell r="AC95">
            <v>126.72000000000001</v>
          </cell>
          <cell r="AD95">
            <v>8.6533333333333337E-2</v>
          </cell>
          <cell r="AE95">
            <v>0.34613333333333335</v>
          </cell>
          <cell r="AF95">
            <v>0.34613333333333335</v>
          </cell>
          <cell r="AG95">
            <v>0.42383333333333334</v>
          </cell>
          <cell r="AH95">
            <v>32.37114751261096</v>
          </cell>
          <cell r="AI95">
            <v>72.47</v>
          </cell>
          <cell r="AJ95">
            <v>0.59</v>
          </cell>
          <cell r="AK95">
            <v>10</v>
          </cell>
          <cell r="AL95">
            <v>0.25</v>
          </cell>
          <cell r="AM95">
            <v>1.4E-2</v>
          </cell>
          <cell r="AN95">
            <v>0.18275070190429688</v>
          </cell>
          <cell r="AO95">
            <v>0.146484375</v>
          </cell>
          <cell r="AP95">
            <v>0.7310028076171875</v>
          </cell>
          <cell r="AQ95">
            <v>0.84190538499543588</v>
          </cell>
          <cell r="AR95">
            <v>0.64492326932242916</v>
          </cell>
          <cell r="AS95">
            <v>0.32945019143716781</v>
          </cell>
          <cell r="AT95">
            <v>3.6126640024684659E-2</v>
          </cell>
          <cell r="AU95">
            <v>0.21887734192898153</v>
          </cell>
          <cell r="AV95">
            <v>0.86554617984946836</v>
          </cell>
          <cell r="AW95">
            <v>42.48739874934062</v>
          </cell>
          <cell r="AX95">
            <v>0.76189996247095126</v>
          </cell>
          <cell r="AY95">
            <v>117.55592837022566</v>
          </cell>
          <cell r="AZ95" t="e">
            <v>#REF!</v>
          </cell>
          <cell r="BA95" t="e">
            <v>#REF!</v>
          </cell>
          <cell r="BB95" t="e">
            <v>#REF!</v>
          </cell>
          <cell r="BC95" t="e">
            <v>#REF!</v>
          </cell>
          <cell r="BD95" t="e">
            <v>#REF!</v>
          </cell>
          <cell r="BE95" t="e">
            <v>#REF!</v>
          </cell>
          <cell r="BF95" t="e">
            <v>#REF!</v>
          </cell>
          <cell r="BG95" t="e">
            <v>#REF!</v>
          </cell>
          <cell r="BH95" t="e">
            <v>#REF!</v>
          </cell>
          <cell r="BI95" t="e">
            <v>#REF!</v>
          </cell>
          <cell r="BJ95" t="e">
            <v>#REF!</v>
          </cell>
          <cell r="BK95" t="e">
            <v>#REF!</v>
          </cell>
          <cell r="BL95" t="e">
            <v>#REF!</v>
          </cell>
          <cell r="BM95" t="e">
            <v>#REF!</v>
          </cell>
          <cell r="BO95">
            <v>714.95</v>
          </cell>
          <cell r="BP95">
            <v>714.52</v>
          </cell>
          <cell r="BQ95">
            <v>715.19999999999993</v>
          </cell>
          <cell r="BR95">
            <v>714.77</v>
          </cell>
          <cell r="BS95">
            <v>716.40209964137694</v>
          </cell>
          <cell r="BT95">
            <v>718.20994917114456</v>
          </cell>
          <cell r="BU95">
            <v>718.20947265625</v>
          </cell>
          <cell r="BV95">
            <v>1.2020996413770035</v>
          </cell>
          <cell r="BW95">
            <v>3.4399491711445762</v>
          </cell>
          <cell r="BX95">
            <v>1.4520996413770035</v>
          </cell>
          <cell r="BY95">
            <v>250</v>
          </cell>
          <cell r="BZ95">
            <v>0.71250000000000002</v>
          </cell>
          <cell r="CA95">
            <v>0.3125</v>
          </cell>
          <cell r="CB95">
            <v>2.3210244062607899</v>
          </cell>
          <cell r="CC95">
            <v>3</v>
          </cell>
          <cell r="CD95">
            <v>2.0788806480581021</v>
          </cell>
          <cell r="CE95">
            <v>1899.6421571833428</v>
          </cell>
          <cell r="CF95">
            <v>1.757156664726145E-2</v>
          </cell>
          <cell r="CG95">
            <v>582.75758539123854</v>
          </cell>
          <cell r="CH95">
            <v>2482.3997425745811</v>
          </cell>
          <cell r="CI95">
            <v>2</v>
          </cell>
          <cell r="CJ95">
            <v>1</v>
          </cell>
          <cell r="CK95">
            <v>1.5</v>
          </cell>
          <cell r="CL95">
            <v>2345</v>
          </cell>
          <cell r="CM95">
            <v>1.5878889611351266</v>
          </cell>
          <cell r="CN95">
            <v>1.9</v>
          </cell>
          <cell r="CO95">
            <v>1.8999996185302734</v>
          </cell>
          <cell r="CP95">
            <v>3</v>
          </cell>
          <cell r="CQ95">
            <v>3</v>
          </cell>
          <cell r="DV95" t="str">
            <v>250 mm</v>
          </cell>
          <cell r="DW95">
            <v>72.47</v>
          </cell>
          <cell r="DX95" t="str">
            <v>1</v>
          </cell>
          <cell r="DY95" t="str">
            <v>CS</v>
          </cell>
          <cell r="DZ95">
            <v>714.94999999999993</v>
          </cell>
          <cell r="EA95">
            <v>714.52</v>
          </cell>
        </row>
        <row r="96">
          <cell r="AD96">
            <v>714.51953125</v>
          </cell>
          <cell r="BU96">
            <v>714.51953125</v>
          </cell>
        </row>
        <row r="97">
          <cell r="A97">
            <v>46</v>
          </cell>
          <cell r="B97" t="str">
            <v>C91</v>
          </cell>
          <cell r="C97" t="str">
            <v>C115</v>
          </cell>
          <cell r="D97">
            <v>0.10413</v>
          </cell>
          <cell r="F97">
            <v>0.10413</v>
          </cell>
          <cell r="G97">
            <v>2.33</v>
          </cell>
          <cell r="H97">
            <v>94.4</v>
          </cell>
          <cell r="I97">
            <v>6.32</v>
          </cell>
          <cell r="J97">
            <v>6.6949152542372881</v>
          </cell>
          <cell r="K97">
            <v>6.6949119567871094</v>
          </cell>
          <cell r="L97">
            <v>5.8790812054133683</v>
          </cell>
          <cell r="M97">
            <v>10</v>
          </cell>
          <cell r="N97">
            <v>190.32831544687943</v>
          </cell>
          <cell r="O97">
            <v>0.62840480276037769</v>
          </cell>
          <cell r="P97">
            <v>12.45428408250222</v>
          </cell>
          <cell r="Q97">
            <v>0.10413</v>
          </cell>
          <cell r="R97">
            <v>0</v>
          </cell>
          <cell r="S97">
            <v>0.10413</v>
          </cell>
          <cell r="U97">
            <v>3</v>
          </cell>
          <cell r="V97">
            <v>158.4</v>
          </cell>
          <cell r="W97">
            <v>0.10413</v>
          </cell>
          <cell r="X97">
            <v>0.10413</v>
          </cell>
          <cell r="Y97">
            <v>5.2065E-2</v>
          </cell>
          <cell r="AB97">
            <v>5.2064985036849976E-2</v>
          </cell>
          <cell r="AC97">
            <v>126.72000000000001</v>
          </cell>
          <cell r="AD97">
            <v>4.4000000000000003E-3</v>
          </cell>
          <cell r="AE97">
            <v>1.7600000000000001E-2</v>
          </cell>
          <cell r="AF97">
            <v>6.9665000000000005E-2</v>
          </cell>
          <cell r="AG97">
            <v>0.10090400000000001</v>
          </cell>
          <cell r="AH97">
            <v>13.95428408250222</v>
          </cell>
          <cell r="AI97">
            <v>43.12</v>
          </cell>
          <cell r="AJ97">
            <v>1.9</v>
          </cell>
          <cell r="AK97">
            <v>10</v>
          </cell>
          <cell r="AL97">
            <v>0.25</v>
          </cell>
          <cell r="AM97">
            <v>1.4E-2</v>
          </cell>
          <cell r="AN97">
            <v>8.1971168518066406E-2</v>
          </cell>
          <cell r="AO97">
            <v>9.375E-2</v>
          </cell>
          <cell r="AP97">
            <v>0.32788467407226563</v>
          </cell>
          <cell r="AQ97">
            <v>0.99652594409673478</v>
          </cell>
          <cell r="AR97">
            <v>1.3015081865274898</v>
          </cell>
          <cell r="AS97">
            <v>0.54348416043925074</v>
          </cell>
          <cell r="AT97">
            <v>5.0614880594183918E-2</v>
          </cell>
          <cell r="AU97">
            <v>0.13258604911225033</v>
          </cell>
          <cell r="AV97">
            <v>1.5532488422760506</v>
          </cell>
          <cell r="AW97">
            <v>76.24492425142644</v>
          </cell>
          <cell r="AX97">
            <v>0.18301918743451506</v>
          </cell>
          <cell r="AY97">
            <v>299.22745851240308</v>
          </cell>
          <cell r="AZ97" t="e">
            <v>#REF!</v>
          </cell>
          <cell r="BA97" t="e">
            <v>#REF!</v>
          </cell>
          <cell r="BB97" t="e">
            <v>#REF!</v>
          </cell>
          <cell r="BC97" t="e">
            <v>#REF!</v>
          </cell>
          <cell r="BD97" t="e">
            <v>#REF!</v>
          </cell>
          <cell r="BE97" t="e">
            <v>#REF!</v>
          </cell>
          <cell r="BF97" t="e">
            <v>#REF!</v>
          </cell>
          <cell r="BG97" t="e">
            <v>#REF!</v>
          </cell>
          <cell r="BH97" t="e">
            <v>#REF!</v>
          </cell>
          <cell r="BI97" t="e">
            <v>#REF!</v>
          </cell>
          <cell r="BJ97" t="e">
            <v>#REF!</v>
          </cell>
          <cell r="BK97" t="e">
            <v>#REF!</v>
          </cell>
          <cell r="BL97" t="e">
            <v>#REF!</v>
          </cell>
          <cell r="BM97" t="e">
            <v>#REF!</v>
          </cell>
          <cell r="BO97">
            <v>709.98</v>
          </cell>
          <cell r="BP97">
            <v>709.16</v>
          </cell>
          <cell r="BQ97">
            <v>710.2299999999999</v>
          </cell>
          <cell r="BR97">
            <v>709.41</v>
          </cell>
          <cell r="BS97">
            <v>711.42602784577196</v>
          </cell>
          <cell r="BT97">
            <v>710.64572594522224</v>
          </cell>
          <cell r="BU97">
            <v>710.6455078125</v>
          </cell>
          <cell r="BV97">
            <v>1.1960278457720506</v>
          </cell>
          <cell r="BW97">
            <v>1.2357259452222706</v>
          </cell>
          <cell r="BX97">
            <v>1.4460278457720506</v>
          </cell>
          <cell r="BY97">
            <v>250</v>
          </cell>
          <cell r="BZ97">
            <v>0.71250000000000002</v>
          </cell>
          <cell r="CA97">
            <v>0.3125</v>
          </cell>
          <cell r="CB97">
            <v>1.2158768954971606</v>
          </cell>
          <cell r="CC97">
            <v>3</v>
          </cell>
          <cell r="CD97">
            <v>1.3355771592207204</v>
          </cell>
          <cell r="CE97">
            <v>1220.4253660241591</v>
          </cell>
          <cell r="CF97">
            <v>5.6823136861789414E-2</v>
          </cell>
          <cell r="CG97">
            <v>1777.4237331650625</v>
          </cell>
          <cell r="CH97">
            <v>2997.8490991892213</v>
          </cell>
          <cell r="CI97">
            <v>2</v>
          </cell>
          <cell r="CJ97">
            <v>1</v>
          </cell>
          <cell r="CK97">
            <v>1.5</v>
          </cell>
          <cell r="CL97">
            <v>2345</v>
          </cell>
          <cell r="CM97">
            <v>1.9176007031061117</v>
          </cell>
          <cell r="CN97">
            <v>2.2000000000000002</v>
          </cell>
          <cell r="CO97">
            <v>2.1999988555908203</v>
          </cell>
          <cell r="CP97">
            <v>3</v>
          </cell>
          <cell r="CQ97">
            <v>3</v>
          </cell>
          <cell r="DV97" t="str">
            <v>250 mm</v>
          </cell>
          <cell r="DW97">
            <v>43.12</v>
          </cell>
          <cell r="DX97" t="str">
            <v>1</v>
          </cell>
          <cell r="DY97" t="str">
            <v>CS</v>
          </cell>
          <cell r="DZ97">
            <v>709.9799999999999</v>
          </cell>
          <cell r="EA97">
            <v>709.15999999999985</v>
          </cell>
        </row>
        <row r="98">
          <cell r="AD98">
            <v>709.15966796875</v>
          </cell>
          <cell r="BU98">
            <v>709.15966796875</v>
          </cell>
        </row>
        <row r="99">
          <cell r="A99">
            <v>47</v>
          </cell>
          <cell r="B99" t="str">
            <v>C121</v>
          </cell>
          <cell r="C99" t="str">
            <v>C119</v>
          </cell>
          <cell r="D99">
            <v>0.14602999999999999</v>
          </cell>
          <cell r="F99">
            <v>0.14602999999999999</v>
          </cell>
          <cell r="G99">
            <v>2.33</v>
          </cell>
          <cell r="H99">
            <v>2</v>
          </cell>
          <cell r="I99">
            <v>0.5</v>
          </cell>
          <cell r="J99">
            <v>25</v>
          </cell>
          <cell r="K99">
            <v>25</v>
          </cell>
          <cell r="L99">
            <v>5</v>
          </cell>
          <cell r="M99">
            <v>10</v>
          </cell>
          <cell r="N99">
            <v>190.32831544687943</v>
          </cell>
          <cell r="O99">
            <v>0.62657572912868864</v>
          </cell>
          <cell r="P99">
            <v>17.414822694735424</v>
          </cell>
          <cell r="Q99">
            <v>0.14602999999999999</v>
          </cell>
          <cell r="R99">
            <v>0</v>
          </cell>
          <cell r="S99">
            <v>0.14602999999999999</v>
          </cell>
          <cell r="U99">
            <v>39</v>
          </cell>
          <cell r="V99">
            <v>158.4</v>
          </cell>
          <cell r="Y99">
            <v>0</v>
          </cell>
          <cell r="AB99">
            <v>0</v>
          </cell>
          <cell r="AC99">
            <v>126.72000000000001</v>
          </cell>
          <cell r="AD99">
            <v>5.7200000000000008E-2</v>
          </cell>
          <cell r="AE99">
            <v>0.22880000000000003</v>
          </cell>
          <cell r="AF99">
            <v>0.22880000000000003</v>
          </cell>
          <cell r="AG99">
            <v>0.27260900000000005</v>
          </cell>
          <cell r="AH99">
            <v>18.914822694735424</v>
          </cell>
          <cell r="AI99">
            <v>45.5</v>
          </cell>
          <cell r="AJ99">
            <v>0.75</v>
          </cell>
          <cell r="AK99">
            <v>10</v>
          </cell>
          <cell r="AL99">
            <v>0.25</v>
          </cell>
          <cell r="AM99">
            <v>1.4E-2</v>
          </cell>
          <cell r="AN99">
            <v>0.12343835830688477</v>
          </cell>
          <cell r="AO99">
            <v>0.109375</v>
          </cell>
          <cell r="AP99">
            <v>0.49375343322753906</v>
          </cell>
          <cell r="AQ99">
            <v>0.78311480399085254</v>
          </cell>
          <cell r="AR99">
            <v>0.80367601073645956</v>
          </cell>
          <cell r="AS99">
            <v>0.30370046218952212</v>
          </cell>
          <cell r="AT99">
            <v>3.1257329063691712E-2</v>
          </cell>
          <cell r="AU99">
            <v>0.15469568737057648</v>
          </cell>
          <cell r="AV99">
            <v>0.97587652220531262</v>
          </cell>
          <cell r="AW99">
            <v>47.903226765171354</v>
          </cell>
          <cell r="AX99">
            <v>0.39485487663406599</v>
          </cell>
          <cell r="AY99">
            <v>118.51854365095124</v>
          </cell>
          <cell r="AZ99" t="e">
            <v>#REF!</v>
          </cell>
          <cell r="BA99" t="e">
            <v>#REF!</v>
          </cell>
          <cell r="BB99" t="e">
            <v>#REF!</v>
          </cell>
          <cell r="BC99" t="e">
            <v>#REF!</v>
          </cell>
          <cell r="BD99" t="e">
            <v>#REF!</v>
          </cell>
          <cell r="BE99" t="e">
            <v>#REF!</v>
          </cell>
          <cell r="BF99" t="e">
            <v>#REF!</v>
          </cell>
          <cell r="BG99" t="e">
            <v>#REF!</v>
          </cell>
          <cell r="BH99" t="e">
            <v>#REF!</v>
          </cell>
          <cell r="BI99" t="e">
            <v>#REF!</v>
          </cell>
          <cell r="BJ99" t="e">
            <v>#REF!</v>
          </cell>
          <cell r="BK99" t="e">
            <v>#REF!</v>
          </cell>
          <cell r="BL99" t="e">
            <v>#REF!</v>
          </cell>
          <cell r="BM99" t="e">
            <v>#REF!</v>
          </cell>
          <cell r="BO99">
            <v>700.05</v>
          </cell>
          <cell r="BP99">
            <v>699.71</v>
          </cell>
          <cell r="BQ99">
            <v>700.3</v>
          </cell>
          <cell r="BR99">
            <v>699.96</v>
          </cell>
          <cell r="BS99">
            <v>701.5</v>
          </cell>
          <cell r="BT99">
            <v>702.3410864928934</v>
          </cell>
          <cell r="BU99">
            <v>702.3408203125</v>
          </cell>
          <cell r="BV99">
            <v>1.2000000000000455</v>
          </cell>
          <cell r="BW99">
            <v>2.3810864928933597</v>
          </cell>
          <cell r="BX99">
            <v>1.4500000000000455</v>
          </cell>
          <cell r="BY99">
            <v>250</v>
          </cell>
          <cell r="BZ99">
            <v>0.71250000000000002</v>
          </cell>
          <cell r="CA99">
            <v>0.3125</v>
          </cell>
          <cell r="CB99">
            <v>1.7905432464467026</v>
          </cell>
          <cell r="CC99">
            <v>3</v>
          </cell>
          <cell r="CD99">
            <v>1.7649272682912018</v>
          </cell>
          <cell r="CE99">
            <v>1612.7574453782199</v>
          </cell>
          <cell r="CF99">
            <v>2.8588552252705846E-2</v>
          </cell>
          <cell r="CG99">
            <v>897.22139387574452</v>
          </cell>
          <cell r="CH99">
            <v>2509.9788392539645</v>
          </cell>
          <cell r="CI99">
            <v>2</v>
          </cell>
          <cell r="CJ99">
            <v>1</v>
          </cell>
          <cell r="CK99">
            <v>1.5</v>
          </cell>
          <cell r="CL99">
            <v>2345</v>
          </cell>
          <cell r="CM99">
            <v>1.6055301743628769</v>
          </cell>
          <cell r="CN99">
            <v>1.9</v>
          </cell>
          <cell r="CO99">
            <v>1.8999996185302734</v>
          </cell>
          <cell r="CP99">
            <v>3</v>
          </cell>
          <cell r="CQ99">
            <v>3</v>
          </cell>
          <cell r="DV99" t="str">
            <v>250 mm</v>
          </cell>
          <cell r="DW99">
            <v>45.5</v>
          </cell>
          <cell r="DX99" t="str">
            <v>1</v>
          </cell>
          <cell r="DY99" t="str">
            <v>CS</v>
          </cell>
          <cell r="DZ99">
            <v>700.05</v>
          </cell>
          <cell r="EA99">
            <v>699.70999999999992</v>
          </cell>
        </row>
        <row r="100">
          <cell r="AD100">
            <v>699.7099609375</v>
          </cell>
          <cell r="BU100">
            <v>699.7099609375</v>
          </cell>
        </row>
        <row r="101">
          <cell r="A101">
            <v>48</v>
          </cell>
          <cell r="B101" t="str">
            <v>C107</v>
          </cell>
          <cell r="C101" t="str">
            <v>C111</v>
          </cell>
          <cell r="D101">
            <v>0.12542</v>
          </cell>
          <cell r="F101">
            <v>0.12542</v>
          </cell>
          <cell r="G101">
            <v>2.33</v>
          </cell>
          <cell r="H101">
            <v>33.35</v>
          </cell>
          <cell r="I101">
            <v>2.2999999999999998</v>
          </cell>
          <cell r="J101">
            <v>6.8965517241379297</v>
          </cell>
          <cell r="K101">
            <v>6.8965492248535156</v>
          </cell>
          <cell r="L101">
            <v>5</v>
          </cell>
          <cell r="M101">
            <v>10</v>
          </cell>
          <cell r="N101">
            <v>190.32831544687943</v>
          </cell>
          <cell r="O101">
            <v>0.63208155825362256</v>
          </cell>
          <cell r="P101">
            <v>15.08840454357845</v>
          </cell>
          <cell r="Q101">
            <v>0.12542</v>
          </cell>
          <cell r="R101">
            <v>0</v>
          </cell>
          <cell r="S101">
            <v>0.12542</v>
          </cell>
          <cell r="U101">
            <v>12</v>
          </cell>
          <cell r="V101">
            <v>158.4</v>
          </cell>
          <cell r="W101">
            <v>0.12542</v>
          </cell>
          <cell r="X101">
            <v>0.12542</v>
          </cell>
          <cell r="Y101">
            <v>6.2710000000000002E-2</v>
          </cell>
          <cell r="AB101">
            <v>6.2709987163543701E-2</v>
          </cell>
          <cell r="AC101">
            <v>126.72000000000001</v>
          </cell>
          <cell r="AD101">
            <v>1.7600000000000001E-2</v>
          </cell>
          <cell r="AE101">
            <v>7.0400000000000004E-2</v>
          </cell>
          <cell r="AF101">
            <v>0.13311000000000001</v>
          </cell>
          <cell r="AG101">
            <v>0.170736</v>
          </cell>
          <cell r="AH101">
            <v>16.588404543578449</v>
          </cell>
          <cell r="AI101">
            <v>44.58</v>
          </cell>
          <cell r="AJ101">
            <v>14.24</v>
          </cell>
          <cell r="AK101">
            <v>10</v>
          </cell>
          <cell r="AL101">
            <v>0.25</v>
          </cell>
          <cell r="AM101">
            <v>1.4E-2</v>
          </cell>
          <cell r="AN101">
            <v>5.3737640380859375E-2</v>
          </cell>
          <cell r="AO101">
            <v>0.103515625</v>
          </cell>
          <cell r="AP101">
            <v>0.2149505615234375</v>
          </cell>
          <cell r="AQ101">
            <v>2.1413392392646542</v>
          </cell>
          <cell r="AR101">
            <v>3.5173123424891166</v>
          </cell>
          <cell r="AS101">
            <v>2.8267376307192924</v>
          </cell>
          <cell r="AT101">
            <v>0.23370712220257531</v>
          </cell>
          <cell r="AU101">
            <v>0.28744476258343465</v>
          </cell>
          <cell r="AV101">
            <v>4.2522543368686172</v>
          </cell>
          <cell r="AW101">
            <v>208.73204665471539</v>
          </cell>
          <cell r="AX101">
            <v>7.9472245922155849E-2</v>
          </cell>
          <cell r="AY101">
            <v>209.67060288786877</v>
          </cell>
          <cell r="AZ101" t="e">
            <v>#REF!</v>
          </cell>
          <cell r="BA101" t="e">
            <v>#REF!</v>
          </cell>
          <cell r="BB101" t="e">
            <v>#REF!</v>
          </cell>
          <cell r="BC101" t="e">
            <v>#REF!</v>
          </cell>
          <cell r="BD101" t="e">
            <v>#REF!</v>
          </cell>
          <cell r="BE101" t="e">
            <v>#REF!</v>
          </cell>
          <cell r="BF101" t="e">
            <v>#REF!</v>
          </cell>
          <cell r="BG101" t="e">
            <v>#REF!</v>
          </cell>
          <cell r="BH101" t="e">
            <v>#REF!</v>
          </cell>
          <cell r="BI101" t="e">
            <v>#REF!</v>
          </cell>
          <cell r="BJ101" t="e">
            <v>#REF!</v>
          </cell>
          <cell r="BK101" t="e">
            <v>#REF!</v>
          </cell>
          <cell r="BL101" t="e">
            <v>#REF!</v>
          </cell>
          <cell r="BM101" t="e">
            <v>#REF!</v>
          </cell>
          <cell r="BO101">
            <v>720.84</v>
          </cell>
          <cell r="BP101">
            <v>714.49</v>
          </cell>
          <cell r="BQ101">
            <v>721.08999999999992</v>
          </cell>
          <cell r="BR101">
            <v>714.74</v>
          </cell>
          <cell r="BS101">
            <v>722.29486651007437</v>
          </cell>
          <cell r="BT101">
            <v>718.20994917114456</v>
          </cell>
          <cell r="BV101">
            <v>1.2048665100744529</v>
          </cell>
          <cell r="BW101">
            <v>3.4699491711445489</v>
          </cell>
          <cell r="BX101">
            <v>1.4548665100744529</v>
          </cell>
          <cell r="BY101">
            <v>250</v>
          </cell>
          <cell r="BZ101">
            <v>0.71250000000000002</v>
          </cell>
          <cell r="CA101">
            <v>0.3125</v>
          </cell>
          <cell r="CB101">
            <v>2.3374078406095009</v>
          </cell>
          <cell r="CC101">
            <v>3</v>
          </cell>
          <cell r="CD101">
            <v>2.0875044452308682</v>
          </cell>
          <cell r="CE101">
            <v>1907.5224213436195</v>
          </cell>
          <cell r="CF101">
            <v>1.7337791912645173E-2</v>
          </cell>
          <cell r="CG101">
            <v>576.14188831669139</v>
          </cell>
          <cell r="CH101">
            <v>2483.6643096603111</v>
          </cell>
          <cell r="CI101">
            <v>2</v>
          </cell>
          <cell r="CJ101">
            <v>1</v>
          </cell>
          <cell r="CK101">
            <v>1.5</v>
          </cell>
          <cell r="CL101">
            <v>2345</v>
          </cell>
          <cell r="CM101">
            <v>1.5886978526611799</v>
          </cell>
          <cell r="CN101">
            <v>1.9</v>
          </cell>
          <cell r="CO101">
            <v>1.8999996185302734</v>
          </cell>
          <cell r="CP101">
            <v>3</v>
          </cell>
          <cell r="CQ101">
            <v>3</v>
          </cell>
          <cell r="DV101" t="str">
            <v>250 mm</v>
          </cell>
          <cell r="DW101">
            <v>44.58</v>
          </cell>
          <cell r="DX101" t="str">
            <v>1</v>
          </cell>
          <cell r="DY101" t="str">
            <v>CS</v>
          </cell>
          <cell r="DZ101">
            <v>720.83999999999992</v>
          </cell>
          <cell r="EA101">
            <v>714.4899999999999</v>
          </cell>
        </row>
        <row r="102">
          <cell r="A102">
            <v>49</v>
          </cell>
          <cell r="B102" t="str">
            <v>C111</v>
          </cell>
          <cell r="C102" t="str">
            <v>C115</v>
          </cell>
          <cell r="D102">
            <v>0.32064000000000004</v>
          </cell>
          <cell r="E102">
            <v>0.25900000000000001</v>
          </cell>
          <cell r="F102">
            <v>0.70506000000000002</v>
          </cell>
          <cell r="G102">
            <v>2.33</v>
          </cell>
          <cell r="K102">
            <v>0.63037626063911134</v>
          </cell>
          <cell r="L102">
            <v>10.630376260639112</v>
          </cell>
          <cell r="M102">
            <v>10.630376260639112</v>
          </cell>
          <cell r="N102">
            <v>183.90747246658123</v>
          </cell>
          <cell r="O102">
            <v>0.63155501405914138</v>
          </cell>
          <cell r="P102">
            <v>82.412249464832598</v>
          </cell>
          <cell r="Q102">
            <v>0.32064000000000004</v>
          </cell>
          <cell r="R102">
            <v>0.25900000000000001</v>
          </cell>
          <cell r="S102">
            <v>0.70506000000000002</v>
          </cell>
          <cell r="U102">
            <v>112</v>
          </cell>
          <cell r="V102">
            <v>158.4</v>
          </cell>
          <cell r="W102">
            <v>0.32064000000000004</v>
          </cell>
          <cell r="X102">
            <v>0.44606000000000001</v>
          </cell>
          <cell r="Y102">
            <v>0.22303000000000001</v>
          </cell>
          <cell r="AB102">
            <v>0.2230299711227417</v>
          </cell>
          <cell r="AC102">
            <v>126.72000000000001</v>
          </cell>
          <cell r="AD102">
            <v>0.16426666666666667</v>
          </cell>
          <cell r="AE102">
            <v>0.65706666666666669</v>
          </cell>
          <cell r="AF102">
            <v>0.88009666666666675</v>
          </cell>
          <cell r="AG102">
            <v>1.0916146666666668</v>
          </cell>
          <cell r="AH102">
            <v>83.912249464832598</v>
          </cell>
          <cell r="AI102">
            <v>93.27</v>
          </cell>
          <cell r="AJ102">
            <v>5.62</v>
          </cell>
          <cell r="AK102">
            <v>10</v>
          </cell>
          <cell r="AL102">
            <v>0.25</v>
          </cell>
          <cell r="AM102">
            <v>1.4E-2</v>
          </cell>
          <cell r="AN102">
            <v>0.16333174705505371</v>
          </cell>
          <cell r="AO102">
            <v>0.2275390625</v>
          </cell>
          <cell r="AP102">
            <v>0.65332698822021484</v>
          </cell>
          <cell r="AQ102">
            <v>2.469878799932939</v>
          </cell>
          <cell r="AR102">
            <v>2.0851585268307606</v>
          </cell>
          <cell r="AS102">
            <v>2.8715315572327578</v>
          </cell>
          <cell r="AT102">
            <v>0.31092259359623725</v>
          </cell>
          <cell r="AU102">
            <v>0.47425434065129096</v>
          </cell>
          <cell r="AV102">
            <v>2.6713598596081938</v>
          </cell>
          <cell r="AW102">
            <v>131.13007046937128</v>
          </cell>
          <cell r="AX102">
            <v>0.63991614710854905</v>
          </cell>
          <cell r="AY102">
            <v>209.5892053172571</v>
          </cell>
          <cell r="AZ102" t="str">
            <v>00°00'00''</v>
          </cell>
          <cell r="BA102" t="e">
            <v>#VALUE!</v>
          </cell>
          <cell r="BB102">
            <v>0.187</v>
          </cell>
          <cell r="BC102" t="e">
            <v>#VALUE!</v>
          </cell>
          <cell r="BD102" t="e">
            <v>#VALUE!</v>
          </cell>
          <cell r="BE102" t="e">
            <v>#VALUE!</v>
          </cell>
          <cell r="BF102" t="e">
            <v>#VALUE!</v>
          </cell>
          <cell r="BG102" t="e">
            <v>#VALUE!</v>
          </cell>
          <cell r="BH102" t="e">
            <v>#VALUE!</v>
          </cell>
          <cell r="BI102" t="e">
            <v>#VALUE!</v>
          </cell>
          <cell r="BJ102" t="e">
            <v>#VALUE!</v>
          </cell>
          <cell r="BK102" t="e">
            <v>#VALUE!</v>
          </cell>
          <cell r="BL102" t="e">
            <v>#VALUE!</v>
          </cell>
          <cell r="BM102" t="e">
            <v>#VALUE!</v>
          </cell>
          <cell r="BN102">
            <v>6.0000000000059117E-2</v>
          </cell>
          <cell r="BO102">
            <v>714.43</v>
          </cell>
          <cell r="BP102">
            <v>709.19</v>
          </cell>
          <cell r="BQ102">
            <v>714.68</v>
          </cell>
          <cell r="BR102">
            <v>709.44</v>
          </cell>
          <cell r="BS102">
            <v>718.20994917114456</v>
          </cell>
          <cell r="BT102">
            <v>710.64572594522224</v>
          </cell>
          <cell r="BU102">
            <v>710.6455078125</v>
          </cell>
          <cell r="BV102">
            <v>3.529949171144608</v>
          </cell>
          <cell r="BW102">
            <v>1.2057259452221842</v>
          </cell>
          <cell r="BX102">
            <v>3.779949171144608</v>
          </cell>
          <cell r="BY102">
            <v>250</v>
          </cell>
          <cell r="BZ102">
            <v>0.71250000000000002</v>
          </cell>
          <cell r="CA102">
            <v>0.3125</v>
          </cell>
          <cell r="CB102">
            <v>2.3678375581833961</v>
          </cell>
          <cell r="CC102">
            <v>3</v>
          </cell>
          <cell r="CD102">
            <v>2.1033648210323506</v>
          </cell>
          <cell r="CE102">
            <v>1922.0153353689677</v>
          </cell>
          <cell r="CF102">
            <v>1.6915601751098075E-2</v>
          </cell>
          <cell r="CG102">
            <v>564.18759121469895</v>
          </cell>
          <cell r="CH102">
            <v>2486.2029265836668</v>
          </cell>
          <cell r="CI102">
            <v>2</v>
          </cell>
          <cell r="CJ102">
            <v>1</v>
          </cell>
          <cell r="CK102">
            <v>1.5</v>
          </cell>
          <cell r="CL102">
            <v>2345</v>
          </cell>
          <cell r="CM102">
            <v>1.5903217014394457</v>
          </cell>
          <cell r="CN102">
            <v>1.9</v>
          </cell>
          <cell r="CO102">
            <v>1.8999996185302734</v>
          </cell>
          <cell r="CP102">
            <v>3</v>
          </cell>
          <cell r="CQ102">
            <v>3</v>
          </cell>
          <cell r="DV102" t="str">
            <v>250 mm</v>
          </cell>
          <cell r="DW102">
            <v>93.27</v>
          </cell>
          <cell r="DX102" t="str">
            <v>1</v>
          </cell>
          <cell r="DY102" t="str">
            <v>CS</v>
          </cell>
          <cell r="DZ102">
            <v>714.43</v>
          </cell>
          <cell r="EA102">
            <v>709.18999999999994</v>
          </cell>
        </row>
        <row r="103">
          <cell r="A103">
            <v>50</v>
          </cell>
          <cell r="B103" t="str">
            <v>C115</v>
          </cell>
          <cell r="C103" t="str">
            <v>C117</v>
          </cell>
          <cell r="D103">
            <v>0.11771849999999999</v>
          </cell>
          <cell r="E103">
            <v>0.10413</v>
          </cell>
          <cell r="F103">
            <v>0.92690850000000002</v>
          </cell>
          <cell r="G103">
            <v>2.33</v>
          </cell>
          <cell r="K103">
            <v>0.35097724115495899</v>
          </cell>
          <cell r="L103">
            <v>10.981353501794072</v>
          </cell>
          <cell r="M103">
            <v>10.981353501794072</v>
          </cell>
          <cell r="N103">
            <v>180.5806328898615</v>
          </cell>
          <cell r="O103">
            <v>0.63123464864871437</v>
          </cell>
          <cell r="P103">
            <v>107.70048319165953</v>
          </cell>
          <cell r="Q103">
            <v>0.11771849999999999</v>
          </cell>
          <cell r="R103">
            <v>0.10413</v>
          </cell>
          <cell r="S103">
            <v>0.92690850000000002</v>
          </cell>
          <cell r="U103">
            <v>203</v>
          </cell>
          <cell r="V103">
            <v>158.4</v>
          </cell>
          <cell r="X103">
            <v>0.55018999999999996</v>
          </cell>
          <cell r="Y103">
            <v>0.27509499999999998</v>
          </cell>
          <cell r="AB103">
            <v>0.27509498596191406</v>
          </cell>
          <cell r="AC103">
            <v>126.72000000000001</v>
          </cell>
          <cell r="AD103">
            <v>0.29773333333333335</v>
          </cell>
          <cell r="AE103">
            <v>1.1909333333333334</v>
          </cell>
          <cell r="AF103">
            <v>1.4660283333333335</v>
          </cell>
          <cell r="AG103">
            <v>1.7441008833333336</v>
          </cell>
          <cell r="AH103">
            <v>109.44458407499286</v>
          </cell>
          <cell r="AI103">
            <v>61.809999999999995</v>
          </cell>
          <cell r="AJ103">
            <v>7.41</v>
          </cell>
          <cell r="AK103">
            <v>10</v>
          </cell>
          <cell r="AL103">
            <v>0.25</v>
          </cell>
          <cell r="AM103">
            <v>1.4E-2</v>
          </cell>
          <cell r="AN103">
            <v>0.17712068557739258</v>
          </cell>
          <cell r="AO103">
            <v>0.240966796875</v>
          </cell>
          <cell r="AP103">
            <v>0.70848274230957031</v>
          </cell>
          <cell r="AQ103">
            <v>2.943185194275979</v>
          </cell>
          <cell r="AR103">
            <v>2.3208829140371754</v>
          </cell>
          <cell r="AS103">
            <v>4.0378867233072446</v>
          </cell>
          <cell r="AT103">
            <v>0.44150556003085278</v>
          </cell>
          <cell r="AU103">
            <v>0.61862624560824542</v>
          </cell>
          <cell r="AV103">
            <v>3.0674206864276665</v>
          </cell>
          <cell r="AW103">
            <v>150.57166084297683</v>
          </cell>
          <cell r="AX103">
            <v>0.72686044281019646</v>
          </cell>
          <cell r="AY103">
            <v>209.72494543406032</v>
          </cell>
          <cell r="AZ103" t="str">
            <v>00°00'00''</v>
          </cell>
          <cell r="BA103" t="e">
            <v>#VALUE!</v>
          </cell>
          <cell r="BB103">
            <v>0.14399999999999999</v>
          </cell>
          <cell r="BC103" t="e">
            <v>#VALUE!</v>
          </cell>
          <cell r="BD103" t="e">
            <v>#VALUE!</v>
          </cell>
          <cell r="BE103" t="e">
            <v>#VALUE!</v>
          </cell>
          <cell r="BF103" t="e">
            <v>#VALUE!</v>
          </cell>
          <cell r="BG103" t="e">
            <v>#VALUE!</v>
          </cell>
          <cell r="BH103" t="e">
            <v>#VALUE!</v>
          </cell>
          <cell r="BI103" t="e">
            <v>#VALUE!</v>
          </cell>
          <cell r="BJ103" t="e">
            <v>#VALUE!</v>
          </cell>
          <cell r="BK103" t="e">
            <v>#VALUE!</v>
          </cell>
          <cell r="BL103" t="e">
            <v>#VALUE!</v>
          </cell>
          <cell r="BM103" t="e">
            <v>#VALUE!</v>
          </cell>
          <cell r="BN103">
            <v>9.0000000000031832E-2</v>
          </cell>
          <cell r="BO103">
            <v>709.1</v>
          </cell>
          <cell r="BP103">
            <v>704.52</v>
          </cell>
          <cell r="BQ103">
            <v>709.35</v>
          </cell>
          <cell r="BR103">
            <v>704.77</v>
          </cell>
          <cell r="BS103">
            <v>710.64572594522224</v>
          </cell>
          <cell r="BT103">
            <v>706.02895328568161</v>
          </cell>
          <cell r="BU103">
            <v>706.02880859375</v>
          </cell>
          <cell r="BV103">
            <v>1.2957259452222161</v>
          </cell>
          <cell r="BW103">
            <v>1.2589532856816277</v>
          </cell>
          <cell r="BX103">
            <v>1.5457259452222161</v>
          </cell>
          <cell r="BY103">
            <v>250</v>
          </cell>
          <cell r="BZ103">
            <v>0.71250000000000002</v>
          </cell>
          <cell r="CA103">
            <v>0.3125</v>
          </cell>
          <cell r="CB103">
            <v>1.2773396154519219</v>
          </cell>
          <cell r="CC103">
            <v>4</v>
          </cell>
          <cell r="CD103">
            <v>1.2795888747759581</v>
          </cell>
          <cell r="CE103">
            <v>1266.7030149354409</v>
          </cell>
          <cell r="CF103">
            <v>5.2243694242303462E-2</v>
          </cell>
          <cell r="CG103">
            <v>1626.5629232997876</v>
          </cell>
          <cell r="CH103">
            <v>2893.2659382352285</v>
          </cell>
          <cell r="CI103">
            <v>2</v>
          </cell>
          <cell r="CJ103">
            <v>1</v>
          </cell>
          <cell r="CK103">
            <v>1.5</v>
          </cell>
          <cell r="CL103">
            <v>2345</v>
          </cell>
          <cell r="CM103">
            <v>1.8507031587858604</v>
          </cell>
          <cell r="CN103">
            <v>1.9</v>
          </cell>
          <cell r="CO103">
            <v>1.8999996185302734</v>
          </cell>
          <cell r="CP103">
            <v>3</v>
          </cell>
          <cell r="CQ103">
            <v>3</v>
          </cell>
          <cell r="DV103" t="str">
            <v>250 mm</v>
          </cell>
          <cell r="DW103">
            <v>61.809999999999995</v>
          </cell>
          <cell r="DX103" t="str">
            <v>1</v>
          </cell>
          <cell r="DY103" t="str">
            <v>CS</v>
          </cell>
          <cell r="DZ103">
            <v>709.1</v>
          </cell>
          <cell r="EA103">
            <v>704.52</v>
          </cell>
        </row>
        <row r="104">
          <cell r="A104">
            <v>51</v>
          </cell>
          <cell r="B104" t="str">
            <v>C117</v>
          </cell>
          <cell r="C104" t="str">
            <v>C119</v>
          </cell>
          <cell r="D104">
            <v>0.11771849999999999</v>
          </cell>
          <cell r="F104">
            <v>1.044627</v>
          </cell>
          <cell r="G104">
            <v>2.33</v>
          </cell>
          <cell r="K104">
            <v>0.36803421018059773</v>
          </cell>
          <cell r="L104">
            <v>11.34938771197467</v>
          </cell>
          <cell r="M104">
            <v>11.34938771197467</v>
          </cell>
          <cell r="N104">
            <v>177.26355874913571</v>
          </cell>
          <cell r="O104">
            <v>0.63048129894324034</v>
          </cell>
          <cell r="P104">
            <v>120.8568627046681</v>
          </cell>
          <cell r="Q104">
            <v>0.11771849999999999</v>
          </cell>
          <cell r="R104">
            <v>0</v>
          </cell>
          <cell r="S104">
            <v>1.044627</v>
          </cell>
          <cell r="U104">
            <v>238</v>
          </cell>
          <cell r="V104">
            <v>158.4</v>
          </cell>
          <cell r="X104">
            <v>0.55018999999999996</v>
          </cell>
          <cell r="Y104">
            <v>0.27509499999999998</v>
          </cell>
          <cell r="AB104">
            <v>0.27509498596191406</v>
          </cell>
          <cell r="AC104">
            <v>126.72000000000001</v>
          </cell>
          <cell r="AD104">
            <v>0.34906666666666669</v>
          </cell>
          <cell r="AE104">
            <v>1.3962666666666668</v>
          </cell>
          <cell r="AF104">
            <v>1.6713616666666669</v>
          </cell>
          <cell r="AG104">
            <v>1.9847497666666669</v>
          </cell>
          <cell r="AH104">
            <v>122.84161247133477</v>
          </cell>
          <cell r="AI104">
            <v>61.849999999999994</v>
          </cell>
          <cell r="AJ104">
            <v>5.9</v>
          </cell>
          <cell r="AK104">
            <v>10</v>
          </cell>
          <cell r="AL104">
            <v>0.25</v>
          </cell>
          <cell r="AM104">
            <v>1.4E-2</v>
          </cell>
          <cell r="AN104">
            <v>0.20871877670288086</v>
          </cell>
          <cell r="AO104">
            <v>0.244140625</v>
          </cell>
          <cell r="AP104">
            <v>0.83487510681152344</v>
          </cell>
          <cell r="AQ104">
            <v>2.8057879173311031</v>
          </cell>
          <cell r="AR104">
            <v>1.8430779899197665</v>
          </cell>
          <cell r="AS104">
            <v>3.6429373613265743</v>
          </cell>
          <cell r="AT104">
            <v>0.4012459651906834</v>
          </cell>
          <cell r="AU104">
            <v>0.60996474189356431</v>
          </cell>
          <cell r="AV104">
            <v>2.7370973483820564</v>
          </cell>
          <cell r="AW104">
            <v>134.35695190370581</v>
          </cell>
          <cell r="AX104">
            <v>0.91429293929930677</v>
          </cell>
          <cell r="AY104">
            <v>209.62585324875778</v>
          </cell>
          <cell r="AZ104" t="str">
            <v>00°00'00''</v>
          </cell>
          <cell r="BA104" t="e">
            <v>#VALUE!</v>
          </cell>
          <cell r="BB104">
            <v>1E-3</v>
          </cell>
          <cell r="BC104" t="e">
            <v>#VALUE!</v>
          </cell>
          <cell r="BD104" t="e">
            <v>#VALUE!</v>
          </cell>
          <cell r="BE104" t="e">
            <v>#VALUE!</v>
          </cell>
          <cell r="BF104" t="e">
            <v>#VALUE!</v>
          </cell>
          <cell r="BG104" t="e">
            <v>#VALUE!</v>
          </cell>
          <cell r="BH104" t="e">
            <v>#VALUE!</v>
          </cell>
          <cell r="BI104" t="e">
            <v>#VALUE!</v>
          </cell>
          <cell r="BJ104" t="e">
            <v>#VALUE!</v>
          </cell>
          <cell r="BK104" t="e">
            <v>#VALUE!</v>
          </cell>
          <cell r="BL104" t="e">
            <v>#VALUE!</v>
          </cell>
          <cell r="BM104" t="e">
            <v>#VALUE!</v>
          </cell>
          <cell r="BN104">
            <v>2.9999999999972715E-2</v>
          </cell>
          <cell r="BO104">
            <v>704.49</v>
          </cell>
          <cell r="BP104">
            <v>700.84</v>
          </cell>
          <cell r="BQ104">
            <v>704.74</v>
          </cell>
          <cell r="BR104">
            <v>701.09</v>
          </cell>
          <cell r="BS104">
            <v>706.02895328568161</v>
          </cell>
          <cell r="BT104">
            <v>702.3410864928934</v>
          </cell>
          <cell r="BU104">
            <v>702.3408203125</v>
          </cell>
          <cell r="BV104">
            <v>1.2889532856816004</v>
          </cell>
          <cell r="BW104">
            <v>1.2510864928933643</v>
          </cell>
          <cell r="BX104">
            <v>1.5389532856816004</v>
          </cell>
          <cell r="BY104">
            <v>250</v>
          </cell>
          <cell r="BZ104">
            <v>0.71250000000000002</v>
          </cell>
          <cell r="CA104">
            <v>0.3125</v>
          </cell>
          <cell r="CB104">
            <v>1.2700198892874823</v>
          </cell>
          <cell r="CC104">
            <v>5</v>
          </cell>
          <cell r="CD104">
            <v>1.2745634966178643</v>
          </cell>
          <cell r="CE104">
            <v>1099.9682126358516</v>
          </cell>
          <cell r="CF104">
            <v>5.2761022687901171E-2</v>
          </cell>
          <cell r="CG104">
            <v>1643.4531533440247</v>
          </cell>
          <cell r="CH104">
            <v>2743.4213659798761</v>
          </cell>
          <cell r="CI104">
            <v>2</v>
          </cell>
          <cell r="CJ104">
            <v>1</v>
          </cell>
          <cell r="CK104">
            <v>1.5</v>
          </cell>
          <cell r="CL104">
            <v>2345</v>
          </cell>
          <cell r="CM104">
            <v>1.7548537522259333</v>
          </cell>
          <cell r="CN104">
            <v>1.9</v>
          </cell>
          <cell r="CO104">
            <v>1.8999996185302734</v>
          </cell>
          <cell r="CP104">
            <v>3</v>
          </cell>
          <cell r="CQ104">
            <v>3</v>
          </cell>
          <cell r="DV104" t="str">
            <v>250 mm</v>
          </cell>
          <cell r="DW104">
            <v>61.849999999999994</v>
          </cell>
          <cell r="DX104" t="str">
            <v>1</v>
          </cell>
          <cell r="DY104" t="str">
            <v>CS</v>
          </cell>
          <cell r="DZ104">
            <v>704.49</v>
          </cell>
          <cell r="EA104">
            <v>700.84</v>
          </cell>
        </row>
        <row r="105">
          <cell r="A105">
            <v>52</v>
          </cell>
          <cell r="B105" t="str">
            <v>C119</v>
          </cell>
          <cell r="C105" t="str">
            <v>C119'</v>
          </cell>
          <cell r="D105">
            <v>0.31124025999999999</v>
          </cell>
          <cell r="E105">
            <v>0.14602999999999999</v>
          </cell>
          <cell r="F105">
            <v>1.50189726</v>
          </cell>
          <cell r="G105">
            <v>2.33</v>
          </cell>
          <cell r="K105">
            <v>0.42979938202333845</v>
          </cell>
          <cell r="L105">
            <v>11.779187093998008</v>
          </cell>
          <cell r="M105">
            <v>11.779187093998008</v>
          </cell>
          <cell r="N105">
            <v>173.59362233585472</v>
          </cell>
          <cell r="O105">
            <v>0.63142977596237826</v>
          </cell>
          <cell r="P105">
            <v>170.97925369442373</v>
          </cell>
          <cell r="Q105">
            <v>0.31124025999999999</v>
          </cell>
          <cell r="R105">
            <v>0.14602999999999999</v>
          </cell>
          <cell r="S105">
            <v>1.50189726</v>
          </cell>
          <cell r="U105">
            <v>380</v>
          </cell>
          <cell r="V105">
            <v>158.4</v>
          </cell>
          <cell r="W105">
            <v>0.31124025999999999</v>
          </cell>
          <cell r="X105">
            <v>0.86143025999999989</v>
          </cell>
          <cell r="Y105">
            <v>0.43071512999999995</v>
          </cell>
          <cell r="AB105">
            <v>0.43071508407592773</v>
          </cell>
          <cell r="AC105">
            <v>126.72000000000001</v>
          </cell>
          <cell r="AD105">
            <v>0.55733333333333335</v>
          </cell>
          <cell r="AE105">
            <v>2.2293333333333334</v>
          </cell>
          <cell r="AF105">
            <v>2.6600484633333332</v>
          </cell>
          <cell r="AG105">
            <v>3.1106176413333331</v>
          </cell>
          <cell r="AH105">
            <v>174.08987133575707</v>
          </cell>
          <cell r="AI105">
            <v>80.679999999999993</v>
          </cell>
          <cell r="AJ105">
            <v>6.4</v>
          </cell>
          <cell r="AK105">
            <v>12</v>
          </cell>
          <cell r="AL105">
            <v>0.30000000000000004</v>
          </cell>
          <cell r="AM105">
            <v>1.4E-2</v>
          </cell>
          <cell r="AN105">
            <v>0.21991553306579595</v>
          </cell>
          <cell r="AO105">
            <v>0.28945312500000003</v>
          </cell>
          <cell r="AP105">
            <v>0.73305177688598644</v>
          </cell>
          <cell r="AQ105">
            <v>3.1349922455612131</v>
          </cell>
          <cell r="AR105">
            <v>2.1863749129547689</v>
          </cell>
          <cell r="AS105">
            <v>4.2977591585913792</v>
          </cell>
          <cell r="AT105">
            <v>0.50092642098516493</v>
          </cell>
          <cell r="AU105">
            <v>0.72084195405096085</v>
          </cell>
          <cell r="AV105">
            <v>3.219153771809474</v>
          </cell>
          <cell r="AW105">
            <v>227.54857140658169</v>
          </cell>
          <cell r="AX105">
            <v>0.76506686137218105</v>
          </cell>
          <cell r="AY105">
            <v>210.35041675052037</v>
          </cell>
          <cell r="AZ105" t="str">
            <v>00°00'00''</v>
          </cell>
          <cell r="BA105" t="e">
            <v>#VALUE!</v>
          </cell>
          <cell r="BB105">
            <v>0.111</v>
          </cell>
          <cell r="BC105" t="e">
            <v>#VALUE!</v>
          </cell>
          <cell r="BD105" t="e">
            <v>#VALUE!</v>
          </cell>
          <cell r="BE105" t="e">
            <v>#VALUE!</v>
          </cell>
          <cell r="BF105" t="e">
            <v>#VALUE!</v>
          </cell>
          <cell r="BG105" t="e">
            <v>#VALUE!</v>
          </cell>
          <cell r="BH105" t="e">
            <v>#VALUE!</v>
          </cell>
          <cell r="BI105" t="e">
            <v>#VALUE!</v>
          </cell>
          <cell r="BJ105" t="e">
            <v>#VALUE!</v>
          </cell>
          <cell r="BK105" t="e">
            <v>#VALUE!</v>
          </cell>
          <cell r="BL105" t="e">
            <v>#VALUE!</v>
          </cell>
          <cell r="BM105" t="e">
            <v>#VALUE!</v>
          </cell>
          <cell r="BN105">
            <v>1.1900000000000546</v>
          </cell>
          <cell r="BO105">
            <v>699.65</v>
          </cell>
          <cell r="BP105">
            <v>694.49</v>
          </cell>
          <cell r="BQ105">
            <v>699.94999999999993</v>
          </cell>
          <cell r="BR105">
            <v>694.79</v>
          </cell>
          <cell r="BS105">
            <v>702.3410864928934</v>
          </cell>
          <cell r="BT105">
            <v>696</v>
          </cell>
          <cell r="BU105">
            <v>1.1900000000000546</v>
          </cell>
          <cell r="BV105">
            <v>2.3910864928934643</v>
          </cell>
          <cell r="BW105">
            <v>1.2100000000000364</v>
          </cell>
          <cell r="BX105">
            <v>2.6910864928934641</v>
          </cell>
          <cell r="BY105">
            <v>300</v>
          </cell>
          <cell r="BZ105">
            <v>0.77500000000000002</v>
          </cell>
          <cell r="CA105">
            <v>0.375</v>
          </cell>
          <cell r="CB105">
            <v>1.8005432464467503</v>
          </cell>
          <cell r="CC105">
            <v>6</v>
          </cell>
          <cell r="CD105">
            <v>1.7008854799662521</v>
          </cell>
          <cell r="CE105">
            <v>1736.7103803880414</v>
          </cell>
          <cell r="CF105">
            <v>3.3846528524605568E-2</v>
          </cell>
          <cell r="CG105">
            <v>1084.1894932464902</v>
          </cell>
          <cell r="CH105">
            <v>2820.8998736345316</v>
          </cell>
          <cell r="CI105">
            <v>2</v>
          </cell>
          <cell r="CJ105">
            <v>1</v>
          </cell>
          <cell r="CK105">
            <v>1.5</v>
          </cell>
          <cell r="CL105">
            <v>2650</v>
          </cell>
          <cell r="CM105">
            <v>1.5967357775289801</v>
          </cell>
          <cell r="CN105">
            <v>1.9</v>
          </cell>
          <cell r="CO105">
            <v>1.8999996185302734</v>
          </cell>
          <cell r="CP105">
            <v>3</v>
          </cell>
          <cell r="CQ105">
            <v>3</v>
          </cell>
          <cell r="DV105" t="str">
            <v>300 mm</v>
          </cell>
          <cell r="DW105">
            <v>80.679999999999993</v>
          </cell>
          <cell r="DX105" t="str">
            <v>1</v>
          </cell>
          <cell r="DY105" t="str">
            <v>CS</v>
          </cell>
          <cell r="DZ105">
            <v>699.65</v>
          </cell>
          <cell r="EA105">
            <v>694.49</v>
          </cell>
        </row>
        <row r="106">
          <cell r="A106">
            <v>53</v>
          </cell>
          <cell r="B106" t="str">
            <v>C119'</v>
          </cell>
          <cell r="C106" t="str">
            <v>C99</v>
          </cell>
          <cell r="D106">
            <v>0.21258802999999998</v>
          </cell>
          <cell r="E106">
            <v>0</v>
          </cell>
          <cell r="F106">
            <v>1.7144852900000001</v>
          </cell>
          <cell r="G106">
            <v>2.33</v>
          </cell>
          <cell r="K106">
            <v>0.37588873322923522</v>
          </cell>
          <cell r="L106">
            <v>12.155075827227243</v>
          </cell>
          <cell r="M106">
            <v>12.155075827227243</v>
          </cell>
          <cell r="N106">
            <v>170.54930657896907</v>
          </cell>
          <cell r="O106">
            <v>0.6315356060931816</v>
          </cell>
          <cell r="P106">
            <v>193.87667666217928</v>
          </cell>
          <cell r="Q106">
            <v>0.21258802999999998</v>
          </cell>
          <cell r="R106">
            <v>0</v>
          </cell>
          <cell r="S106">
            <v>1.7144852900000001</v>
          </cell>
          <cell r="U106">
            <v>480</v>
          </cell>
          <cell r="V106">
            <v>158.4</v>
          </cell>
          <cell r="X106">
            <v>0.86143025999999989</v>
          </cell>
          <cell r="Y106">
            <v>0.43071512999999995</v>
          </cell>
          <cell r="AB106">
            <v>0.43071508407592773</v>
          </cell>
          <cell r="AC106">
            <v>126.72000000000001</v>
          </cell>
          <cell r="AD106">
            <v>0.70400000000000007</v>
          </cell>
          <cell r="AE106">
            <v>2.8042295680567308</v>
          </cell>
          <cell r="AF106">
            <v>3.2349446980567307</v>
          </cell>
          <cell r="AG106">
            <v>3.7492902850567305</v>
          </cell>
          <cell r="AH106">
            <v>197.62596694723601</v>
          </cell>
          <cell r="AI106">
            <v>79.25</v>
          </cell>
          <cell r="AJ106">
            <v>8.0299999999999994</v>
          </cell>
          <cell r="AK106">
            <v>12</v>
          </cell>
          <cell r="AL106">
            <v>0.30000000000000004</v>
          </cell>
          <cell r="AM106">
            <v>1.4E-2</v>
          </cell>
          <cell r="AN106">
            <v>0.22191896438598635</v>
          </cell>
          <cell r="AO106">
            <v>0.29348144531250003</v>
          </cell>
          <cell r="AP106">
            <v>0.73972988128662109</v>
          </cell>
          <cell r="AQ106">
            <v>3.5252051994704101</v>
          </cell>
          <cell r="AR106">
            <v>2.4369429668357183</v>
          </cell>
          <cell r="AS106">
            <v>5.4303439719519453</v>
          </cell>
          <cell r="AT106">
            <v>0.63338795608426157</v>
          </cell>
          <cell r="AU106">
            <v>0.85530692047024792</v>
          </cell>
          <cell r="AV106">
            <v>3.6058653733933532</v>
          </cell>
          <cell r="AW106">
            <v>254.88360375494352</v>
          </cell>
          <cell r="AX106">
            <v>0.77535770852189634</v>
          </cell>
          <cell r="AY106">
            <v>210.47140226167187</v>
          </cell>
          <cell r="AZ106" t="str">
            <v>00°00'00''</v>
          </cell>
          <cell r="BA106" t="e">
            <v>#VALUE!</v>
          </cell>
          <cell r="BB106">
            <v>0.13400000000000001</v>
          </cell>
          <cell r="BC106" t="e">
            <v>#VALUE!</v>
          </cell>
          <cell r="BD106" t="e">
            <v>#VALUE!</v>
          </cell>
          <cell r="BE106" t="e">
            <v>#VALUE!</v>
          </cell>
          <cell r="BF106" t="e">
            <v>#VALUE!</v>
          </cell>
          <cell r="BG106" t="e">
            <v>#VALUE!</v>
          </cell>
          <cell r="BH106" t="e">
            <v>#VALUE!</v>
          </cell>
          <cell r="BI106" t="e">
            <v>#VALUE!</v>
          </cell>
          <cell r="BJ106" t="e">
            <v>#VALUE!</v>
          </cell>
          <cell r="BK106" t="e">
            <v>#VALUE!</v>
          </cell>
          <cell r="BL106" t="e">
            <v>#VALUE!</v>
          </cell>
          <cell r="BM106" t="e">
            <v>#VALUE!</v>
          </cell>
          <cell r="BN106">
            <v>2.9999999999972715E-2</v>
          </cell>
          <cell r="BO106">
            <v>694.46</v>
          </cell>
          <cell r="BP106">
            <v>688.1</v>
          </cell>
          <cell r="BQ106">
            <v>694.76</v>
          </cell>
          <cell r="BR106">
            <v>688.4</v>
          </cell>
          <cell r="BS106">
            <v>696</v>
          </cell>
          <cell r="BT106">
            <v>689.60356434230721</v>
          </cell>
          <cell r="BU106">
            <v>689.603515625</v>
          </cell>
          <cell r="BV106">
            <v>1.2400000000000091</v>
          </cell>
          <cell r="BW106">
            <v>1.2035643423072315</v>
          </cell>
          <cell r="BX106">
            <v>1.5400000000000091</v>
          </cell>
          <cell r="BY106">
            <v>300</v>
          </cell>
          <cell r="BZ106">
            <v>0.77500000000000002</v>
          </cell>
          <cell r="CA106">
            <v>0.375</v>
          </cell>
          <cell r="CB106">
            <v>1.2217821711536203</v>
          </cell>
          <cell r="CC106">
            <v>6</v>
          </cell>
          <cell r="CD106">
            <v>1.2708414934009082</v>
          </cell>
          <cell r="CE106">
            <v>1297.608592355665</v>
          </cell>
          <cell r="CF106">
            <v>6.7172761779026868E-2</v>
          </cell>
          <cell r="CG106">
            <v>2175.9695854194838</v>
          </cell>
          <cell r="CH106">
            <v>3473.578177775149</v>
          </cell>
          <cell r="CI106">
            <v>2</v>
          </cell>
          <cell r="CJ106">
            <v>1</v>
          </cell>
          <cell r="CK106">
            <v>1.5</v>
          </cell>
          <cell r="CL106">
            <v>2650</v>
          </cell>
          <cell r="CM106">
            <v>1.9661763270425372</v>
          </cell>
          <cell r="CN106">
            <v>2.2000000000000002</v>
          </cell>
          <cell r="CO106">
            <v>2.1999988555908203</v>
          </cell>
          <cell r="CP106">
            <v>3</v>
          </cell>
          <cell r="CQ106">
            <v>3</v>
          </cell>
          <cell r="DV106" t="str">
            <v>300 mm</v>
          </cell>
          <cell r="DW106">
            <v>79.25</v>
          </cell>
          <cell r="DX106" t="str">
            <v>1</v>
          </cell>
          <cell r="DY106" t="str">
            <v>CS</v>
          </cell>
          <cell r="DZ106">
            <v>694.46</v>
          </cell>
          <cell r="EA106">
            <v>688.1</v>
          </cell>
        </row>
        <row r="107">
          <cell r="AD107">
            <v>688.099609375</v>
          </cell>
        </row>
        <row r="108">
          <cell r="A108" t="str">
            <v>SECTOR 7</v>
          </cell>
        </row>
        <row r="109">
          <cell r="AD109">
            <v>688.099609375</v>
          </cell>
          <cell r="BU109">
            <v>688.099609375</v>
          </cell>
        </row>
        <row r="110">
          <cell r="A110">
            <v>54</v>
          </cell>
          <cell r="B110" t="str">
            <v>C113</v>
          </cell>
          <cell r="C110" t="str">
            <v>BOT1</v>
          </cell>
          <cell r="D110">
            <v>0.12728699999999998</v>
          </cell>
          <cell r="F110">
            <v>0.12728699999999998</v>
          </cell>
          <cell r="G110">
            <v>2.33</v>
          </cell>
          <cell r="H110">
            <v>2</v>
          </cell>
          <cell r="I110">
            <v>0.5</v>
          </cell>
          <cell r="J110">
            <v>25</v>
          </cell>
          <cell r="K110">
            <v>25</v>
          </cell>
          <cell r="L110">
            <v>5</v>
          </cell>
          <cell r="M110">
            <v>10</v>
          </cell>
          <cell r="N110">
            <v>190.32831544687943</v>
          </cell>
          <cell r="O110">
            <v>0.64839908351658226</v>
          </cell>
          <cell r="P110">
            <v>15.708323871904435</v>
          </cell>
          <cell r="Q110">
            <v>0.12728699999999998</v>
          </cell>
          <cell r="R110">
            <v>0</v>
          </cell>
          <cell r="S110">
            <v>0.12728699999999998</v>
          </cell>
          <cell r="U110">
            <v>14</v>
          </cell>
          <cell r="V110">
            <v>158</v>
          </cell>
          <cell r="Y110">
            <v>0</v>
          </cell>
          <cell r="AB110">
            <v>0</v>
          </cell>
          <cell r="AC110">
            <v>126.4</v>
          </cell>
          <cell r="AD110">
            <v>2.0481481481481482E-2</v>
          </cell>
          <cell r="AE110">
            <v>8.192592592592593E-2</v>
          </cell>
          <cell r="AF110">
            <v>8.192592592592593E-2</v>
          </cell>
          <cell r="AG110">
            <v>0.12011202592592593</v>
          </cell>
          <cell r="AH110">
            <v>17.208323871904433</v>
          </cell>
          <cell r="AI110">
            <v>29.48</v>
          </cell>
          <cell r="AJ110">
            <v>39.01</v>
          </cell>
          <cell r="AK110">
            <v>10</v>
          </cell>
          <cell r="AL110">
            <v>0.25</v>
          </cell>
          <cell r="AM110">
            <v>1.4E-2</v>
          </cell>
          <cell r="AN110">
            <v>4.2597770690917969E-2</v>
          </cell>
          <cell r="AO110">
            <v>0.10546875</v>
          </cell>
          <cell r="AP110">
            <v>0.17039108276367188</v>
          </cell>
          <cell r="AQ110">
            <v>3.0995602532596362</v>
          </cell>
          <cell r="AR110">
            <v>5.7535673012157487</v>
          </cell>
          <cell r="AS110">
            <v>6.3484850400431005</v>
          </cell>
          <cell r="AT110">
            <v>0.48966736817466566</v>
          </cell>
          <cell r="AU110">
            <v>0.53226513886558369</v>
          </cell>
          <cell r="AV110">
            <v>7.0380478190035829</v>
          </cell>
          <cell r="AW110">
            <v>345.47936443430189</v>
          </cell>
          <cell r="AX110">
            <v>4.9809990533246036E-2</v>
          </cell>
          <cell r="AY110">
            <v>331.11418253085009</v>
          </cell>
          <cell r="AZ110" t="e">
            <v>#REF!</v>
          </cell>
          <cell r="BA110" t="e">
            <v>#REF!</v>
          </cell>
          <cell r="BB110" t="e">
            <v>#REF!</v>
          </cell>
          <cell r="BC110" t="e">
            <v>#REF!</v>
          </cell>
          <cell r="BD110" t="e">
            <v>#REF!</v>
          </cell>
          <cell r="BE110" t="e">
            <v>#REF!</v>
          </cell>
          <cell r="BF110" t="e">
            <v>#REF!</v>
          </cell>
          <cell r="BG110" t="e">
            <v>#REF!</v>
          </cell>
          <cell r="BH110" t="e">
            <v>#REF!</v>
          </cell>
          <cell r="BI110" t="e">
            <v>#REF!</v>
          </cell>
          <cell r="BJ110" t="e">
            <v>#REF!</v>
          </cell>
          <cell r="BK110" t="e">
            <v>#REF!</v>
          </cell>
          <cell r="BL110" t="e">
            <v>#REF!</v>
          </cell>
          <cell r="BM110" t="e">
            <v>#REF!</v>
          </cell>
          <cell r="BO110">
            <v>714.54</v>
          </cell>
          <cell r="BP110">
            <v>703.04</v>
          </cell>
          <cell r="BQ110">
            <v>714.79</v>
          </cell>
          <cell r="BR110">
            <v>703.29</v>
          </cell>
          <cell r="BS110">
            <v>716.40209964137694</v>
          </cell>
          <cell r="BT110">
            <v>704.08</v>
          </cell>
          <cell r="BU110">
            <v>704.07958984375</v>
          </cell>
          <cell r="BV110">
            <v>1.6120996413769717</v>
          </cell>
          <cell r="BW110">
            <v>0.79000000000007731</v>
          </cell>
          <cell r="BX110">
            <v>1.8620996413769717</v>
          </cell>
          <cell r="BY110">
            <v>250</v>
          </cell>
          <cell r="BZ110">
            <v>0.71250000000000002</v>
          </cell>
          <cell r="CA110">
            <v>0.3125</v>
          </cell>
          <cell r="CB110">
            <v>1.2010498206885245</v>
          </cell>
          <cell r="CC110">
            <v>3</v>
          </cell>
          <cell r="CD110">
            <v>1.323066197444051</v>
          </cell>
          <cell r="CE110">
            <v>1208.9930837331717</v>
          </cell>
          <cell r="CF110">
            <v>5.80125210433724E-2</v>
          </cell>
          <cell r="CG110">
            <v>1817.0967298999899</v>
          </cell>
          <cell r="CH110">
            <v>3026.0898136331616</v>
          </cell>
          <cell r="CI110">
            <v>2</v>
          </cell>
          <cell r="CJ110">
            <v>1</v>
          </cell>
          <cell r="CK110">
            <v>1.5</v>
          </cell>
          <cell r="CL110">
            <v>2345</v>
          </cell>
          <cell r="CM110">
            <v>1.9356651259913613</v>
          </cell>
          <cell r="CN110">
            <v>2.2000000000000002</v>
          </cell>
          <cell r="CO110">
            <v>2.1999988555908203</v>
          </cell>
          <cell r="CP110">
            <v>3</v>
          </cell>
          <cell r="CQ110">
            <v>3</v>
          </cell>
          <cell r="DV110" t="str">
            <v>250 mm</v>
          </cell>
          <cell r="DW110">
            <v>29.48</v>
          </cell>
          <cell r="DX110" t="str">
            <v>1</v>
          </cell>
          <cell r="DY110" t="str">
            <v>CS</v>
          </cell>
          <cell r="DZ110">
            <v>714.54</v>
          </cell>
          <cell r="EA110">
            <v>703.04</v>
          </cell>
        </row>
        <row r="111">
          <cell r="AD111">
            <v>703.03955078125</v>
          </cell>
          <cell r="BX111">
            <v>84.698088589050954</v>
          </cell>
        </row>
        <row r="112">
          <cell r="A112" t="str">
            <v>SECTOR 8</v>
          </cell>
        </row>
        <row r="114">
          <cell r="A114">
            <v>55</v>
          </cell>
          <cell r="B114" t="str">
            <v>C119'</v>
          </cell>
          <cell r="C114" t="str">
            <v>C101'</v>
          </cell>
          <cell r="D114">
            <v>0.11780999999999998</v>
          </cell>
          <cell r="F114">
            <v>0.11780999999999998</v>
          </cell>
          <cell r="G114">
            <v>2.33</v>
          </cell>
          <cell r="H114">
            <v>4.84</v>
          </cell>
          <cell r="I114">
            <v>0.41</v>
          </cell>
          <cell r="J114">
            <v>8.4710743801652892</v>
          </cell>
          <cell r="K114">
            <v>8.4710693359375</v>
          </cell>
          <cell r="L114">
            <v>5</v>
          </cell>
          <cell r="M114">
            <v>10</v>
          </cell>
          <cell r="N114">
            <v>190.32831544687943</v>
          </cell>
          <cell r="O114">
            <v>0.6312202380952382</v>
          </cell>
          <cell r="P114">
            <v>14.153585555859486</v>
          </cell>
          <cell r="Q114">
            <v>0.11780999999999998</v>
          </cell>
          <cell r="R114">
            <v>0</v>
          </cell>
          <cell r="S114">
            <v>0.11780999999999998</v>
          </cell>
          <cell r="U114">
            <v>45</v>
          </cell>
          <cell r="V114">
            <v>158.4</v>
          </cell>
          <cell r="Y114">
            <v>0</v>
          </cell>
          <cell r="AB114">
            <v>0</v>
          </cell>
          <cell r="AC114">
            <v>126.72000000000001</v>
          </cell>
          <cell r="AD114">
            <v>6.6000000000000003E-2</v>
          </cell>
          <cell r="AE114">
            <v>0.26400000000000001</v>
          </cell>
          <cell r="AF114">
            <v>0.26400000000000001</v>
          </cell>
          <cell r="AG114">
            <v>0.29934300000000003</v>
          </cell>
          <cell r="AH114">
            <v>15.653585555859486</v>
          </cell>
          <cell r="AI114">
            <v>43.68</v>
          </cell>
          <cell r="AJ114">
            <v>7.44</v>
          </cell>
          <cell r="AK114">
            <v>10</v>
          </cell>
          <cell r="AL114">
            <v>0.25</v>
          </cell>
          <cell r="AM114">
            <v>1.4E-2</v>
          </cell>
          <cell r="AN114">
            <v>6.13861083984375E-2</v>
          </cell>
          <cell r="AO114">
            <v>9.9609375E-2</v>
          </cell>
          <cell r="AP114">
            <v>0.24554443359375</v>
          </cell>
          <cell r="AQ114">
            <v>1.6730696456989509</v>
          </cell>
          <cell r="AR114">
            <v>2.5596524239725373</v>
          </cell>
          <cell r="AS114">
            <v>1.6601223078042959</v>
          </cell>
          <cell r="AT114">
            <v>0.14266880934552564</v>
          </cell>
          <cell r="AU114">
            <v>0.20405491774396314</v>
          </cell>
          <cell r="AV114">
            <v>3.0736237679631579</v>
          </cell>
          <cell r="AW114">
            <v>150.87615389581305</v>
          </cell>
          <cell r="AX114">
            <v>0.10375122344826612</v>
          </cell>
          <cell r="AY114">
            <v>299.04275040895908</v>
          </cell>
          <cell r="AZ114" t="e">
            <v>#REF!</v>
          </cell>
          <cell r="BA114" t="e">
            <v>#REF!</v>
          </cell>
          <cell r="BB114" t="e">
            <v>#REF!</v>
          </cell>
          <cell r="BC114" t="e">
            <v>#REF!</v>
          </cell>
          <cell r="BD114" t="e">
            <v>#REF!</v>
          </cell>
          <cell r="BE114" t="e">
            <v>#REF!</v>
          </cell>
          <cell r="BF114" t="e">
            <v>#REF!</v>
          </cell>
          <cell r="BG114" t="e">
            <v>#REF!</v>
          </cell>
          <cell r="BH114" t="e">
            <v>#REF!</v>
          </cell>
          <cell r="BI114" t="e">
            <v>#REF!</v>
          </cell>
          <cell r="BJ114" t="e">
            <v>#REF!</v>
          </cell>
          <cell r="BK114" t="e">
            <v>#REF!</v>
          </cell>
          <cell r="BL114" t="e">
            <v>#REF!</v>
          </cell>
          <cell r="BM114" t="e">
            <v>#REF!</v>
          </cell>
          <cell r="BO114">
            <v>694.55</v>
          </cell>
          <cell r="BP114">
            <v>691.3</v>
          </cell>
          <cell r="BQ114">
            <v>694.8</v>
          </cell>
          <cell r="BR114">
            <v>691.55</v>
          </cell>
          <cell r="BS114">
            <v>696</v>
          </cell>
          <cell r="BT114">
            <v>692.75</v>
          </cell>
          <cell r="BU114">
            <v>692.75</v>
          </cell>
          <cell r="BV114">
            <v>1.2000000000000455</v>
          </cell>
          <cell r="BW114">
            <v>1.2000000000000455</v>
          </cell>
          <cell r="BX114">
            <v>1.4500000000000455</v>
          </cell>
          <cell r="BY114">
            <v>250</v>
          </cell>
          <cell r="BZ114">
            <v>0.71250000000000002</v>
          </cell>
          <cell r="CA114">
            <v>0.3125</v>
          </cell>
          <cell r="CB114">
            <v>1.2000000000000455</v>
          </cell>
          <cell r="CC114">
            <v>3</v>
          </cell>
          <cell r="CD114">
            <v>1.3221774031149596</v>
          </cell>
          <cell r="CE114">
            <v>1208.1809201401416</v>
          </cell>
          <cell r="CF114">
            <v>5.8098061782066557E-2</v>
          </cell>
          <cell r="CG114">
            <v>1819.9577214013707</v>
          </cell>
          <cell r="CH114">
            <v>3028.1386415415122</v>
          </cell>
          <cell r="CI114">
            <v>2</v>
          </cell>
          <cell r="CJ114">
            <v>1</v>
          </cell>
          <cell r="CK114">
            <v>1.5</v>
          </cell>
          <cell r="CL114">
            <v>2345</v>
          </cell>
          <cell r="CM114">
            <v>1.9369756768922253</v>
          </cell>
          <cell r="CN114">
            <v>2.2000000000000002</v>
          </cell>
          <cell r="CO114">
            <v>2.1999988555908203</v>
          </cell>
          <cell r="CP114">
            <v>3</v>
          </cell>
          <cell r="CQ114">
            <v>3</v>
          </cell>
          <cell r="DV114" t="str">
            <v>250 mm</v>
          </cell>
          <cell r="DW114">
            <v>43.68</v>
          </cell>
          <cell r="DX114" t="str">
            <v>1</v>
          </cell>
          <cell r="DY114" t="str">
            <v>CS</v>
          </cell>
          <cell r="DZ114">
            <v>694.55</v>
          </cell>
          <cell r="EA114">
            <v>691.3</v>
          </cell>
        </row>
        <row r="116">
          <cell r="A116">
            <v>56</v>
          </cell>
          <cell r="B116" t="str">
            <v>C101A'</v>
          </cell>
          <cell r="C116" t="str">
            <v>C101'</v>
          </cell>
          <cell r="D116">
            <v>4.1779999999999998E-2</v>
          </cell>
          <cell r="F116">
            <v>4.1779999999999998E-2</v>
          </cell>
          <cell r="G116">
            <v>2.33</v>
          </cell>
          <cell r="H116">
            <v>2</v>
          </cell>
          <cell r="I116">
            <v>0.5</v>
          </cell>
          <cell r="J116">
            <v>25</v>
          </cell>
          <cell r="K116">
            <v>25</v>
          </cell>
          <cell r="L116">
            <v>5</v>
          </cell>
          <cell r="M116">
            <v>10</v>
          </cell>
          <cell r="N116">
            <v>190.32831544687943</v>
          </cell>
          <cell r="O116">
            <v>0.62663254684247061</v>
          </cell>
          <cell r="P116">
            <v>4.9829300141282005</v>
          </cell>
          <cell r="Q116">
            <v>4.1779999999999998E-2</v>
          </cell>
          <cell r="R116">
            <v>0</v>
          </cell>
          <cell r="S116">
            <v>4.1779999999999998E-2</v>
          </cell>
          <cell r="U116">
            <v>33</v>
          </cell>
          <cell r="V116">
            <v>158.4</v>
          </cell>
          <cell r="Y116">
            <v>0</v>
          </cell>
          <cell r="AB116">
            <v>0</v>
          </cell>
          <cell r="AC116">
            <v>126.72000000000001</v>
          </cell>
          <cell r="AD116">
            <v>4.8400000000000006E-2</v>
          </cell>
          <cell r="AE116">
            <v>0.19360000000000002</v>
          </cell>
          <cell r="AF116">
            <v>0.19360000000000002</v>
          </cell>
          <cell r="AG116">
            <v>0.20613400000000001</v>
          </cell>
          <cell r="AH116">
            <v>6.4829300141282005</v>
          </cell>
          <cell r="AI116">
            <v>14.41</v>
          </cell>
          <cell r="AJ116">
            <v>1.39</v>
          </cell>
          <cell r="AK116">
            <v>10</v>
          </cell>
          <cell r="AL116">
            <v>0.25</v>
          </cell>
          <cell r="AM116">
            <v>1.4E-2</v>
          </cell>
          <cell r="AN116">
            <v>6.0083389282226563E-2</v>
          </cell>
          <cell r="AO116">
            <v>6.25E-2</v>
          </cell>
          <cell r="AP116">
            <v>0.24033355712890625</v>
          </cell>
          <cell r="AQ116">
            <v>0.71421879153608425</v>
          </cell>
          <cell r="AR116">
            <v>1.1053467828880286</v>
          </cell>
          <cell r="AS116">
            <v>0.30440800548920161</v>
          </cell>
          <cell r="AT116">
            <v>2.5999412955314195E-2</v>
          </cell>
          <cell r="AU116">
            <v>8.6082802237540751E-2</v>
          </cell>
          <cell r="AV116">
            <v>1.3285308333454842</v>
          </cell>
          <cell r="AW116">
            <v>65.214104782901543</v>
          </cell>
          <cell r="AX116">
            <v>9.940993648091842E-2</v>
          </cell>
          <cell r="AY116">
            <v>119.34165659391866</v>
          </cell>
          <cell r="AZ116" t="e">
            <v>#REF!</v>
          </cell>
          <cell r="BA116" t="e">
            <v>#REF!</v>
          </cell>
          <cell r="BB116" t="e">
            <v>#REF!</v>
          </cell>
          <cell r="BC116" t="e">
            <v>#REF!</v>
          </cell>
          <cell r="BD116" t="e">
            <v>#REF!</v>
          </cell>
          <cell r="BE116" t="e">
            <v>#REF!</v>
          </cell>
          <cell r="BF116" t="e">
            <v>#REF!</v>
          </cell>
          <cell r="BG116" t="e">
            <v>#REF!</v>
          </cell>
          <cell r="BH116" t="e">
            <v>#REF!</v>
          </cell>
          <cell r="BI116" t="e">
            <v>#REF!</v>
          </cell>
          <cell r="BJ116" t="e">
            <v>#REF!</v>
          </cell>
          <cell r="BK116" t="e">
            <v>#REF!</v>
          </cell>
          <cell r="BL116" t="e">
            <v>#REF!</v>
          </cell>
          <cell r="BM116" t="e">
            <v>#REF!</v>
          </cell>
          <cell r="BO116">
            <v>691.05</v>
          </cell>
          <cell r="BP116">
            <v>690.85</v>
          </cell>
          <cell r="BQ116">
            <v>691.3</v>
          </cell>
          <cell r="BR116">
            <v>691.1</v>
          </cell>
          <cell r="BS116">
            <v>692.5</v>
          </cell>
          <cell r="BT116">
            <v>692.75</v>
          </cell>
          <cell r="BV116">
            <v>1.2000000000000455</v>
          </cell>
          <cell r="BW116">
            <v>1.6499999999999773</v>
          </cell>
          <cell r="BX116">
            <v>1.4500000000000455</v>
          </cell>
          <cell r="BY116">
            <v>250</v>
          </cell>
          <cell r="BZ116">
            <v>0.71250000000000002</v>
          </cell>
          <cell r="CA116">
            <v>0.3125</v>
          </cell>
          <cell r="CB116">
            <v>1.4250000000000114</v>
          </cell>
          <cell r="CC116">
            <v>3</v>
          </cell>
          <cell r="CD116">
            <v>1.5039612130199207</v>
          </cell>
          <cell r="CE116">
            <v>1374.2915571848596</v>
          </cell>
          <cell r="CF116">
            <v>4.3184464183658289E-2</v>
          </cell>
          <cell r="CG116">
            <v>1337.2399287781611</v>
          </cell>
          <cell r="CH116">
            <v>2711.5314859630207</v>
          </cell>
          <cell r="CI116">
            <v>2</v>
          </cell>
          <cell r="CJ116">
            <v>1</v>
          </cell>
          <cell r="CK116">
            <v>1.5</v>
          </cell>
          <cell r="CL116">
            <v>2345</v>
          </cell>
          <cell r="CM116">
            <v>1.7344551082919109</v>
          </cell>
          <cell r="CN116">
            <v>1.9</v>
          </cell>
          <cell r="CO116">
            <v>1.8999996185302734</v>
          </cell>
          <cell r="CP116">
            <v>3</v>
          </cell>
          <cell r="CQ116">
            <v>3</v>
          </cell>
          <cell r="DV116" t="str">
            <v>250 mm</v>
          </cell>
          <cell r="DW116">
            <v>14.41</v>
          </cell>
          <cell r="DX116" t="str">
            <v>1</v>
          </cell>
          <cell r="DY116" t="str">
            <v>CS</v>
          </cell>
          <cell r="DZ116">
            <v>691.05</v>
          </cell>
          <cell r="EA116">
            <v>690.84999999999991</v>
          </cell>
        </row>
        <row r="117">
          <cell r="A117">
            <v>57</v>
          </cell>
          <cell r="B117" t="str">
            <v>C101'</v>
          </cell>
          <cell r="C117" t="str">
            <v>C103`</v>
          </cell>
          <cell r="D117">
            <v>0.36316999999999999</v>
          </cell>
          <cell r="E117">
            <v>0.11780999999999998</v>
          </cell>
          <cell r="F117">
            <v>0.52276</v>
          </cell>
          <cell r="G117">
            <v>2.33</v>
          </cell>
          <cell r="K117">
            <v>0.73137777990034236</v>
          </cell>
          <cell r="L117">
            <v>10.731377779900342</v>
          </cell>
          <cell r="M117">
            <v>10.731377779900342</v>
          </cell>
          <cell r="N117">
            <v>182.93295415195226</v>
          </cell>
          <cell r="O117">
            <v>0.63136143187066984</v>
          </cell>
          <cell r="P117">
            <v>60.534586587220439</v>
          </cell>
          <cell r="Q117">
            <v>0.36316999999999999</v>
          </cell>
          <cell r="R117">
            <v>0.11780999999999998</v>
          </cell>
          <cell r="S117">
            <v>0.52276</v>
          </cell>
          <cell r="U117">
            <v>149</v>
          </cell>
          <cell r="V117">
            <v>158.4</v>
          </cell>
          <cell r="Y117">
            <v>0</v>
          </cell>
          <cell r="AB117">
            <v>0</v>
          </cell>
          <cell r="AC117">
            <v>126.72000000000001</v>
          </cell>
          <cell r="AD117">
            <v>0.21853333333333336</v>
          </cell>
          <cell r="AE117">
            <v>0.87413333333333343</v>
          </cell>
          <cell r="AF117">
            <v>0.87413333333333343</v>
          </cell>
          <cell r="AG117">
            <v>1.0309613333333334</v>
          </cell>
          <cell r="AH117">
            <v>62.034586587220439</v>
          </cell>
          <cell r="AI117">
            <v>108.25</v>
          </cell>
          <cell r="AJ117">
            <v>7.25</v>
          </cell>
          <cell r="AK117">
            <v>10</v>
          </cell>
          <cell r="AL117">
            <v>0.25</v>
          </cell>
          <cell r="AM117">
            <v>1.4E-2</v>
          </cell>
          <cell r="AN117">
            <v>0.12715291976928711</v>
          </cell>
          <cell r="AO117">
            <v>0.2021484375</v>
          </cell>
          <cell r="AP117">
            <v>0.50861167907714844</v>
          </cell>
          <cell r="AQ117">
            <v>2.4732799894863216</v>
          </cell>
          <cell r="AR117">
            <v>2.4907009008774184</v>
          </cell>
          <cell r="AS117">
            <v>3.0103331382136256</v>
          </cell>
          <cell r="AT117">
            <v>0.31177950593238829</v>
          </cell>
          <cell r="AU117">
            <v>0.4389324257016754</v>
          </cell>
          <cell r="AV117">
            <v>3.0341234105396651</v>
          </cell>
          <cell r="AW117">
            <v>148.93718463494093</v>
          </cell>
          <cell r="AX117">
            <v>0.41651510157972338</v>
          </cell>
          <cell r="AY117">
            <v>208.05775574886039</v>
          </cell>
          <cell r="AZ117" t="str">
            <v>88°42'58''</v>
          </cell>
          <cell r="BA117" t="e">
            <v>#VALUE!</v>
          </cell>
          <cell r="BB117">
            <v>0.35299999999999998</v>
          </cell>
          <cell r="BC117" t="e">
            <v>#VALUE!</v>
          </cell>
          <cell r="BD117" t="e">
            <v>#VALUE!</v>
          </cell>
          <cell r="BE117" t="e">
            <v>#VALUE!</v>
          </cell>
          <cell r="BF117" t="e">
            <v>#VALUE!</v>
          </cell>
          <cell r="BG117" t="e">
            <v>#VALUE!</v>
          </cell>
          <cell r="BH117" t="e">
            <v>#VALUE!</v>
          </cell>
          <cell r="BI117" t="e">
            <v>#VALUE!</v>
          </cell>
          <cell r="BJ117" t="e">
            <v>#VALUE!</v>
          </cell>
          <cell r="BK117" t="e">
            <v>#VALUE!</v>
          </cell>
          <cell r="BL117" t="e">
            <v>#VALUE!</v>
          </cell>
          <cell r="BM117" t="e">
            <v>#VALUE!</v>
          </cell>
          <cell r="BN117">
            <v>6.0000000000059117E-2</v>
          </cell>
          <cell r="BO117">
            <v>690.79</v>
          </cell>
          <cell r="BP117">
            <v>682.94</v>
          </cell>
          <cell r="BQ117">
            <v>691.04</v>
          </cell>
          <cell r="BR117">
            <v>683.19</v>
          </cell>
          <cell r="BS117">
            <v>692.75</v>
          </cell>
          <cell r="BT117">
            <v>684.39</v>
          </cell>
          <cell r="BU117">
            <v>684.3896484375</v>
          </cell>
          <cell r="BV117">
            <v>1.7100000000000364</v>
          </cell>
          <cell r="BW117">
            <v>1.1999999999999318</v>
          </cell>
          <cell r="BX117">
            <v>1.9600000000000364</v>
          </cell>
          <cell r="BY117">
            <v>250</v>
          </cell>
          <cell r="BZ117">
            <v>0.71250000000000002</v>
          </cell>
          <cell r="CA117">
            <v>0.3125</v>
          </cell>
          <cell r="CB117">
            <v>1.4549999999999841</v>
          </cell>
          <cell r="CC117">
            <v>3</v>
          </cell>
          <cell r="CD117">
            <v>1.5269237395801147</v>
          </cell>
          <cell r="CE117">
            <v>1395.2742834081919</v>
          </cell>
          <cell r="CF117">
            <v>4.1622056466250501E-2</v>
          </cell>
          <cell r="CG117">
            <v>1288.5971997263439</v>
          </cell>
          <cell r="CH117">
            <v>2683.871483134536</v>
          </cell>
          <cell r="CI117">
            <v>2</v>
          </cell>
          <cell r="CJ117">
            <v>1</v>
          </cell>
          <cell r="CK117">
            <v>1.5</v>
          </cell>
          <cell r="CL117">
            <v>2345</v>
          </cell>
          <cell r="CM117">
            <v>1.7167621427299804</v>
          </cell>
          <cell r="CN117">
            <v>1.9</v>
          </cell>
          <cell r="CO117">
            <v>1.8999996185302734</v>
          </cell>
          <cell r="CP117">
            <v>3</v>
          </cell>
          <cell r="CQ117">
            <v>3</v>
          </cell>
          <cell r="DV117" t="str">
            <v>250 mm</v>
          </cell>
          <cell r="DW117">
            <v>108.25</v>
          </cell>
          <cell r="DX117" t="str">
            <v>1</v>
          </cell>
          <cell r="DY117" t="str">
            <v>CS</v>
          </cell>
          <cell r="DZ117">
            <v>690.79</v>
          </cell>
          <cell r="EA117">
            <v>682.93999999999994</v>
          </cell>
        </row>
        <row r="119">
          <cell r="A119">
            <v>58</v>
          </cell>
          <cell r="B119" t="str">
            <v>103B</v>
          </cell>
          <cell r="C119" t="str">
            <v>103A</v>
          </cell>
          <cell r="D119">
            <v>7.4483709999999995E-2</v>
          </cell>
          <cell r="F119">
            <v>7.4483709999999995E-2</v>
          </cell>
          <cell r="G119">
            <v>2.33</v>
          </cell>
          <cell r="H119">
            <v>2</v>
          </cell>
          <cell r="I119">
            <v>0.5</v>
          </cell>
          <cell r="J119">
            <v>25</v>
          </cell>
          <cell r="K119">
            <v>25</v>
          </cell>
          <cell r="L119">
            <v>5</v>
          </cell>
          <cell r="M119">
            <v>10</v>
          </cell>
          <cell r="N119">
            <v>190.32831544687943</v>
          </cell>
          <cell r="O119">
            <v>0.62904322766570619</v>
          </cell>
          <cell r="P119">
            <v>8.9175426549538681</v>
          </cell>
          <cell r="Q119">
            <v>7.4483709999999995E-2</v>
          </cell>
          <cell r="R119">
            <v>0</v>
          </cell>
          <cell r="S119">
            <v>7.4483709999999995E-2</v>
          </cell>
          <cell r="V119">
            <v>158.4</v>
          </cell>
          <cell r="Y119">
            <v>0</v>
          </cell>
          <cell r="AB119">
            <v>0</v>
          </cell>
          <cell r="AC119">
            <v>126.72000000000001</v>
          </cell>
          <cell r="AD119">
            <v>0</v>
          </cell>
          <cell r="AE119">
            <v>0</v>
          </cell>
          <cell r="AF119">
            <v>0</v>
          </cell>
          <cell r="AG119">
            <v>2.2345112999999996E-2</v>
          </cell>
          <cell r="AH119">
            <v>10.417542654953868</v>
          </cell>
          <cell r="AI119">
            <v>34.699999999999996</v>
          </cell>
          <cell r="AJ119">
            <v>3.08</v>
          </cell>
          <cell r="AK119">
            <v>10</v>
          </cell>
          <cell r="AL119">
            <v>0.25</v>
          </cell>
          <cell r="AM119">
            <v>1.4E-2</v>
          </cell>
          <cell r="AN119">
            <v>6.2436580657958984E-2</v>
          </cell>
          <cell r="AO119">
            <v>8.203125E-2</v>
          </cell>
          <cell r="AP119">
            <v>0.24974632263183594</v>
          </cell>
          <cell r="AQ119">
            <v>1.0870906132792044</v>
          </cell>
          <cell r="AR119">
            <v>1.6480467882958512</v>
          </cell>
          <cell r="AS119">
            <v>0.69747762488897558</v>
          </cell>
          <cell r="AT119">
            <v>6.0232721787959062E-2</v>
          </cell>
          <cell r="AU119">
            <v>0.12266930244591805</v>
          </cell>
          <cell r="AV119">
            <v>1.9776052045178045</v>
          </cell>
          <cell r="AW119">
            <v>97.075468472094911</v>
          </cell>
          <cell r="AX119">
            <v>0.10731385404489159</v>
          </cell>
          <cell r="AY119">
            <v>189.60107150675572</v>
          </cell>
          <cell r="AZ119" t="e">
            <v>#REF!</v>
          </cell>
          <cell r="BA119" t="e">
            <v>#REF!</v>
          </cell>
          <cell r="BB119" t="e">
            <v>#REF!</v>
          </cell>
          <cell r="BC119" t="e">
            <v>#REF!</v>
          </cell>
          <cell r="BD119" t="e">
            <v>#REF!</v>
          </cell>
          <cell r="BE119" t="e">
            <v>#REF!</v>
          </cell>
          <cell r="BF119" t="e">
            <v>#REF!</v>
          </cell>
          <cell r="BG119" t="e">
            <v>#REF!</v>
          </cell>
          <cell r="BH119" t="e">
            <v>#REF!</v>
          </cell>
          <cell r="BI119" t="e">
            <v>#REF!</v>
          </cell>
          <cell r="BJ119" t="e">
            <v>#REF!</v>
          </cell>
          <cell r="BK119" t="e">
            <v>#REF!</v>
          </cell>
          <cell r="BL119" t="e">
            <v>#REF!</v>
          </cell>
          <cell r="BM119" t="e">
            <v>#REF!</v>
          </cell>
          <cell r="BO119">
            <v>677.22</v>
          </cell>
          <cell r="BP119">
            <v>676.15</v>
          </cell>
          <cell r="BQ119">
            <v>677.47</v>
          </cell>
          <cell r="BR119">
            <v>676.4</v>
          </cell>
          <cell r="BS119">
            <v>678.67100000000005</v>
          </cell>
          <cell r="BT119">
            <v>677.6</v>
          </cell>
          <cell r="BU119" t="b">
            <v>0</v>
          </cell>
          <cell r="BV119">
            <v>1.2010000000000218</v>
          </cell>
          <cell r="BW119">
            <v>1.2000000000000455</v>
          </cell>
          <cell r="BX119">
            <v>1.4510000000000218</v>
          </cell>
          <cell r="BY119">
            <v>250</v>
          </cell>
          <cell r="BZ119">
            <v>0.71250000000000002</v>
          </cell>
          <cell r="CA119">
            <v>0.3125</v>
          </cell>
          <cell r="CB119">
            <v>1.2005000000000337</v>
          </cell>
          <cell r="CC119">
            <v>3</v>
          </cell>
          <cell r="CD119">
            <v>1.3226007597979914</v>
          </cell>
          <cell r="CE119">
            <v>1208.5677755391584</v>
          </cell>
          <cell r="CF119">
            <v>5.805729897320322E-2</v>
          </cell>
          <cell r="CG119">
            <v>1818.5942418874986</v>
          </cell>
          <cell r="CH119">
            <v>3027.1620174266573</v>
          </cell>
          <cell r="CI119">
            <v>2</v>
          </cell>
          <cell r="CJ119">
            <v>1</v>
          </cell>
          <cell r="CK119">
            <v>1.5</v>
          </cell>
          <cell r="CL119">
            <v>2345</v>
          </cell>
          <cell r="CM119">
            <v>1.9363509706353885</v>
          </cell>
          <cell r="CN119">
            <v>2.2000000000000002</v>
          </cell>
          <cell r="CO119">
            <v>2.1999988555908203</v>
          </cell>
          <cell r="CP119">
            <v>3</v>
          </cell>
          <cell r="CQ119">
            <v>3</v>
          </cell>
          <cell r="DV119" t="str">
            <v>250 mm</v>
          </cell>
          <cell r="DW119">
            <v>34.699999999999996</v>
          </cell>
          <cell r="DX119" t="str">
            <v>1</v>
          </cell>
          <cell r="DY119" t="str">
            <v>CS</v>
          </cell>
          <cell r="DZ119">
            <v>677.22</v>
          </cell>
          <cell r="EA119">
            <v>676.15</v>
          </cell>
        </row>
        <row r="120">
          <cell r="AD120">
            <v>676.14990234375</v>
          </cell>
          <cell r="BU120">
            <v>676.14990234375</v>
          </cell>
        </row>
        <row r="121">
          <cell r="A121">
            <v>59</v>
          </cell>
          <cell r="B121" t="str">
            <v>C105</v>
          </cell>
          <cell r="C121" t="str">
            <v>C106</v>
          </cell>
          <cell r="D121">
            <v>2.7E-2</v>
          </cell>
          <cell r="F121">
            <v>2.7E-2</v>
          </cell>
          <cell r="G121">
            <v>2.33</v>
          </cell>
          <cell r="H121">
            <v>2</v>
          </cell>
          <cell r="I121">
            <v>0.5</v>
          </cell>
          <cell r="J121">
            <v>25</v>
          </cell>
          <cell r="K121">
            <v>25</v>
          </cell>
          <cell r="L121">
            <v>5</v>
          </cell>
          <cell r="M121">
            <v>10</v>
          </cell>
          <cell r="N121">
            <v>190.32831544687943</v>
          </cell>
          <cell r="O121">
            <v>0.63317741935483884</v>
          </cell>
          <cell r="P121">
            <v>3.2538129733298384</v>
          </cell>
          <cell r="Q121">
            <v>2.7E-2</v>
          </cell>
          <cell r="R121">
            <v>0</v>
          </cell>
          <cell r="S121">
            <v>2.7E-2</v>
          </cell>
          <cell r="U121">
            <v>41</v>
          </cell>
          <cell r="V121">
            <v>158.4</v>
          </cell>
          <cell r="Y121">
            <v>0</v>
          </cell>
          <cell r="AB121">
            <v>0</v>
          </cell>
          <cell r="AC121">
            <v>126.72000000000001</v>
          </cell>
          <cell r="AD121">
            <v>6.0133333333333337E-2</v>
          </cell>
          <cell r="AE121">
            <v>0.24053333333333335</v>
          </cell>
          <cell r="AF121">
            <v>0.24053333333333335</v>
          </cell>
          <cell r="AG121">
            <v>0.24863333333333335</v>
          </cell>
          <cell r="AH121">
            <v>4.753812973329838</v>
          </cell>
          <cell r="AI121">
            <v>12.4</v>
          </cell>
          <cell r="AJ121">
            <v>11.37</v>
          </cell>
          <cell r="AK121">
            <v>10</v>
          </cell>
          <cell r="AL121">
            <v>0.25</v>
          </cell>
          <cell r="AM121">
            <v>1.4E-2</v>
          </cell>
          <cell r="AN121">
            <v>3.0608177185058594E-2</v>
          </cell>
          <cell r="AO121">
            <v>5.46875E-2</v>
          </cell>
          <cell r="AP121">
            <v>0.12243270874023438</v>
          </cell>
          <cell r="AQ121">
            <v>1.3836204495781508</v>
          </cell>
          <cell r="AR121">
            <v>3.0483926542171087</v>
          </cell>
          <cell r="AS121">
            <v>1.4007107104256746</v>
          </cell>
          <cell r="AT121">
            <v>9.7574186977107236E-2</v>
          </cell>
          <cell r="AU121">
            <v>0.12818236416216583</v>
          </cell>
          <cell r="AV121">
            <v>3.7996576683600969</v>
          </cell>
          <cell r="AW121">
            <v>186.51525964181567</v>
          </cell>
          <cell r="AX121">
            <v>2.5487528379495979E-2</v>
          </cell>
          <cell r="AY121">
            <v>16.435291342784744</v>
          </cell>
          <cell r="AZ121" t="e">
            <v>#REF!</v>
          </cell>
          <cell r="BA121" t="e">
            <v>#REF!</v>
          </cell>
          <cell r="BB121" t="e">
            <v>#REF!</v>
          </cell>
          <cell r="BC121" t="e">
            <v>#REF!</v>
          </cell>
          <cell r="BD121" t="e">
            <v>#REF!</v>
          </cell>
          <cell r="BE121" t="e">
            <v>#REF!</v>
          </cell>
          <cell r="BF121" t="e">
            <v>#REF!</v>
          </cell>
          <cell r="BG121" t="e">
            <v>#REF!</v>
          </cell>
          <cell r="BH121" t="e">
            <v>#REF!</v>
          </cell>
          <cell r="BI121" t="e">
            <v>#REF!</v>
          </cell>
          <cell r="BJ121" t="e">
            <v>#REF!</v>
          </cell>
          <cell r="BK121" t="e">
            <v>#REF!</v>
          </cell>
          <cell r="BL121" t="e">
            <v>#REF!</v>
          </cell>
          <cell r="BM121" t="e">
            <v>#REF!</v>
          </cell>
          <cell r="BO121">
            <v>677.58</v>
          </cell>
          <cell r="BP121">
            <v>676.17</v>
          </cell>
          <cell r="BQ121">
            <v>677.83</v>
          </cell>
          <cell r="BR121">
            <v>676.42</v>
          </cell>
          <cell r="BS121">
            <v>678.43100000000004</v>
          </cell>
          <cell r="BT121">
            <v>677.02300000000002</v>
          </cell>
          <cell r="BU121">
            <v>677.02294921875</v>
          </cell>
          <cell r="BV121">
            <v>0.60099999999999909</v>
          </cell>
          <cell r="BW121">
            <v>0.60300000000006548</v>
          </cell>
          <cell r="BX121">
            <v>0.85099999999999909</v>
          </cell>
          <cell r="BY121">
            <v>250</v>
          </cell>
          <cell r="BZ121">
            <v>0.71250000000000002</v>
          </cell>
          <cell r="CA121">
            <v>0.3125</v>
          </cell>
          <cell r="CB121">
            <v>0.60200000000003229</v>
          </cell>
          <cell r="CC121">
            <v>3</v>
          </cell>
          <cell r="CD121">
            <v>0.74633277218321181</v>
          </cell>
          <cell r="CE121">
            <v>681.98489348154055</v>
          </cell>
          <cell r="CF121">
            <v>0.15826183924906378</v>
          </cell>
          <cell r="CG121">
            <v>5693.8887761590477</v>
          </cell>
          <cell r="CH121">
            <v>6375.8736696405886</v>
          </cell>
          <cell r="CI121">
            <v>2</v>
          </cell>
          <cell r="CJ121">
            <v>1</v>
          </cell>
          <cell r="CK121">
            <v>1.5</v>
          </cell>
          <cell r="CL121">
            <v>2345</v>
          </cell>
          <cell r="CM121">
            <v>4.0783840104310798</v>
          </cell>
          <cell r="CN121">
            <v>4.0783805847167969</v>
          </cell>
          <cell r="CO121">
            <v>4.0783805847167969</v>
          </cell>
          <cell r="CP121">
            <v>3</v>
          </cell>
          <cell r="CQ121">
            <v>3</v>
          </cell>
          <cell r="DV121" t="str">
            <v>250 mm</v>
          </cell>
          <cell r="DW121">
            <v>12.4</v>
          </cell>
          <cell r="DX121" t="str">
            <v>1</v>
          </cell>
          <cell r="DY121" t="str">
            <v>CS</v>
          </cell>
          <cell r="DZ121">
            <v>677.58</v>
          </cell>
          <cell r="EA121">
            <v>676.17000000000007</v>
          </cell>
        </row>
        <row r="122">
          <cell r="A122">
            <v>60</v>
          </cell>
          <cell r="B122" t="str">
            <v>C106</v>
          </cell>
          <cell r="C122" t="str">
            <v>103E</v>
          </cell>
          <cell r="D122">
            <v>6.2E-2</v>
          </cell>
          <cell r="E122">
            <v>2.7E-2</v>
          </cell>
          <cell r="F122">
            <v>0.11599999999999999</v>
          </cell>
          <cell r="G122">
            <v>2.33</v>
          </cell>
          <cell r="K122">
            <v>0.44753149257202229</v>
          </cell>
          <cell r="L122">
            <v>10.447531492572022</v>
          </cell>
          <cell r="M122">
            <v>10.447531492572022</v>
          </cell>
          <cell r="N122">
            <v>185.70840993297202</v>
          </cell>
          <cell r="O122">
            <v>0.62635060240963869</v>
          </cell>
          <cell r="P122">
            <v>13.606166097960569</v>
          </cell>
          <cell r="Q122">
            <v>6.2E-2</v>
          </cell>
          <cell r="R122">
            <v>2.7E-2</v>
          </cell>
          <cell r="S122">
            <v>0.11599999999999999</v>
          </cell>
          <cell r="U122">
            <v>41</v>
          </cell>
          <cell r="V122">
            <v>158.4</v>
          </cell>
          <cell r="Y122">
            <v>0</v>
          </cell>
          <cell r="AB122">
            <v>0</v>
          </cell>
          <cell r="AC122">
            <v>126.72000000000001</v>
          </cell>
          <cell r="AD122">
            <v>6.0133333333333337E-2</v>
          </cell>
          <cell r="AE122">
            <v>0.24053333333333335</v>
          </cell>
          <cell r="AF122">
            <v>0.24053333333333335</v>
          </cell>
          <cell r="AG122">
            <v>0.27533333333333332</v>
          </cell>
          <cell r="AH122">
            <v>15.106166097960569</v>
          </cell>
          <cell r="AI122">
            <v>20.75</v>
          </cell>
          <cell r="AJ122">
            <v>0.87</v>
          </cell>
          <cell r="AK122">
            <v>10</v>
          </cell>
          <cell r="AL122">
            <v>0.25</v>
          </cell>
          <cell r="AM122">
            <v>1.4E-2</v>
          </cell>
          <cell r="AN122">
            <v>0.10492897033691406</v>
          </cell>
          <cell r="AO122">
            <v>9.765625E-2</v>
          </cell>
          <cell r="AP122">
            <v>0.41971588134765625</v>
          </cell>
          <cell r="AQ122">
            <v>0.7727867801225764</v>
          </cell>
          <cell r="AR122">
            <v>0.87586643337509018</v>
          </cell>
          <cell r="AS122">
            <v>0.3069134191267911</v>
          </cell>
          <cell r="AT122">
            <v>3.0438298039358776E-2</v>
          </cell>
          <cell r="AU122">
            <v>0.13536726837627283</v>
          </cell>
          <cell r="AV122">
            <v>1.0510511806977725</v>
          </cell>
          <cell r="AW122">
            <v>51.59335418479688</v>
          </cell>
          <cell r="AX122">
            <v>0.2927928671559783</v>
          </cell>
          <cell r="AY122">
            <v>89.921161149239495</v>
          </cell>
          <cell r="AZ122" t="str">
            <v>73°29'09''</v>
          </cell>
          <cell r="BA122" t="e">
            <v>#VALUE!</v>
          </cell>
          <cell r="BB122">
            <v>7.0000000000000001E-3</v>
          </cell>
          <cell r="BC122" t="e">
            <v>#VALUE!</v>
          </cell>
          <cell r="BD122" t="e">
            <v>#VALUE!</v>
          </cell>
          <cell r="BE122" t="e">
            <v>#VALUE!</v>
          </cell>
          <cell r="BF122" t="e">
            <v>#VALUE!</v>
          </cell>
          <cell r="BG122" t="e">
            <v>#VALUE!</v>
          </cell>
          <cell r="BH122" t="e">
            <v>#VALUE!</v>
          </cell>
          <cell r="BI122" t="e">
            <v>#VALUE!</v>
          </cell>
          <cell r="BJ122" t="e">
            <v>#VALUE!</v>
          </cell>
          <cell r="BK122" t="e">
            <v>#VALUE!</v>
          </cell>
          <cell r="BL122" t="e">
            <v>#VALUE!</v>
          </cell>
          <cell r="BM122" t="e">
            <v>#VALUE!</v>
          </cell>
          <cell r="BN122">
            <v>2.9999999999972715E-2</v>
          </cell>
          <cell r="BO122">
            <v>676.14</v>
          </cell>
          <cell r="BP122">
            <v>675.96</v>
          </cell>
          <cell r="BQ122">
            <v>676.3900000000001</v>
          </cell>
          <cell r="BR122">
            <v>676.21</v>
          </cell>
          <cell r="BS122">
            <v>677.02300000000002</v>
          </cell>
          <cell r="BT122">
            <v>677.5</v>
          </cell>
          <cell r="BU122">
            <v>677.5</v>
          </cell>
          <cell r="BV122">
            <v>0.63299999999992451</v>
          </cell>
          <cell r="BW122">
            <v>1.2899999999999636</v>
          </cell>
          <cell r="BX122">
            <v>0.88299999999992451</v>
          </cell>
          <cell r="BY122">
            <v>250</v>
          </cell>
          <cell r="BZ122">
            <v>0.71250000000000002</v>
          </cell>
          <cell r="CA122">
            <v>0.3125</v>
          </cell>
          <cell r="CB122">
            <v>0.96149999999994407</v>
          </cell>
          <cell r="CC122">
            <v>3</v>
          </cell>
          <cell r="CD122">
            <v>1.109726228996422</v>
          </cell>
          <cell r="CE122">
            <v>1014.0470206901368</v>
          </cell>
          <cell r="CF122">
            <v>8.3212935244212582E-2</v>
          </cell>
          <cell r="CG122">
            <v>2701.8550931106615</v>
          </cell>
          <cell r="CH122">
            <v>3715.9021138007984</v>
          </cell>
          <cell r="CI122">
            <v>2</v>
          </cell>
          <cell r="CJ122">
            <v>1</v>
          </cell>
          <cell r="CK122">
            <v>1.5</v>
          </cell>
          <cell r="CL122">
            <v>2345</v>
          </cell>
          <cell r="CM122">
            <v>2.3769096676764168</v>
          </cell>
          <cell r="CN122">
            <v>3</v>
          </cell>
          <cell r="CO122">
            <v>3</v>
          </cell>
          <cell r="CP122">
            <v>3</v>
          </cell>
          <cell r="CQ122">
            <v>3</v>
          </cell>
          <cell r="DV122" t="str">
            <v>250 mm</v>
          </cell>
          <cell r="DW122">
            <v>20.75</v>
          </cell>
          <cell r="DX122" t="str">
            <v>1</v>
          </cell>
          <cell r="DY122" t="str">
            <v>CS</v>
          </cell>
          <cell r="DZ122">
            <v>676.1400000000001</v>
          </cell>
          <cell r="EA122">
            <v>675.96000000000015</v>
          </cell>
        </row>
        <row r="123">
          <cell r="A123">
            <v>61</v>
          </cell>
          <cell r="B123" t="str">
            <v>103E</v>
          </cell>
          <cell r="C123" t="str">
            <v>103F</v>
          </cell>
          <cell r="E123">
            <v>2.7E-2</v>
          </cell>
          <cell r="F123">
            <v>0.14299999999999999</v>
          </cell>
          <cell r="G123">
            <v>2.33</v>
          </cell>
          <cell r="K123">
            <v>7.4290751626823429E-2</v>
          </cell>
          <cell r="L123">
            <v>10.521822244198846</v>
          </cell>
          <cell r="M123">
            <v>10.521822244198846</v>
          </cell>
          <cell r="N123">
            <v>184.97087414086334</v>
          </cell>
          <cell r="O123">
            <v>0.63208598726114673</v>
          </cell>
          <cell r="P123">
            <v>16.762938533049464</v>
          </cell>
          <cell r="Q123">
            <v>0</v>
          </cell>
          <cell r="R123">
            <v>2.7E-2</v>
          </cell>
          <cell r="S123">
            <v>0.14299999999999999</v>
          </cell>
          <cell r="U123">
            <v>41</v>
          </cell>
          <cell r="V123">
            <v>158.4</v>
          </cell>
          <cell r="Y123">
            <v>0</v>
          </cell>
          <cell r="AB123">
            <v>0</v>
          </cell>
          <cell r="AC123">
            <v>126.72000000000001</v>
          </cell>
          <cell r="AD123">
            <v>6.0133333333333337E-2</v>
          </cell>
          <cell r="AE123">
            <v>0.24053333333333335</v>
          </cell>
          <cell r="AF123">
            <v>0.24053333333333335</v>
          </cell>
          <cell r="AG123">
            <v>0.28343333333333331</v>
          </cell>
          <cell r="AH123">
            <v>18.262938533049464</v>
          </cell>
          <cell r="AI123">
            <v>7.8500000000000005</v>
          </cell>
          <cell r="AJ123">
            <v>7.64</v>
          </cell>
          <cell r="AK123">
            <v>10</v>
          </cell>
          <cell r="AL123">
            <v>0.25</v>
          </cell>
          <cell r="AM123">
            <v>1.4E-2</v>
          </cell>
          <cell r="AN123">
            <v>6.5903663635253906E-2</v>
          </cell>
          <cell r="AO123">
            <v>0.107421875</v>
          </cell>
          <cell r="AP123">
            <v>0.26361465454101563</v>
          </cell>
          <cell r="AQ123">
            <v>1.7662307805313782</v>
          </cell>
          <cell r="AR123">
            <v>2.6006374788822058</v>
          </cell>
          <cell r="AS123">
            <v>1.8130568778114449</v>
          </cell>
          <cell r="AT123">
            <v>0.1589995499539491</v>
          </cell>
          <cell r="AU123">
            <v>0.22490321358920301</v>
          </cell>
          <cell r="AV123">
            <v>3.1146619501018797</v>
          </cell>
          <cell r="AW123">
            <v>152.89061095087069</v>
          </cell>
          <cell r="AX123">
            <v>0.1194510141562454</v>
          </cell>
          <cell r="AY123">
            <v>137.78015695285583</v>
          </cell>
          <cell r="AZ123" t="str">
            <v>47°51'32''</v>
          </cell>
          <cell r="BA123" t="e">
            <v>#VALUE!</v>
          </cell>
          <cell r="BB123">
            <v>0.09</v>
          </cell>
          <cell r="BC123" t="e">
            <v>#VALUE!</v>
          </cell>
          <cell r="BD123" t="e">
            <v>#VALUE!</v>
          </cell>
          <cell r="BE123" t="e">
            <v>#VALUE!</v>
          </cell>
          <cell r="BF123" t="e">
            <v>#VALUE!</v>
          </cell>
          <cell r="BG123" t="e">
            <v>#VALUE!</v>
          </cell>
          <cell r="BH123" t="e">
            <v>#VALUE!</v>
          </cell>
          <cell r="BI123" t="e">
            <v>#VALUE!</v>
          </cell>
          <cell r="BJ123" t="e">
            <v>#VALUE!</v>
          </cell>
          <cell r="BK123" t="e">
            <v>#VALUE!</v>
          </cell>
          <cell r="BL123" t="e">
            <v>#VALUE!</v>
          </cell>
          <cell r="BM123" t="e">
            <v>#VALUE!</v>
          </cell>
          <cell r="BN123">
            <v>3.0000000000086402E-2</v>
          </cell>
          <cell r="BO123">
            <v>675.93</v>
          </cell>
          <cell r="BP123">
            <v>675.33</v>
          </cell>
          <cell r="BQ123">
            <v>676.18000000000018</v>
          </cell>
          <cell r="BR123">
            <v>675.58</v>
          </cell>
          <cell r="BS123">
            <v>677.5</v>
          </cell>
          <cell r="BT123">
            <v>676.78</v>
          </cell>
          <cell r="BU123">
            <v>676.77978515625</v>
          </cell>
          <cell r="BV123">
            <v>1.3199999999998226</v>
          </cell>
          <cell r="BW123">
            <v>1.1999999999999318</v>
          </cell>
          <cell r="BX123">
            <v>1.5699999999998226</v>
          </cell>
          <cell r="BY123">
            <v>250</v>
          </cell>
          <cell r="BZ123">
            <v>0.71250000000000002</v>
          </cell>
          <cell r="CA123">
            <v>0.3125</v>
          </cell>
          <cell r="CB123">
            <v>1.2599999999998772</v>
          </cell>
          <cell r="CC123">
            <v>3</v>
          </cell>
          <cell r="CD123">
            <v>1.372349136336618</v>
          </cell>
          <cell r="CE123">
            <v>1254.0269092380954</v>
          </cell>
          <cell r="CF123">
            <v>5.348104953773325E-2</v>
          </cell>
          <cell r="CG123">
            <v>1667.0262411633778</v>
          </cell>
          <cell r="CH123">
            <v>2921.0531504014734</v>
          </cell>
          <cell r="CI123">
            <v>2</v>
          </cell>
          <cell r="CJ123">
            <v>1</v>
          </cell>
          <cell r="CK123">
            <v>1.5</v>
          </cell>
          <cell r="CL123">
            <v>2345</v>
          </cell>
          <cell r="CM123">
            <v>1.8684774949263159</v>
          </cell>
          <cell r="CN123">
            <v>1.9</v>
          </cell>
          <cell r="CO123">
            <v>1.8999996185302734</v>
          </cell>
          <cell r="CP123">
            <v>3</v>
          </cell>
          <cell r="CQ123">
            <v>3</v>
          </cell>
          <cell r="DV123" t="str">
            <v>250 mm</v>
          </cell>
          <cell r="DW123">
            <v>7.8500000000000005</v>
          </cell>
          <cell r="DX123" t="str">
            <v>1</v>
          </cell>
          <cell r="DY123" t="str">
            <v>CS</v>
          </cell>
          <cell r="DZ123">
            <v>675.93000000000018</v>
          </cell>
          <cell r="EA123">
            <v>675.33000000000015</v>
          </cell>
        </row>
        <row r="124">
          <cell r="A124">
            <v>62</v>
          </cell>
          <cell r="B124" t="str">
            <v>103F</v>
          </cell>
          <cell r="C124" t="str">
            <v>103G</v>
          </cell>
          <cell r="E124">
            <v>2.7E-2</v>
          </cell>
          <cell r="F124">
            <v>0.16999999999999998</v>
          </cell>
          <cell r="G124">
            <v>2.33</v>
          </cell>
          <cell r="K124">
            <v>7.9863849437926973E-2</v>
          </cell>
          <cell r="L124">
            <v>10.601686093636774</v>
          </cell>
          <cell r="M124">
            <v>10.601686093636774</v>
          </cell>
          <cell r="N124">
            <v>184.18689364361038</v>
          </cell>
          <cell r="O124">
            <v>0.63081069609507634</v>
          </cell>
          <cell r="P124">
            <v>19.899989223004187</v>
          </cell>
          <cell r="Q124">
            <v>0</v>
          </cell>
          <cell r="R124">
            <v>2.7E-2</v>
          </cell>
          <cell r="S124">
            <v>0.16999999999999998</v>
          </cell>
          <cell r="U124">
            <v>41</v>
          </cell>
          <cell r="V124">
            <v>158.4</v>
          </cell>
          <cell r="Y124">
            <v>0</v>
          </cell>
          <cell r="AB124">
            <v>0</v>
          </cell>
          <cell r="AC124">
            <v>126.72000000000001</v>
          </cell>
          <cell r="AD124">
            <v>6.0133333333333337E-2</v>
          </cell>
          <cell r="AE124">
            <v>0.24053333333333335</v>
          </cell>
          <cell r="AF124">
            <v>0.24053333333333335</v>
          </cell>
          <cell r="AG124">
            <v>0.29153333333333337</v>
          </cell>
          <cell r="AH124">
            <v>21.399989223004187</v>
          </cell>
          <cell r="AI124">
            <v>11.780000000000001</v>
          </cell>
          <cell r="AJ124">
            <v>17.829999999999998</v>
          </cell>
          <cell r="AK124">
            <v>10</v>
          </cell>
          <cell r="AL124">
            <v>0.25</v>
          </cell>
          <cell r="AM124">
            <v>1.4E-2</v>
          </cell>
          <cell r="AN124">
            <v>5.7681083679199219E-2</v>
          </cell>
          <cell r="AO124">
            <v>0.1171875</v>
          </cell>
          <cell r="AP124">
            <v>0.23072433471679688</v>
          </cell>
          <cell r="AQ124">
            <v>2.4978937319048096</v>
          </cell>
          <cell r="AR124">
            <v>3.9511574845882702</v>
          </cell>
          <cell r="AS124">
            <v>3.7676620689946079</v>
          </cell>
          <cell r="AT124">
            <v>0.31801595799639837</v>
          </cell>
          <cell r="AU124">
            <v>0.37569704167559759</v>
          </cell>
          <cell r="AV124">
            <v>4.7581695095105756</v>
          </cell>
          <cell r="AW124">
            <v>233.56609961895896</v>
          </cell>
          <cell r="AX124">
            <v>9.1622839350043728E-2</v>
          </cell>
          <cell r="AY124">
            <v>198.13895746836079</v>
          </cell>
          <cell r="AZ124" t="str">
            <v>60°21'32''</v>
          </cell>
          <cell r="BA124" t="e">
            <v>#VALUE!</v>
          </cell>
          <cell r="BB124">
            <v>0.151</v>
          </cell>
          <cell r="BC124" t="e">
            <v>#VALUE!</v>
          </cell>
          <cell r="BD124" t="e">
            <v>#VALUE!</v>
          </cell>
          <cell r="BE124" t="e">
            <v>#VALUE!</v>
          </cell>
          <cell r="BF124" t="e">
            <v>#VALUE!</v>
          </cell>
          <cell r="BG124" t="e">
            <v>#VALUE!</v>
          </cell>
          <cell r="BH124" t="e">
            <v>#VALUE!</v>
          </cell>
          <cell r="BI124" t="e">
            <v>#VALUE!</v>
          </cell>
          <cell r="BJ124" t="e">
            <v>#VALUE!</v>
          </cell>
          <cell r="BK124" t="e">
            <v>#VALUE!</v>
          </cell>
          <cell r="BL124" t="e">
            <v>#VALUE!</v>
          </cell>
          <cell r="BM124" t="e">
            <v>#VALUE!</v>
          </cell>
          <cell r="BN124">
            <v>3.0000000000086402E-2</v>
          </cell>
          <cell r="BO124">
            <v>675.3</v>
          </cell>
          <cell r="BP124">
            <v>673.2</v>
          </cell>
          <cell r="BQ124">
            <v>675.55000000000018</v>
          </cell>
          <cell r="BR124">
            <v>673.45</v>
          </cell>
          <cell r="BS124">
            <v>676.78</v>
          </cell>
          <cell r="BT124">
            <v>676</v>
          </cell>
          <cell r="BU124">
            <v>676</v>
          </cell>
          <cell r="BV124">
            <v>1.2299999999997908</v>
          </cell>
          <cell r="BW124">
            <v>2.5499999999999545</v>
          </cell>
          <cell r="BX124">
            <v>1.4799999999997908</v>
          </cell>
          <cell r="BY124">
            <v>250</v>
          </cell>
          <cell r="BZ124">
            <v>0.71250000000000002</v>
          </cell>
          <cell r="CA124">
            <v>0.3125</v>
          </cell>
          <cell r="CB124">
            <v>1.8899999999998727</v>
          </cell>
          <cell r="CC124">
            <v>3</v>
          </cell>
          <cell r="CD124">
            <v>1.829250452958135</v>
          </cell>
          <cell r="CE124">
            <v>1671.5347654671509</v>
          </cell>
          <cell r="CF124">
            <v>2.5866476002841643E-2</v>
          </cell>
          <cell r="CG124">
            <v>818.51463652921291</v>
          </cell>
          <cell r="CH124">
            <v>2490.0494019963639</v>
          </cell>
          <cell r="CI124">
            <v>2</v>
          </cell>
          <cell r="CJ124">
            <v>1</v>
          </cell>
          <cell r="CK124">
            <v>1.5</v>
          </cell>
          <cell r="CL124">
            <v>2345</v>
          </cell>
          <cell r="CM124">
            <v>1.5927821334731538</v>
          </cell>
          <cell r="CN124">
            <v>1.9</v>
          </cell>
          <cell r="CO124">
            <v>1.8999996185302734</v>
          </cell>
          <cell r="CP124">
            <v>3</v>
          </cell>
          <cell r="CQ124">
            <v>3</v>
          </cell>
          <cell r="DV124" t="str">
            <v>250 mm</v>
          </cell>
          <cell r="DW124">
            <v>11.780000000000001</v>
          </cell>
          <cell r="DX124" t="str">
            <v>1</v>
          </cell>
          <cell r="DY124" t="str">
            <v>CS</v>
          </cell>
          <cell r="DZ124">
            <v>675.30000000000018</v>
          </cell>
          <cell r="EA124">
            <v>673.20000000000016</v>
          </cell>
        </row>
        <row r="126">
          <cell r="A126">
            <v>63</v>
          </cell>
          <cell r="B126" t="str">
            <v>C99A</v>
          </cell>
          <cell r="C126" t="str">
            <v>C103`</v>
          </cell>
          <cell r="D126">
            <v>0.05</v>
          </cell>
          <cell r="E126">
            <v>4.1964095399999994</v>
          </cell>
          <cell r="F126">
            <v>4.2464095399999993</v>
          </cell>
          <cell r="G126">
            <v>2.33</v>
          </cell>
          <cell r="H126">
            <v>100.61</v>
          </cell>
          <cell r="I126">
            <v>7.71</v>
          </cell>
          <cell r="J126">
            <v>7.6632541496869102</v>
          </cell>
          <cell r="K126">
            <v>7.6632537841796875</v>
          </cell>
          <cell r="L126">
            <v>5.8021371178145902</v>
          </cell>
          <cell r="M126">
            <v>10</v>
          </cell>
          <cell r="N126">
            <v>190.32831544687943</v>
          </cell>
          <cell r="O126">
            <v>0.63295843045843059</v>
          </cell>
          <cell r="P126">
            <v>511.56458282289623</v>
          </cell>
          <cell r="Q126">
            <v>0.05</v>
          </cell>
          <cell r="R126">
            <v>4.1964095399999994</v>
          </cell>
          <cell r="S126">
            <v>4.2464095399999993</v>
          </cell>
          <cell r="U126">
            <v>13</v>
          </cell>
          <cell r="V126">
            <v>158.4</v>
          </cell>
          <cell r="W126">
            <v>0.05</v>
          </cell>
          <cell r="X126">
            <v>0.05</v>
          </cell>
          <cell r="Y126">
            <v>2.5000000000000001E-2</v>
          </cell>
          <cell r="AB126">
            <v>2.4999991059303284E-2</v>
          </cell>
          <cell r="AC126">
            <v>126.72000000000001</v>
          </cell>
          <cell r="AD126">
            <v>1.9066666666666669E-2</v>
          </cell>
          <cell r="AE126">
            <v>7.6266666666666677E-2</v>
          </cell>
          <cell r="AF126">
            <v>0.10126666666666667</v>
          </cell>
          <cell r="AG126">
            <v>1.3751895286666664</v>
          </cell>
          <cell r="AH126">
            <v>513.06458282289623</v>
          </cell>
          <cell r="AI126">
            <v>25.740000000000002</v>
          </cell>
          <cell r="AJ126">
            <v>10.49</v>
          </cell>
          <cell r="AK126">
            <v>16</v>
          </cell>
          <cell r="AL126">
            <v>0.4</v>
          </cell>
          <cell r="AM126">
            <v>1.4E-2</v>
          </cell>
          <cell r="AN126">
            <v>0.30705003738403325</v>
          </cell>
          <cell r="AO126">
            <v>0.39658203125000002</v>
          </cell>
          <cell r="AP126">
            <v>0.76762509346008312</v>
          </cell>
          <cell r="AQ126">
            <v>4.9567186780523675</v>
          </cell>
          <cell r="AR126">
            <v>2.8567727066164581</v>
          </cell>
          <cell r="AS126">
            <v>9.7314754626274773</v>
          </cell>
          <cell r="AT126">
            <v>1.2522456704053622</v>
          </cell>
          <cell r="AU126">
            <v>1.5592957077893954</v>
          </cell>
          <cell r="AV126">
            <v>4.9926597587923061</v>
          </cell>
          <cell r="AW126">
            <v>627.39612880381196</v>
          </cell>
          <cell r="AX126">
            <v>0.8177681679373775</v>
          </cell>
          <cell r="AY126">
            <v>264.1641716804898</v>
          </cell>
          <cell r="AZ126" t="e">
            <v>#REF!</v>
          </cell>
          <cell r="BA126" t="e">
            <v>#REF!</v>
          </cell>
          <cell r="BB126" t="e">
            <v>#REF!</v>
          </cell>
          <cell r="BC126" t="e">
            <v>#REF!</v>
          </cell>
          <cell r="BD126" t="e">
            <v>#REF!</v>
          </cell>
          <cell r="BE126" t="e">
            <v>#REF!</v>
          </cell>
          <cell r="BF126" t="e">
            <v>#REF!</v>
          </cell>
          <cell r="BG126" t="e">
            <v>#REF!</v>
          </cell>
          <cell r="BH126" t="e">
            <v>#REF!</v>
          </cell>
          <cell r="BI126" t="e">
            <v>#REF!</v>
          </cell>
          <cell r="BJ126" t="e">
            <v>#REF!</v>
          </cell>
          <cell r="BK126" t="e">
            <v>#REF!</v>
          </cell>
          <cell r="BL126" t="e">
            <v>#REF!</v>
          </cell>
          <cell r="BM126" t="e">
            <v>#REF!</v>
          </cell>
          <cell r="BO126">
            <v>685.41</v>
          </cell>
          <cell r="BP126">
            <v>682.71</v>
          </cell>
          <cell r="BQ126">
            <v>685.81</v>
          </cell>
          <cell r="BR126">
            <v>683.11</v>
          </cell>
          <cell r="BS126">
            <v>687.2</v>
          </cell>
          <cell r="BT126">
            <v>684.39</v>
          </cell>
          <cell r="BU126">
            <v>684.3896484375</v>
          </cell>
          <cell r="BV126">
            <v>1.3900000000001</v>
          </cell>
          <cell r="BW126">
            <v>1.2799999999999727</v>
          </cell>
          <cell r="BX126">
            <v>1.7900000000001</v>
          </cell>
          <cell r="BY126">
            <v>400</v>
          </cell>
          <cell r="BZ126">
            <v>0.9</v>
          </cell>
          <cell r="CA126">
            <v>0.5</v>
          </cell>
          <cell r="CB126">
            <v>1.3350000000000364</v>
          </cell>
          <cell r="CC126">
            <v>3</v>
          </cell>
          <cell r="CD126">
            <v>1.1972524132256299</v>
          </cell>
          <cell r="CE126">
            <v>1745.5940184829687</v>
          </cell>
          <cell r="CF126">
            <v>7.5909244784739704E-2</v>
          </cell>
          <cell r="CG126">
            <v>2572.4599183872729</v>
          </cell>
          <cell r="CH126">
            <v>4318.0539368702412</v>
          </cell>
          <cell r="CI126">
            <v>2</v>
          </cell>
          <cell r="CJ126">
            <v>1</v>
          </cell>
          <cell r="CK126">
            <v>1.5</v>
          </cell>
          <cell r="CL126">
            <v>3059</v>
          </cell>
          <cell r="CM126">
            <v>2.1173850622116253</v>
          </cell>
          <cell r="CN126">
            <v>2.2000000000000002</v>
          </cell>
          <cell r="CO126">
            <v>2.1999988555908203</v>
          </cell>
          <cell r="CP126">
            <v>3</v>
          </cell>
          <cell r="CQ126">
            <v>3</v>
          </cell>
          <cell r="DV126" t="str">
            <v>400 mm</v>
          </cell>
          <cell r="DW126">
            <v>25.740000000000002</v>
          </cell>
          <cell r="DX126" t="str">
            <v>1</v>
          </cell>
          <cell r="DY126" t="str">
            <v>CS</v>
          </cell>
          <cell r="DZ126">
            <v>685.41</v>
          </cell>
          <cell r="EA126">
            <v>682.70999999999992</v>
          </cell>
        </row>
        <row r="127">
          <cell r="A127">
            <v>64</v>
          </cell>
          <cell r="B127" t="str">
            <v>C103`</v>
          </cell>
          <cell r="C127" t="str">
            <v>ALIV103</v>
          </cell>
          <cell r="E127">
            <v>0.52276</v>
          </cell>
          <cell r="F127">
            <v>4.7691695399999992</v>
          </cell>
          <cell r="G127">
            <v>2.33</v>
          </cell>
          <cell r="K127">
            <v>6.9715743482608741E-2</v>
          </cell>
          <cell r="L127">
            <v>10.069715743482609</v>
          </cell>
          <cell r="M127">
            <v>10.069715743482609</v>
          </cell>
          <cell r="N127">
            <v>189.58792741042305</v>
          </cell>
          <cell r="O127">
            <v>0.63212376237623757</v>
          </cell>
          <cell r="P127">
            <v>574.21372726408003</v>
          </cell>
          <cell r="Q127">
            <v>0</v>
          </cell>
          <cell r="R127">
            <v>0.52276</v>
          </cell>
          <cell r="S127">
            <v>4.7691695399999992</v>
          </cell>
          <cell r="U127">
            <v>186</v>
          </cell>
          <cell r="V127">
            <v>158.4</v>
          </cell>
          <cell r="X127">
            <v>0.05</v>
          </cell>
          <cell r="Y127">
            <v>2.5000000000000001E-2</v>
          </cell>
          <cell r="AB127">
            <v>2.4999991059303284E-2</v>
          </cell>
          <cell r="AC127">
            <v>126.72000000000001</v>
          </cell>
          <cell r="AD127">
            <v>0.27280000000000004</v>
          </cell>
          <cell r="AE127">
            <v>1.0912000000000002</v>
          </cell>
          <cell r="AF127">
            <v>1.1162000000000001</v>
          </cell>
          <cell r="AG127">
            <v>2.5469508620000001</v>
          </cell>
          <cell r="AH127">
            <v>576.76067812608005</v>
          </cell>
          <cell r="AI127">
            <v>20.2</v>
          </cell>
          <cell r="AJ127">
            <v>9.01</v>
          </cell>
          <cell r="AK127">
            <v>16</v>
          </cell>
          <cell r="AL127">
            <v>0.4</v>
          </cell>
          <cell r="AM127">
            <v>1.4E-2</v>
          </cell>
          <cell r="AN127">
            <v>0.35928640365600595</v>
          </cell>
          <cell r="AO127">
            <v>0.397857666015625</v>
          </cell>
          <cell r="AP127">
            <v>0.89821600914001487</v>
          </cell>
          <cell r="AQ127">
            <v>4.8486958509626295</v>
          </cell>
          <cell r="AR127">
            <v>2.2056688919609453</v>
          </cell>
          <cell r="AS127">
            <v>9.359690662478739</v>
          </cell>
          <cell r="AT127">
            <v>1.1982595033201946</v>
          </cell>
          <cell r="AU127">
            <v>1.5575459069762005</v>
          </cell>
          <cell r="AV127">
            <v>4.6270758845101048</v>
          </cell>
          <cell r="AW127">
            <v>581.45550425517763</v>
          </cell>
          <cell r="AX127">
            <v>0.99192573448055754</v>
          </cell>
          <cell r="AY127">
            <v>263.75812724284418</v>
          </cell>
          <cell r="AZ127" t="str">
            <v>00°00'00''</v>
          </cell>
          <cell r="BA127" t="e">
            <v>#VALUE!</v>
          </cell>
          <cell r="BB127">
            <v>1E-3</v>
          </cell>
          <cell r="BC127" t="e">
            <v>#VALUE!</v>
          </cell>
          <cell r="BD127" t="e">
            <v>#VALUE!</v>
          </cell>
          <cell r="BE127" t="e">
            <v>#VALUE!</v>
          </cell>
          <cell r="BF127" t="e">
            <v>#VALUE!</v>
          </cell>
          <cell r="BG127" t="e">
            <v>#VALUE!</v>
          </cell>
          <cell r="BH127" t="e">
            <v>#VALUE!</v>
          </cell>
          <cell r="BI127" t="e">
            <v>#VALUE!</v>
          </cell>
          <cell r="BJ127" t="e">
            <v>#VALUE!</v>
          </cell>
          <cell r="BK127" t="e">
            <v>#VALUE!</v>
          </cell>
          <cell r="BL127" t="e">
            <v>#VALUE!</v>
          </cell>
          <cell r="BM127" t="e">
            <v>#VALUE!</v>
          </cell>
          <cell r="BN127">
            <v>6.0000000000059117E-2</v>
          </cell>
          <cell r="BO127">
            <v>682.65</v>
          </cell>
          <cell r="BP127">
            <v>680.83</v>
          </cell>
          <cell r="BQ127">
            <v>683.05</v>
          </cell>
          <cell r="BR127">
            <v>681.23</v>
          </cell>
          <cell r="BS127">
            <v>684.39</v>
          </cell>
          <cell r="BT127">
            <v>682.52200000000005</v>
          </cell>
          <cell r="BU127">
            <v>682.52197265625</v>
          </cell>
          <cell r="BV127">
            <v>1.3400000000000318</v>
          </cell>
          <cell r="BW127">
            <v>1.29200000000003</v>
          </cell>
          <cell r="BX127">
            <v>1.7400000000000317</v>
          </cell>
          <cell r="BY127">
            <v>400</v>
          </cell>
          <cell r="BZ127">
            <v>0.9</v>
          </cell>
          <cell r="CA127">
            <v>0.5</v>
          </cell>
          <cell r="CB127">
            <v>1.3160000000000309</v>
          </cell>
          <cell r="CC127">
            <v>14</v>
          </cell>
          <cell r="CD127">
            <v>1.130821130323443</v>
          </cell>
          <cell r="CE127">
            <v>1923.5267426801765</v>
          </cell>
          <cell r="CF127">
            <v>7.7775609571342996E-2</v>
          </cell>
          <cell r="CG127">
            <v>2643.4722382764166</v>
          </cell>
          <cell r="CH127">
            <v>4566.9989809565932</v>
          </cell>
          <cell r="CI127">
            <v>2</v>
          </cell>
          <cell r="CJ127">
            <v>1</v>
          </cell>
          <cell r="CK127">
            <v>1.5</v>
          </cell>
          <cell r="CL127">
            <v>3059</v>
          </cell>
          <cell r="CM127">
            <v>2.2394568393052925</v>
          </cell>
          <cell r="CN127">
            <v>3</v>
          </cell>
          <cell r="CO127">
            <v>3</v>
          </cell>
          <cell r="CP127">
            <v>3</v>
          </cell>
          <cell r="CQ127">
            <v>3</v>
          </cell>
          <cell r="DV127" t="str">
            <v>400 mm</v>
          </cell>
          <cell r="DW127">
            <v>20.2</v>
          </cell>
          <cell r="DX127" t="str">
            <v>1</v>
          </cell>
          <cell r="DY127" t="str">
            <v>CS</v>
          </cell>
          <cell r="DZ127">
            <v>682.65</v>
          </cell>
          <cell r="EA127">
            <v>680.82999999999993</v>
          </cell>
        </row>
        <row r="128">
          <cell r="A128">
            <v>65</v>
          </cell>
          <cell r="B128" t="str">
            <v>ALIV103</v>
          </cell>
          <cell r="C128" t="str">
            <v>BOT4</v>
          </cell>
          <cell r="E128">
            <v>0</v>
          </cell>
          <cell r="F128">
            <v>4.7691695399999992</v>
          </cell>
          <cell r="G128">
            <v>2.33</v>
          </cell>
          <cell r="K128">
            <v>0.11292552585698236</v>
          </cell>
          <cell r="L128">
            <v>10.182641269339591</v>
          </cell>
          <cell r="M128">
            <v>10.182641269339591</v>
          </cell>
          <cell r="N128">
            <v>188.40521453194631</v>
          </cell>
          <cell r="O128">
            <v>0.63578027795519854</v>
          </cell>
          <cell r="P128">
            <v>574.21372726408003</v>
          </cell>
          <cell r="Q128">
            <v>0</v>
          </cell>
          <cell r="R128">
            <v>0</v>
          </cell>
          <cell r="V128">
            <v>158.4</v>
          </cell>
          <cell r="X128">
            <v>0.05</v>
          </cell>
          <cell r="Y128">
            <v>2.5000000000000001E-2</v>
          </cell>
          <cell r="AB128">
            <v>2.4999991059303284E-2</v>
          </cell>
          <cell r="AC128">
            <v>2.4999991059303284E-2</v>
          </cell>
          <cell r="AD128">
            <v>2.4999991059303284E-2</v>
          </cell>
          <cell r="AE128">
            <v>2.4999991059303284E-2</v>
          </cell>
          <cell r="AF128">
            <v>2.4999991059303284E-2</v>
          </cell>
          <cell r="AG128">
            <v>2.4999991059303284E-2</v>
          </cell>
          <cell r="AH128">
            <v>574.21372726408003</v>
          </cell>
          <cell r="AI128">
            <v>48.629999999999995</v>
          </cell>
          <cell r="AJ128">
            <v>13.8</v>
          </cell>
          <cell r="AK128">
            <v>16</v>
          </cell>
          <cell r="AL128">
            <v>0.36199999999999999</v>
          </cell>
          <cell r="AM128">
            <v>0.01</v>
          </cell>
          <cell r="AN128">
            <v>0.26039973020553581</v>
          </cell>
          <cell r="AO128">
            <v>0.36127363586425781</v>
          </cell>
          <cell r="AP128">
            <v>0.71933627128601052</v>
          </cell>
          <cell r="AQ128">
            <v>7.245316567258218</v>
          </cell>
          <cell r="AR128">
            <v>4.6826187646130277</v>
          </cell>
          <cell r="AS128">
            <v>11.019146470220427</v>
          </cell>
          <cell r="AT128">
            <v>2.6755663690003262</v>
          </cell>
          <cell r="AU128">
            <v>2.9359660992058618</v>
          </cell>
          <cell r="AV128">
            <v>7.5008565213216194</v>
          </cell>
          <cell r="AW128">
            <v>772.0010315769174</v>
          </cell>
          <cell r="AX128">
            <v>0.7437991709559898</v>
          </cell>
          <cell r="AY128">
            <v>238.87354238296777</v>
          </cell>
          <cell r="AZ128" t="str">
            <v>24°53'05''</v>
          </cell>
          <cell r="BA128" t="e">
            <v>#VALUE!</v>
          </cell>
          <cell r="BB128">
            <v>1.3779999999999999</v>
          </cell>
          <cell r="BC128" t="e">
            <v>#VALUE!</v>
          </cell>
          <cell r="BD128" t="e">
            <v>#VALUE!</v>
          </cell>
          <cell r="BE128" t="e">
            <v>#VALUE!</v>
          </cell>
          <cell r="BF128" t="e">
            <v>#VALUE!</v>
          </cell>
          <cell r="BG128" t="e">
            <v>#VALUE!</v>
          </cell>
          <cell r="BH128" t="e">
            <v>#VALUE!</v>
          </cell>
          <cell r="BI128" t="e">
            <v>#VALUE!</v>
          </cell>
          <cell r="BJ128" t="e">
            <v>#VALUE!</v>
          </cell>
          <cell r="BK128" t="e">
            <v>#VALUE!</v>
          </cell>
          <cell r="BL128" t="e">
            <v>#VALUE!</v>
          </cell>
          <cell r="BM128" t="e">
            <v>#VALUE!</v>
          </cell>
          <cell r="BN128">
            <v>0.43000000000006366</v>
          </cell>
          <cell r="BO128">
            <v>680.4</v>
          </cell>
          <cell r="BP128">
            <v>673.69</v>
          </cell>
          <cell r="BQ128">
            <v>680.76199999999994</v>
          </cell>
          <cell r="BR128">
            <v>674.05200000000002</v>
          </cell>
          <cell r="BS128">
            <v>682.52200000000005</v>
          </cell>
          <cell r="BT128">
            <v>674.46860166077397</v>
          </cell>
          <cell r="BU128">
            <v>674.46826171875</v>
          </cell>
          <cell r="BV128">
            <v>1.7600000000001046</v>
          </cell>
          <cell r="BW128">
            <v>0.41660166077394933</v>
          </cell>
          <cell r="BX128">
            <v>2.1220000000001047</v>
          </cell>
          <cell r="BY128">
            <v>400</v>
          </cell>
          <cell r="BZ128">
            <v>0.8</v>
          </cell>
          <cell r="CA128">
            <v>0.4</v>
          </cell>
          <cell r="CB128">
            <v>1.088300830387027</v>
          </cell>
          <cell r="CC128">
            <v>14</v>
          </cell>
          <cell r="CD128">
            <v>1.0702290542739843</v>
          </cell>
          <cell r="CE128">
            <v>2285.4317438127564</v>
          </cell>
          <cell r="CF128">
            <v>8.8792010119428499E-2</v>
          </cell>
          <cell r="CG128">
            <v>2913.114311108066</v>
          </cell>
          <cell r="CH128">
            <v>5198.5460549208219</v>
          </cell>
          <cell r="CI128">
            <v>4</v>
          </cell>
          <cell r="CJ128">
            <v>1</v>
          </cell>
          <cell r="CK128">
            <v>1</v>
          </cell>
          <cell r="CL128">
            <v>1</v>
          </cell>
          <cell r="CM128">
            <v>1</v>
          </cell>
          <cell r="CN128">
            <v>1</v>
          </cell>
          <cell r="CO128">
            <v>0.69141501027970698</v>
          </cell>
          <cell r="CP128">
            <v>3</v>
          </cell>
          <cell r="CQ128">
            <v>3</v>
          </cell>
          <cell r="DV128" t="str">
            <v>400 mm</v>
          </cell>
          <cell r="DW128">
            <v>48.629999999999995</v>
          </cell>
          <cell r="DX128" t="str">
            <v>-</v>
          </cell>
          <cell r="DY128" t="str">
            <v>PVC</v>
          </cell>
          <cell r="DZ128">
            <v>680.4</v>
          </cell>
          <cell r="EA128">
            <v>673.68999999999994</v>
          </cell>
        </row>
        <row r="129">
          <cell r="A129">
            <v>66</v>
          </cell>
          <cell r="B129" t="str">
            <v>ALIV103</v>
          </cell>
          <cell r="C129" t="str">
            <v>103A</v>
          </cell>
          <cell r="D129">
            <v>0.32064000000000004</v>
          </cell>
          <cell r="F129">
            <v>0.32064000000000004</v>
          </cell>
          <cell r="G129">
            <v>2.33</v>
          </cell>
          <cell r="K129">
            <v>0.32279632033254568</v>
          </cell>
          <cell r="L129">
            <v>10.392512063815154</v>
          </cell>
          <cell r="M129">
            <v>10.392512063815154</v>
          </cell>
          <cell r="N129">
            <v>186.25984596784554</v>
          </cell>
          <cell r="O129">
            <v>0.63267016806722698</v>
          </cell>
          <cell r="P129">
            <v>37.78455364760255</v>
          </cell>
          <cell r="Q129">
            <v>0.32064000000000004</v>
          </cell>
          <cell r="R129">
            <v>0</v>
          </cell>
          <cell r="S129">
            <v>5.0898095399999992</v>
          </cell>
          <cell r="U129">
            <v>186</v>
          </cell>
          <cell r="V129">
            <v>158.4</v>
          </cell>
          <cell r="W129">
            <v>0.32064000000000004</v>
          </cell>
          <cell r="X129">
            <v>0.37064000000000002</v>
          </cell>
          <cell r="Y129">
            <v>0.18532000000000001</v>
          </cell>
          <cell r="AB129">
            <v>0.18531990051269531</v>
          </cell>
          <cell r="AC129">
            <v>126.72000000000001</v>
          </cell>
          <cell r="AD129">
            <v>0.27280000000000004</v>
          </cell>
          <cell r="AE129">
            <v>1.0912000000000002</v>
          </cell>
          <cell r="AF129">
            <v>1.2765200000000001</v>
          </cell>
          <cell r="AG129">
            <v>2.8034628619999999</v>
          </cell>
          <cell r="AH129">
            <v>40.588016509602554</v>
          </cell>
          <cell r="AI129">
            <v>47.599999999999994</v>
          </cell>
          <cell r="AJ129">
            <v>10.25</v>
          </cell>
          <cell r="AK129">
            <v>10</v>
          </cell>
          <cell r="AL129">
            <v>0.25</v>
          </cell>
          <cell r="AM129">
            <v>1.4E-2</v>
          </cell>
          <cell r="AN129">
            <v>9.2164754867553711E-2</v>
          </cell>
          <cell r="AO129">
            <v>0.1640625</v>
          </cell>
          <cell r="AP129">
            <v>0.36865901947021484</v>
          </cell>
          <cell r="AQ129">
            <v>2.4703128393215192</v>
          </cell>
          <cell r="AR129">
            <v>3.0194460547507243</v>
          </cell>
          <cell r="AS129">
            <v>3.2388782004122443</v>
          </cell>
          <cell r="AT129">
            <v>0.31103188196313686</v>
          </cell>
          <cell r="AU129">
            <v>0.40319663683069057</v>
          </cell>
          <cell r="AV129">
            <v>3.6076647317552935</v>
          </cell>
          <cell r="AW129">
            <v>177.0908284046472</v>
          </cell>
          <cell r="AX129">
            <v>0.22919321613234628</v>
          </cell>
          <cell r="AY129">
            <v>263.34417544333701</v>
          </cell>
          <cell r="AZ129" t="str">
            <v>00°00'00''</v>
          </cell>
          <cell r="BA129" t="e">
            <v>#VALUE!</v>
          </cell>
          <cell r="BB129">
            <v>1E-3</v>
          </cell>
          <cell r="BC129" t="e">
            <v>#VALUE!</v>
          </cell>
          <cell r="BD129" t="e">
            <v>#VALUE!</v>
          </cell>
          <cell r="BE129" t="e">
            <v>#VALUE!</v>
          </cell>
          <cell r="BF129" t="e">
            <v>#VALUE!</v>
          </cell>
          <cell r="BG129" t="e">
            <v>#VALUE!</v>
          </cell>
          <cell r="BH129" t="e">
            <v>#VALUE!</v>
          </cell>
          <cell r="BI129" t="e">
            <v>#VALUE!</v>
          </cell>
          <cell r="BJ129" t="e">
            <v>#VALUE!</v>
          </cell>
          <cell r="BK129" t="e">
            <v>#VALUE!</v>
          </cell>
          <cell r="BL129" t="e">
            <v>#VALUE!</v>
          </cell>
          <cell r="BM129" t="e">
            <v>#VALUE!</v>
          </cell>
          <cell r="BN129">
            <v>3.0000000000086402E-2</v>
          </cell>
          <cell r="BO129">
            <v>680.8</v>
          </cell>
          <cell r="BP129">
            <v>675.92</v>
          </cell>
          <cell r="BQ129">
            <v>681.05</v>
          </cell>
          <cell r="BR129">
            <v>676.17</v>
          </cell>
          <cell r="BS129">
            <v>682.52200000000005</v>
          </cell>
          <cell r="BT129">
            <v>677.6</v>
          </cell>
          <cell r="BU129">
            <v>677.599609375</v>
          </cell>
          <cell r="BV129">
            <v>1.4720000000000937</v>
          </cell>
          <cell r="BW129">
            <v>1.4300000000000637</v>
          </cell>
          <cell r="BX129">
            <v>1.7220000000000937</v>
          </cell>
          <cell r="BY129">
            <v>250</v>
          </cell>
          <cell r="BZ129">
            <v>0.71250000000000002</v>
          </cell>
          <cell r="CA129">
            <v>0.3125</v>
          </cell>
          <cell r="CB129">
            <v>1.4510000000000787</v>
          </cell>
          <cell r="CC129">
            <v>3</v>
          </cell>
          <cell r="CD129">
            <v>1.5238788020894261</v>
          </cell>
          <cell r="CE129">
            <v>1392.4918766217784</v>
          </cell>
          <cell r="CF129">
            <v>4.1825638625983763E-2</v>
          </cell>
          <cell r="CG129">
            <v>1294.9141845560709</v>
          </cell>
          <cell r="CH129">
            <v>2687.4060611778496</v>
          </cell>
          <cell r="CI129">
            <v>2</v>
          </cell>
          <cell r="CJ129">
            <v>1</v>
          </cell>
          <cell r="CK129">
            <v>1.5</v>
          </cell>
          <cell r="CL129">
            <v>2345</v>
          </cell>
          <cell r="CM129">
            <v>1.719023066851503</v>
          </cell>
          <cell r="CN129">
            <v>1.9</v>
          </cell>
          <cell r="CO129">
            <v>1.8999996185302734</v>
          </cell>
          <cell r="CP129">
            <v>3</v>
          </cell>
          <cell r="CQ129">
            <v>3</v>
          </cell>
          <cell r="DV129" t="str">
            <v>250 mm</v>
          </cell>
          <cell r="DW129">
            <v>47.599999999999994</v>
          </cell>
          <cell r="DX129" t="str">
            <v>1</v>
          </cell>
          <cell r="DY129" t="str">
            <v>CS</v>
          </cell>
          <cell r="DZ129">
            <v>680.8</v>
          </cell>
          <cell r="EA129">
            <v>675.92</v>
          </cell>
        </row>
        <row r="130">
          <cell r="A130">
            <v>67</v>
          </cell>
          <cell r="B130" t="str">
            <v>103A</v>
          </cell>
          <cell r="C130" t="str">
            <v>103C</v>
          </cell>
          <cell r="E130">
            <v>7.4483709999999995E-2</v>
          </cell>
          <cell r="F130">
            <v>0.39512371000000002</v>
          </cell>
          <cell r="G130">
            <v>2.33</v>
          </cell>
          <cell r="K130">
            <v>0.1118083254696887</v>
          </cell>
          <cell r="L130">
            <v>10.504320389284842</v>
          </cell>
          <cell r="M130">
            <v>10.504320389284842</v>
          </cell>
          <cell r="N130">
            <v>185.14390445696844</v>
          </cell>
          <cell r="O130">
            <v>0.63295702592087322</v>
          </cell>
          <cell r="P130">
            <v>46.513160720249587</v>
          </cell>
          <cell r="Q130">
            <v>0</v>
          </cell>
          <cell r="R130">
            <v>7.4483709999999995E-2</v>
          </cell>
          <cell r="S130">
            <v>5.1642932499999992</v>
          </cell>
          <cell r="U130">
            <v>186</v>
          </cell>
          <cell r="V130">
            <v>158.4</v>
          </cell>
          <cell r="X130">
            <v>0.37064000000000002</v>
          </cell>
          <cell r="Y130">
            <v>0.18532000000000001</v>
          </cell>
          <cell r="AB130">
            <v>0.18531990051269531</v>
          </cell>
          <cell r="AC130">
            <v>126.72000000000001</v>
          </cell>
          <cell r="AD130">
            <v>0.27280000000000004</v>
          </cell>
          <cell r="AE130">
            <v>1.0912000000000002</v>
          </cell>
          <cell r="AF130">
            <v>1.2765200000000001</v>
          </cell>
          <cell r="AG130">
            <v>2.825807975</v>
          </cell>
          <cell r="AH130">
            <v>49.338968695249591</v>
          </cell>
          <cell r="AI130">
            <v>14.66</v>
          </cell>
          <cell r="AJ130">
            <v>6.21</v>
          </cell>
          <cell r="AK130">
            <v>10</v>
          </cell>
          <cell r="AL130">
            <v>0.25</v>
          </cell>
          <cell r="AM130">
            <v>1.4E-2</v>
          </cell>
          <cell r="AN130">
            <v>0.11695766448974609</v>
          </cell>
          <cell r="AO130">
            <v>0.181640625</v>
          </cell>
          <cell r="AP130">
            <v>0.46783065795898438</v>
          </cell>
          <cell r="AQ130">
            <v>2.1894827382547661</v>
          </cell>
          <cell r="AR130">
            <v>2.3239560570435818</v>
          </cell>
          <cell r="AS130">
            <v>2.4022481775177238</v>
          </cell>
          <cell r="AT130">
            <v>0.2443340805869311</v>
          </cell>
          <cell r="AU130">
            <v>0.36129174507667716</v>
          </cell>
          <cell r="AV130">
            <v>2.8080836328318139</v>
          </cell>
          <cell r="AW130">
            <v>137.84148299328382</v>
          </cell>
          <cell r="AX130">
            <v>0.35793991492135629</v>
          </cell>
          <cell r="AY130">
            <v>260.46570395169329</v>
          </cell>
          <cell r="AZ130" t="str">
            <v>02°52'42''</v>
          </cell>
          <cell r="BA130" t="e">
            <v>#VALUE!</v>
          </cell>
          <cell r="BB130">
            <v>1E-3</v>
          </cell>
          <cell r="BC130" t="e">
            <v>#VALUE!</v>
          </cell>
          <cell r="BD130" t="e">
            <v>#VALUE!</v>
          </cell>
          <cell r="BE130" t="e">
            <v>#VALUE!</v>
          </cell>
          <cell r="BF130" t="e">
            <v>#VALUE!</v>
          </cell>
          <cell r="BG130" t="e">
            <v>#VALUE!</v>
          </cell>
          <cell r="BH130" t="e">
            <v>#VALUE!</v>
          </cell>
          <cell r="BI130" t="e">
            <v>#VALUE!</v>
          </cell>
          <cell r="BJ130" t="e">
            <v>#VALUE!</v>
          </cell>
          <cell r="BK130" t="e">
            <v>#VALUE!</v>
          </cell>
          <cell r="BL130" t="e">
            <v>#VALUE!</v>
          </cell>
          <cell r="BM130" t="e">
            <v>#VALUE!</v>
          </cell>
          <cell r="BN130">
            <v>5.999999999994543E-2</v>
          </cell>
          <cell r="BO130">
            <v>675.86</v>
          </cell>
          <cell r="BP130">
            <v>674.95</v>
          </cell>
          <cell r="BQ130">
            <v>676.11</v>
          </cell>
          <cell r="BR130">
            <v>675.2</v>
          </cell>
          <cell r="BS130">
            <v>677.6</v>
          </cell>
          <cell r="BT130">
            <v>676</v>
          </cell>
          <cell r="BU130">
            <v>676</v>
          </cell>
          <cell r="BV130">
            <v>1.4900000000000091</v>
          </cell>
          <cell r="BW130">
            <v>0.79999999999995453</v>
          </cell>
          <cell r="BX130">
            <v>1.7400000000000091</v>
          </cell>
          <cell r="BY130">
            <v>250</v>
          </cell>
          <cell r="BZ130">
            <v>0.71250000000000002</v>
          </cell>
          <cell r="CA130">
            <v>0.3125</v>
          </cell>
          <cell r="CB130">
            <v>1.1449999999999818</v>
          </cell>
          <cell r="CC130">
            <v>4</v>
          </cell>
          <cell r="CD130">
            <v>1.1854640490605632</v>
          </cell>
          <cell r="CE130">
            <v>1173.5260556290079</v>
          </cell>
          <cell r="CF130">
            <v>6.2839840406346048E-2</v>
          </cell>
          <cell r="CG130">
            <v>1980.1448266973368</v>
          </cell>
          <cell r="CH130">
            <v>3153.6708823263448</v>
          </cell>
          <cell r="CI130">
            <v>2</v>
          </cell>
          <cell r="CJ130">
            <v>1</v>
          </cell>
          <cell r="CK130">
            <v>1.5</v>
          </cell>
          <cell r="CL130">
            <v>2345</v>
          </cell>
          <cell r="CM130">
            <v>2.0172734854965957</v>
          </cell>
          <cell r="CN130">
            <v>2.2000000000000002</v>
          </cell>
          <cell r="CO130">
            <v>2.1999988555908203</v>
          </cell>
          <cell r="CP130">
            <v>3</v>
          </cell>
          <cell r="CQ130">
            <v>3</v>
          </cell>
          <cell r="DV130" t="str">
            <v>250 mm</v>
          </cell>
          <cell r="DW130">
            <v>14.66</v>
          </cell>
          <cell r="DX130" t="str">
            <v>1</v>
          </cell>
          <cell r="DY130" t="str">
            <v>CS</v>
          </cell>
          <cell r="DZ130">
            <v>675.86</v>
          </cell>
          <cell r="EA130">
            <v>674.95</v>
          </cell>
        </row>
        <row r="131">
          <cell r="A131">
            <v>68</v>
          </cell>
          <cell r="B131" t="str">
            <v>103C</v>
          </cell>
          <cell r="C131" t="str">
            <v>103D</v>
          </cell>
          <cell r="F131">
            <v>0.39512371000000002</v>
          </cell>
          <cell r="G131">
            <v>2.33</v>
          </cell>
          <cell r="K131">
            <v>0.36908254921374323</v>
          </cell>
          <cell r="L131">
            <v>10.873402938498586</v>
          </cell>
          <cell r="M131">
            <v>10.873402938498586</v>
          </cell>
          <cell r="N131">
            <v>181.58625268390875</v>
          </cell>
          <cell r="O131">
            <v>0.62750000000000006</v>
          </cell>
          <cell r="P131">
            <v>46.513160720249587</v>
          </cell>
          <cell r="Q131">
            <v>0</v>
          </cell>
          <cell r="R131">
            <v>0</v>
          </cell>
          <cell r="S131">
            <v>5.1642932499999992</v>
          </cell>
          <cell r="U131">
            <v>186</v>
          </cell>
          <cell r="V131">
            <v>158.4</v>
          </cell>
          <cell r="X131">
            <v>0.37064000000000002</v>
          </cell>
          <cell r="Y131">
            <v>0.18532000000000001</v>
          </cell>
          <cell r="AB131">
            <v>0.18531990051269531</v>
          </cell>
          <cell r="AC131">
            <v>126.72000000000001</v>
          </cell>
          <cell r="AD131">
            <v>0.27280000000000004</v>
          </cell>
          <cell r="AE131">
            <v>1.0912000000000002</v>
          </cell>
          <cell r="AF131">
            <v>1.2765200000000001</v>
          </cell>
          <cell r="AG131">
            <v>2.825807975</v>
          </cell>
          <cell r="AH131">
            <v>49.338968695249591</v>
          </cell>
          <cell r="AI131">
            <v>19.62</v>
          </cell>
          <cell r="AJ131">
            <v>0.51</v>
          </cell>
          <cell r="AK131">
            <v>12</v>
          </cell>
          <cell r="AL131">
            <v>0.30000000000000004</v>
          </cell>
          <cell r="AM131">
            <v>1.4E-2</v>
          </cell>
          <cell r="AN131">
            <v>0.2205059051513672</v>
          </cell>
          <cell r="AO131">
            <v>0.17226562500000003</v>
          </cell>
          <cell r="AP131">
            <v>0.73501968383789051</v>
          </cell>
          <cell r="AQ131">
            <v>0.88599218062182816</v>
          </cell>
          <cell r="AR131">
            <v>0.61630348175327199</v>
          </cell>
          <cell r="AS131">
            <v>0.34319012406031169</v>
          </cell>
          <cell r="AT131">
            <v>4.0009283594445569E-2</v>
          </cell>
          <cell r="AU131">
            <v>0.26051518874581275</v>
          </cell>
          <cell r="AV131">
            <v>0.90873409660629823</v>
          </cell>
          <cell r="AW131">
            <v>64.234628144210348</v>
          </cell>
          <cell r="AX131">
            <v>0.7681054615040479</v>
          </cell>
          <cell r="AY131">
            <v>260.2608596735065</v>
          </cell>
          <cell r="AZ131" t="str">
            <v>00°00'00''</v>
          </cell>
          <cell r="BA131" t="e">
            <v>#VALUE!</v>
          </cell>
          <cell r="BB131">
            <v>1E-3</v>
          </cell>
          <cell r="BC131" t="e">
            <v>#VALUE!</v>
          </cell>
          <cell r="BD131" t="e">
            <v>#VALUE!</v>
          </cell>
          <cell r="BE131" t="e">
            <v>#VALUE!</v>
          </cell>
          <cell r="BF131" t="e">
            <v>#VALUE!</v>
          </cell>
          <cell r="BG131" t="e">
            <v>#VALUE!</v>
          </cell>
          <cell r="BH131" t="e">
            <v>#VALUE!</v>
          </cell>
          <cell r="BI131" t="e">
            <v>#VALUE!</v>
          </cell>
          <cell r="BJ131" t="e">
            <v>#VALUE!</v>
          </cell>
          <cell r="BK131" t="e">
            <v>#VALUE!</v>
          </cell>
          <cell r="BL131" t="e">
            <v>#VALUE!</v>
          </cell>
          <cell r="BM131" t="e">
            <v>#VALUE!</v>
          </cell>
          <cell r="BN131">
            <v>3.0000000000086402E-2</v>
          </cell>
          <cell r="BO131">
            <v>674.92</v>
          </cell>
          <cell r="BP131">
            <v>674.82</v>
          </cell>
          <cell r="BQ131">
            <v>675.22</v>
          </cell>
          <cell r="BR131">
            <v>675.12</v>
          </cell>
          <cell r="BS131">
            <v>676</v>
          </cell>
          <cell r="BT131">
            <v>676</v>
          </cell>
          <cell r="BU131">
            <v>676</v>
          </cell>
          <cell r="BV131">
            <v>0.77999999999997272</v>
          </cell>
          <cell r="BW131">
            <v>0.87999999999999545</v>
          </cell>
          <cell r="BX131">
            <v>1.0799999999999728</v>
          </cell>
          <cell r="BY131">
            <v>300</v>
          </cell>
          <cell r="BZ131">
            <v>0.77500000000000002</v>
          </cell>
          <cell r="CA131">
            <v>0.375</v>
          </cell>
          <cell r="CB131">
            <v>0.82999999999998408</v>
          </cell>
          <cell r="CC131">
            <v>5</v>
          </cell>
          <cell r="CD131">
            <v>0.87110212617157035</v>
          </cell>
          <cell r="CE131">
            <v>889.44971470405915</v>
          </cell>
          <cell r="CF131">
            <v>0.12277972350625954</v>
          </cell>
          <cell r="CG131">
            <v>4417.6398103291212</v>
          </cell>
          <cell r="CH131">
            <v>5307.0895250331805</v>
          </cell>
          <cell r="CI131">
            <v>2</v>
          </cell>
          <cell r="CJ131">
            <v>1</v>
          </cell>
          <cell r="CK131">
            <v>1.5</v>
          </cell>
          <cell r="CL131">
            <v>2650</v>
          </cell>
          <cell r="CM131">
            <v>3.0040129386980263</v>
          </cell>
          <cell r="CN131">
            <v>4</v>
          </cell>
          <cell r="CO131">
            <v>4</v>
          </cell>
          <cell r="CP131">
            <v>3</v>
          </cell>
          <cell r="CQ131">
            <v>3</v>
          </cell>
          <cell r="DV131" t="str">
            <v>300 mm</v>
          </cell>
          <cell r="DW131">
            <v>19.62</v>
          </cell>
          <cell r="DX131" t="str">
            <v>1</v>
          </cell>
          <cell r="DY131" t="str">
            <v>CS</v>
          </cell>
          <cell r="DZ131">
            <v>674.92000000000007</v>
          </cell>
          <cell r="EA131">
            <v>674.82</v>
          </cell>
        </row>
        <row r="132">
          <cell r="A132">
            <v>69</v>
          </cell>
          <cell r="B132" t="str">
            <v>103D</v>
          </cell>
          <cell r="C132" t="str">
            <v>103G</v>
          </cell>
          <cell r="F132">
            <v>0.39512371000000002</v>
          </cell>
          <cell r="G132">
            <v>2.33</v>
          </cell>
          <cell r="K132">
            <v>0.17455119484422654</v>
          </cell>
          <cell r="L132">
            <v>11.047954133342813</v>
          </cell>
          <cell r="M132">
            <v>11.047954133342813</v>
          </cell>
          <cell r="N132">
            <v>179.96777078176709</v>
          </cell>
          <cell r="O132">
            <v>0.62750000000000006</v>
          </cell>
          <cell r="P132">
            <v>46.513160720249587</v>
          </cell>
          <cell r="Q132">
            <v>0</v>
          </cell>
          <cell r="R132">
            <v>0</v>
          </cell>
          <cell r="S132">
            <v>5.1642932499999992</v>
          </cell>
          <cell r="U132">
            <v>186</v>
          </cell>
          <cell r="V132">
            <v>158.4</v>
          </cell>
          <cell r="W132">
            <v>0</v>
          </cell>
          <cell r="X132">
            <v>0.37064000000000002</v>
          </cell>
          <cell r="Y132">
            <v>0.18532000000000001</v>
          </cell>
          <cell r="AB132">
            <v>0.18531990051269531</v>
          </cell>
          <cell r="AC132">
            <v>126.72000000000001</v>
          </cell>
          <cell r="AD132">
            <v>0.27280000000000004</v>
          </cell>
          <cell r="AE132">
            <v>1.0912000000000002</v>
          </cell>
          <cell r="AF132">
            <v>1.2765200000000001</v>
          </cell>
          <cell r="AG132">
            <v>2.825807975</v>
          </cell>
          <cell r="AH132">
            <v>49.338968695249591</v>
          </cell>
          <cell r="AI132">
            <v>10.98</v>
          </cell>
          <cell r="AJ132">
            <v>0.82</v>
          </cell>
          <cell r="AK132">
            <v>12</v>
          </cell>
          <cell r="AL132">
            <v>0.30000000000000004</v>
          </cell>
          <cell r="AM132">
            <v>1.4E-2</v>
          </cell>
          <cell r="AN132">
            <v>0.18951730728149419</v>
          </cell>
          <cell r="AO132">
            <v>0.17226562500000003</v>
          </cell>
          <cell r="AP132">
            <v>0.63172435760498047</v>
          </cell>
          <cell r="AQ132">
            <v>1.0484382677523318</v>
          </cell>
          <cell r="AR132">
            <v>0.82939349978945309</v>
          </cell>
          <cell r="AS132">
            <v>0.48929075466286859</v>
          </cell>
          <cell r="AT132">
            <v>5.6025626976937318E-2</v>
          </cell>
          <cell r="AU132">
            <v>0.24554293425843149</v>
          </cell>
          <cell r="AV132">
            <v>1.1522816919984802</v>
          </cell>
          <cell r="AW132">
            <v>81.449993215089975</v>
          </cell>
          <cell r="AX132">
            <v>0.60575779994182644</v>
          </cell>
          <cell r="AY132">
            <v>242.44767819168163</v>
          </cell>
          <cell r="AZ132" t="str">
            <v>17°48'47''</v>
          </cell>
          <cell r="BA132" t="e">
            <v>#VALUE!</v>
          </cell>
          <cell r="BB132">
            <v>1E-3</v>
          </cell>
          <cell r="BC132" t="e">
            <v>#VALUE!</v>
          </cell>
          <cell r="BD132" t="e">
            <v>#VALUE!</v>
          </cell>
          <cell r="BE132" t="e">
            <v>#VALUE!</v>
          </cell>
          <cell r="BF132" t="e">
            <v>#VALUE!</v>
          </cell>
          <cell r="BG132" t="e">
            <v>#VALUE!</v>
          </cell>
          <cell r="BH132" t="e">
            <v>#VALUE!</v>
          </cell>
          <cell r="BI132" t="e">
            <v>#VALUE!</v>
          </cell>
          <cell r="BJ132" t="e">
            <v>#VALUE!</v>
          </cell>
          <cell r="BK132" t="e">
            <v>#VALUE!</v>
          </cell>
          <cell r="BL132" t="e">
            <v>#VALUE!</v>
          </cell>
          <cell r="BM132" t="e">
            <v>#VALUE!</v>
          </cell>
          <cell r="BN132">
            <v>3.0000000000086402E-2</v>
          </cell>
          <cell r="BO132">
            <v>674.79</v>
          </cell>
          <cell r="BP132">
            <v>674.7</v>
          </cell>
          <cell r="BQ132">
            <v>675.09</v>
          </cell>
          <cell r="BR132">
            <v>675</v>
          </cell>
          <cell r="BS132">
            <v>676</v>
          </cell>
          <cell r="BT132">
            <v>676</v>
          </cell>
          <cell r="BU132">
            <v>676</v>
          </cell>
          <cell r="BV132">
            <v>0.90999999999996817</v>
          </cell>
          <cell r="BW132">
            <v>1</v>
          </cell>
          <cell r="BX132">
            <v>1.2099999999999682</v>
          </cell>
          <cell r="BY132">
            <v>300</v>
          </cell>
          <cell r="BZ132">
            <v>0.77500000000000002</v>
          </cell>
          <cell r="CA132">
            <v>0.375</v>
          </cell>
          <cell r="CB132">
            <v>0.95499999999998408</v>
          </cell>
          <cell r="CC132">
            <v>6</v>
          </cell>
          <cell r="CD132">
            <v>1.0397346179742086</v>
          </cell>
          <cell r="CE132">
            <v>1061.6340283652905</v>
          </cell>
          <cell r="CF132">
            <v>9.9826375570998938E-2</v>
          </cell>
          <cell r="CG132">
            <v>3429.2317107721688</v>
          </cell>
          <cell r="CH132">
            <v>4490.8657391374591</v>
          </cell>
          <cell r="CI132">
            <v>2</v>
          </cell>
          <cell r="CJ132">
            <v>1</v>
          </cell>
          <cell r="CK132">
            <v>1.5</v>
          </cell>
          <cell r="CL132">
            <v>2650</v>
          </cell>
          <cell r="CM132">
            <v>2.5419994749834673</v>
          </cell>
          <cell r="CN132">
            <v>3</v>
          </cell>
          <cell r="CO132">
            <v>3</v>
          </cell>
          <cell r="CP132">
            <v>3</v>
          </cell>
          <cell r="CQ132">
            <v>3</v>
          </cell>
          <cell r="DV132" t="str">
            <v>300 mm</v>
          </cell>
          <cell r="DW132">
            <v>10.98</v>
          </cell>
          <cell r="DX132" t="str">
            <v>1</v>
          </cell>
          <cell r="DY132" t="str">
            <v>CS</v>
          </cell>
          <cell r="DZ132">
            <v>674.79000000000008</v>
          </cell>
          <cell r="EA132">
            <v>674.7</v>
          </cell>
        </row>
        <row r="133">
          <cell r="O133">
            <v>674.69970703125</v>
          </cell>
          <cell r="AC133">
            <v>674.69970703125</v>
          </cell>
          <cell r="AD133">
            <v>674.69970703125</v>
          </cell>
          <cell r="AL133">
            <v>674.69970703125</v>
          </cell>
        </row>
        <row r="134">
          <cell r="A134" t="str">
            <v>ALC.Simp. A.R. Oriental</v>
          </cell>
          <cell r="O134">
            <v>674.69970703125</v>
          </cell>
          <cell r="AC134">
            <v>674.69970703125</v>
          </cell>
          <cell r="AL134">
            <v>674.69970703125</v>
          </cell>
        </row>
        <row r="135">
          <cell r="O135">
            <v>674.69970703125</v>
          </cell>
          <cell r="AC135">
            <v>674.69970703125</v>
          </cell>
          <cell r="AD135">
            <v>674.69970703125</v>
          </cell>
          <cell r="AL135">
            <v>674.69970703125</v>
          </cell>
        </row>
        <row r="136">
          <cell r="A136">
            <v>69</v>
          </cell>
          <cell r="B136" t="str">
            <v>CO1</v>
          </cell>
          <cell r="C136" t="str">
            <v>CO2</v>
          </cell>
          <cell r="K136">
            <v>69</v>
          </cell>
          <cell r="L136">
            <v>69</v>
          </cell>
          <cell r="M136">
            <v>69</v>
          </cell>
          <cell r="N136">
            <v>0</v>
          </cell>
          <cell r="O136">
            <v>0</v>
          </cell>
          <cell r="P136">
            <v>0</v>
          </cell>
          <cell r="Q136">
            <v>1.8149999999999999E-2</v>
          </cell>
          <cell r="R136">
            <v>0</v>
          </cell>
          <cell r="S136">
            <v>1.8149999999999999E-2</v>
          </cell>
          <cell r="U136">
            <v>25</v>
          </cell>
          <cell r="V136">
            <v>158.4</v>
          </cell>
          <cell r="Y136">
            <v>0</v>
          </cell>
          <cell r="AB136">
            <v>0</v>
          </cell>
          <cell r="AC136">
            <v>126.72000000000001</v>
          </cell>
          <cell r="AD136">
            <v>3.6666666666666674E-2</v>
          </cell>
          <cell r="AE136">
            <v>0.1466666666666667</v>
          </cell>
          <cell r="AF136">
            <v>0.1466666666666667</v>
          </cell>
          <cell r="AG136">
            <v>0.1466666666666667</v>
          </cell>
          <cell r="AH136">
            <v>1.5</v>
          </cell>
          <cell r="AI136">
            <v>14.95</v>
          </cell>
          <cell r="AJ136">
            <v>17.39</v>
          </cell>
          <cell r="AK136">
            <v>6</v>
          </cell>
          <cell r="AL136">
            <v>0.14499999999999999</v>
          </cell>
          <cell r="AM136">
            <v>0.01</v>
          </cell>
          <cell r="AN136">
            <v>1.570892333984375E-2</v>
          </cell>
          <cell r="AO136">
            <v>3.6249999999999998E-2</v>
          </cell>
          <cell r="AP136">
            <v>0.10833740234375001</v>
          </cell>
          <cell r="AQ136">
            <v>1.5520635212880818</v>
          </cell>
          <cell r="AR136">
            <v>4.7812889258226798</v>
          </cell>
          <cell r="AS136">
            <v>1.120486219230731</v>
          </cell>
          <cell r="AT136">
            <v>0.12277783762044649</v>
          </cell>
          <cell r="AU136">
            <v>0.13848676096029022</v>
          </cell>
          <cell r="AV136">
            <v>4.5753823638329099</v>
          </cell>
          <cell r="AW136">
            <v>75.553272435939192</v>
          </cell>
          <cell r="AX136">
            <v>1.98535411060035E-2</v>
          </cell>
          <cell r="AY136">
            <v>273.57713124355445</v>
          </cell>
          <cell r="AZ136" t="e">
            <v>#REF!</v>
          </cell>
          <cell r="BA136" t="e">
            <v>#REF!</v>
          </cell>
          <cell r="BB136" t="e">
            <v>#REF!</v>
          </cell>
          <cell r="BC136" t="e">
            <v>#REF!</v>
          </cell>
          <cell r="BD136" t="e">
            <v>#REF!</v>
          </cell>
          <cell r="BE136" t="e">
            <v>#REF!</v>
          </cell>
          <cell r="BF136" t="e">
            <v>#REF!</v>
          </cell>
          <cell r="BG136" t="e">
            <v>#REF!</v>
          </cell>
          <cell r="BH136" t="e">
            <v>#REF!</v>
          </cell>
          <cell r="BI136" t="e">
            <v>#REF!</v>
          </cell>
          <cell r="BJ136" t="e">
            <v>#REF!</v>
          </cell>
          <cell r="BK136" t="e">
            <v>#REF!</v>
          </cell>
          <cell r="BL136" t="e">
            <v>#REF!</v>
          </cell>
          <cell r="BM136" t="e">
            <v>#REF!</v>
          </cell>
          <cell r="BO136">
            <v>755.25</v>
          </cell>
          <cell r="BP136">
            <v>752.65</v>
          </cell>
          <cell r="BQ136">
            <v>755.39499999999998</v>
          </cell>
          <cell r="BR136">
            <v>752.79499999999996</v>
          </cell>
          <cell r="BS136">
            <v>756</v>
          </cell>
          <cell r="BT136">
            <v>753.4</v>
          </cell>
          <cell r="BU136">
            <v>753.39990234375</v>
          </cell>
          <cell r="BV136">
            <v>0.60500000000001819</v>
          </cell>
          <cell r="BW136">
            <v>0.60500000000001819</v>
          </cell>
          <cell r="BX136">
            <v>0.75000000000001821</v>
          </cell>
          <cell r="BY136">
            <v>150</v>
          </cell>
          <cell r="BZ136">
            <v>0.4</v>
          </cell>
          <cell r="CA136">
            <v>0</v>
          </cell>
          <cell r="CB136">
            <v>0.60500000000001819</v>
          </cell>
          <cell r="CC136">
            <v>3</v>
          </cell>
          <cell r="CD136" t="e">
            <v>#VALUE!</v>
          </cell>
          <cell r="CE136" t="e">
            <v>#VALUE!</v>
          </cell>
          <cell r="CF136">
            <v>0</v>
          </cell>
          <cell r="CG136">
            <v>0</v>
          </cell>
          <cell r="CH136" t="e">
            <v>#VALUE!</v>
          </cell>
          <cell r="CI136">
            <v>4</v>
          </cell>
          <cell r="CJ136">
            <v>1</v>
          </cell>
          <cell r="CK136">
            <v>1</v>
          </cell>
          <cell r="CL136">
            <v>1</v>
          </cell>
          <cell r="CM136">
            <v>1</v>
          </cell>
          <cell r="CN136">
            <v>1</v>
          </cell>
          <cell r="CO136" t="e">
            <v>#VALUE!</v>
          </cell>
          <cell r="CP136">
            <v>3</v>
          </cell>
          <cell r="CQ136">
            <v>3</v>
          </cell>
          <cell r="DV136" t="str">
            <v>150 mm</v>
          </cell>
          <cell r="DW136">
            <v>14.95</v>
          </cell>
          <cell r="DX136" t="str">
            <v>-</v>
          </cell>
          <cell r="DY136" t="str">
            <v>PVC</v>
          </cell>
          <cell r="DZ136">
            <v>755.25</v>
          </cell>
          <cell r="EA136">
            <v>752.65</v>
          </cell>
        </row>
        <row r="137">
          <cell r="A137">
            <v>70</v>
          </cell>
          <cell r="B137" t="str">
            <v>CO2</v>
          </cell>
          <cell r="C137" t="str">
            <v>CO3</v>
          </cell>
          <cell r="K137">
            <v>70</v>
          </cell>
          <cell r="L137">
            <v>70</v>
          </cell>
          <cell r="M137">
            <v>70</v>
          </cell>
          <cell r="N137">
            <v>0</v>
          </cell>
          <cell r="O137">
            <v>0</v>
          </cell>
          <cell r="P137">
            <v>0</v>
          </cell>
          <cell r="Q137">
            <v>9.4503499999999997E-3</v>
          </cell>
          <cell r="R137">
            <v>1.8149999999999999E-2</v>
          </cell>
          <cell r="S137">
            <v>2.7600349999999999E-2</v>
          </cell>
          <cell r="U137">
            <v>47</v>
          </cell>
          <cell r="V137">
            <v>158.4</v>
          </cell>
          <cell r="Y137">
            <v>0</v>
          </cell>
          <cell r="AB137">
            <v>0</v>
          </cell>
          <cell r="AC137">
            <v>126.72000000000001</v>
          </cell>
          <cell r="AD137">
            <v>6.8933333333333346E-2</v>
          </cell>
          <cell r="AE137">
            <v>0.27573333333333339</v>
          </cell>
          <cell r="AF137">
            <v>0.27573333333333339</v>
          </cell>
          <cell r="AG137">
            <v>0.27573333333333339</v>
          </cell>
          <cell r="AH137">
            <v>1.5</v>
          </cell>
          <cell r="AI137">
            <v>13.290000000000001</v>
          </cell>
          <cell r="AJ137">
            <v>14.82</v>
          </cell>
          <cell r="AK137">
            <v>6</v>
          </cell>
          <cell r="AL137">
            <v>0.14499999999999999</v>
          </cell>
          <cell r="AM137">
            <v>0.01</v>
          </cell>
          <cell r="AN137">
            <v>1.633617401123047E-2</v>
          </cell>
          <cell r="AO137">
            <v>3.6249999999999998E-2</v>
          </cell>
          <cell r="AP137">
            <v>0.11266326904296876</v>
          </cell>
          <cell r="AQ137">
            <v>1.4655367026600843</v>
          </cell>
          <cell r="AR137">
            <v>4.4249278663703349</v>
          </cell>
          <cell r="AS137">
            <v>0.98680036546603334</v>
          </cell>
          <cell r="AT137">
            <v>0.1094698178819466</v>
          </cell>
          <cell r="AU137">
            <v>0.12580599189317707</v>
          </cell>
          <cell r="AV137">
            <v>4.2237840382137426</v>
          </cell>
          <cell r="AW137">
            <v>69.747330555866156</v>
          </cell>
          <cell r="AX137">
            <v>2.150619942075821E-2</v>
          </cell>
          <cell r="AY137">
            <v>268.33180834414378</v>
          </cell>
          <cell r="AZ137" t="str">
            <v>05°14'43''</v>
          </cell>
          <cell r="BA137" t="e">
            <v>#VALUE!</v>
          </cell>
          <cell r="BB137">
            <v>1E-3</v>
          </cell>
          <cell r="BC137" t="e">
            <v>#VALUE!</v>
          </cell>
          <cell r="BD137" t="e">
            <v>#VALUE!</v>
          </cell>
          <cell r="BE137" t="e">
            <v>#VALUE!</v>
          </cell>
          <cell r="BF137" t="e">
            <v>#VALUE!</v>
          </cell>
          <cell r="BG137" t="e">
            <v>#VALUE!</v>
          </cell>
          <cell r="BH137" t="e">
            <v>#VALUE!</v>
          </cell>
          <cell r="BI137" t="e">
            <v>#VALUE!</v>
          </cell>
          <cell r="BJ137" t="e">
            <v>#VALUE!</v>
          </cell>
          <cell r="BK137" t="e">
            <v>#VALUE!</v>
          </cell>
          <cell r="BL137" t="e">
            <v>#VALUE!</v>
          </cell>
          <cell r="BM137" t="e">
            <v>#VALUE!</v>
          </cell>
          <cell r="BN137">
            <v>2.9999999999972715E-2</v>
          </cell>
          <cell r="BO137">
            <v>752.62</v>
          </cell>
          <cell r="BP137">
            <v>750.65</v>
          </cell>
          <cell r="BQ137">
            <v>752.76499999999999</v>
          </cell>
          <cell r="BR137">
            <v>750.79499999999996</v>
          </cell>
          <cell r="BS137">
            <v>753.4</v>
          </cell>
          <cell r="BT137">
            <v>751.4</v>
          </cell>
          <cell r="BU137">
            <v>751.39990234375</v>
          </cell>
          <cell r="BV137">
            <v>0.63499999999999091</v>
          </cell>
          <cell r="BW137">
            <v>0.60500000000001819</v>
          </cell>
          <cell r="BX137">
            <v>0.77999999999999092</v>
          </cell>
          <cell r="BY137">
            <v>150</v>
          </cell>
          <cell r="BZ137">
            <v>0.4</v>
          </cell>
          <cell r="CA137">
            <v>0</v>
          </cell>
          <cell r="CB137">
            <v>0.62000000000000455</v>
          </cell>
          <cell r="CC137">
            <v>3</v>
          </cell>
          <cell r="CD137" t="e">
            <v>#VALUE!</v>
          </cell>
          <cell r="CE137" t="e">
            <v>#VALUE!</v>
          </cell>
          <cell r="CF137">
            <v>0</v>
          </cell>
          <cell r="CG137">
            <v>0</v>
          </cell>
          <cell r="CH137" t="e">
            <v>#VALUE!</v>
          </cell>
          <cell r="CI137">
            <v>4</v>
          </cell>
          <cell r="CJ137">
            <v>1</v>
          </cell>
          <cell r="CK137">
            <v>1</v>
          </cell>
          <cell r="CL137">
            <v>1</v>
          </cell>
          <cell r="CM137">
            <v>1</v>
          </cell>
          <cell r="CN137">
            <v>1</v>
          </cell>
          <cell r="CO137" t="e">
            <v>#VALUE!</v>
          </cell>
          <cell r="CP137">
            <v>3</v>
          </cell>
          <cell r="CQ137">
            <v>3</v>
          </cell>
          <cell r="DV137" t="str">
            <v>150 mm</v>
          </cell>
          <cell r="DW137">
            <v>13.290000000000001</v>
          </cell>
          <cell r="DX137" t="str">
            <v>-</v>
          </cell>
          <cell r="DY137" t="str">
            <v>PVC</v>
          </cell>
          <cell r="DZ137">
            <v>752.62</v>
          </cell>
          <cell r="EA137">
            <v>750.65</v>
          </cell>
        </row>
        <row r="138">
          <cell r="A138">
            <v>71</v>
          </cell>
          <cell r="B138" t="str">
            <v>CO3</v>
          </cell>
          <cell r="C138" t="str">
            <v>CO4</v>
          </cell>
          <cell r="K138">
            <v>71</v>
          </cell>
          <cell r="L138">
            <v>71</v>
          </cell>
          <cell r="M138">
            <v>71</v>
          </cell>
          <cell r="N138">
            <v>0</v>
          </cell>
          <cell r="O138">
            <v>0</v>
          </cell>
          <cell r="P138">
            <v>0</v>
          </cell>
          <cell r="Q138">
            <v>1.3765969999999999E-2</v>
          </cell>
          <cell r="R138">
            <v>2.7600349999999999E-2</v>
          </cell>
          <cell r="S138">
            <v>4.1366319999999998E-2</v>
          </cell>
          <cell r="U138">
            <v>54</v>
          </cell>
          <cell r="V138">
            <v>158.4</v>
          </cell>
          <cell r="Y138">
            <v>0</v>
          </cell>
          <cell r="AB138">
            <v>0</v>
          </cell>
          <cell r="AC138">
            <v>126.72000000000001</v>
          </cell>
          <cell r="AD138">
            <v>7.9200000000000007E-2</v>
          </cell>
          <cell r="AE138">
            <v>0.31680000000000003</v>
          </cell>
          <cell r="AF138">
            <v>0.31680000000000003</v>
          </cell>
          <cell r="AG138">
            <v>0.31680000000000003</v>
          </cell>
          <cell r="AH138">
            <v>1.5</v>
          </cell>
          <cell r="AI138">
            <v>15.64</v>
          </cell>
          <cell r="AJ138">
            <v>24.74</v>
          </cell>
          <cell r="AK138">
            <v>6</v>
          </cell>
          <cell r="AL138">
            <v>0.14499999999999999</v>
          </cell>
          <cell r="AM138">
            <v>0.01</v>
          </cell>
          <cell r="AN138">
            <v>1.4407958984375E-2</v>
          </cell>
          <cell r="AO138">
            <v>3.6249999999999998E-2</v>
          </cell>
          <cell r="AP138">
            <v>9.9365234375000014E-2</v>
          </cell>
          <cell r="AQ138">
            <v>1.7617765852042262</v>
          </cell>
          <cell r="AR138">
            <v>5.6730660597125642</v>
          </cell>
          <cell r="AS138">
            <v>1.4837167431650002</v>
          </cell>
          <cell r="AT138">
            <v>0.15819861040641509</v>
          </cell>
          <cell r="AU138">
            <v>0.17260656939079008</v>
          </cell>
          <cell r="AV138">
            <v>5.4572952487356146</v>
          </cell>
          <cell r="AW138">
            <v>90.116296716602875</v>
          </cell>
          <cell r="AX138">
            <v>1.6645158030818664E-2</v>
          </cell>
          <cell r="AY138">
            <v>282.96569890231308</v>
          </cell>
          <cell r="AZ138" t="str">
            <v>14°38'02''</v>
          </cell>
          <cell r="BA138" t="e">
            <v>#VALUE!</v>
          </cell>
          <cell r="BB138">
            <v>4.7E-2</v>
          </cell>
          <cell r="BC138" t="e">
            <v>#VALUE!</v>
          </cell>
          <cell r="BD138" t="e">
            <v>#VALUE!</v>
          </cell>
          <cell r="BE138" t="e">
            <v>#VALUE!</v>
          </cell>
          <cell r="BF138" t="e">
            <v>#VALUE!</v>
          </cell>
          <cell r="BG138" t="e">
            <v>#VALUE!</v>
          </cell>
          <cell r="BH138" t="e">
            <v>#VALUE!</v>
          </cell>
          <cell r="BI138" t="e">
            <v>#VALUE!</v>
          </cell>
          <cell r="BJ138" t="e">
            <v>#VALUE!</v>
          </cell>
          <cell r="BK138" t="e">
            <v>#VALUE!</v>
          </cell>
          <cell r="BL138" t="e">
            <v>#VALUE!</v>
          </cell>
          <cell r="BM138" t="e">
            <v>#VALUE!</v>
          </cell>
          <cell r="BN138">
            <v>2.9999999999972715E-2</v>
          </cell>
          <cell r="BO138">
            <v>750.62</v>
          </cell>
          <cell r="BP138">
            <v>746.75</v>
          </cell>
          <cell r="BQ138">
            <v>750.76499999999999</v>
          </cell>
          <cell r="BR138">
            <v>746.89499999999998</v>
          </cell>
          <cell r="BS138">
            <v>751.4</v>
          </cell>
          <cell r="BT138">
            <v>747.5</v>
          </cell>
          <cell r="BU138">
            <v>747.5</v>
          </cell>
          <cell r="BV138">
            <v>0.63499999999999091</v>
          </cell>
          <cell r="BW138">
            <v>0.60500000000001819</v>
          </cell>
          <cell r="BX138">
            <v>0.77999999999999092</v>
          </cell>
          <cell r="BY138">
            <v>150</v>
          </cell>
          <cell r="BZ138">
            <v>0.4</v>
          </cell>
          <cell r="CA138">
            <v>0</v>
          </cell>
          <cell r="CB138">
            <v>0.62000000000000455</v>
          </cell>
          <cell r="CC138">
            <v>4</v>
          </cell>
          <cell r="CD138" t="e">
            <v>#VALUE!</v>
          </cell>
          <cell r="CE138" t="e">
            <v>#VALUE!</v>
          </cell>
          <cell r="CF138">
            <v>0</v>
          </cell>
          <cell r="CG138">
            <v>0</v>
          </cell>
          <cell r="CH138" t="e">
            <v>#VALUE!</v>
          </cell>
          <cell r="CI138">
            <v>4</v>
          </cell>
          <cell r="CJ138">
            <v>1</v>
          </cell>
          <cell r="CK138">
            <v>1</v>
          </cell>
          <cell r="CL138">
            <v>1</v>
          </cell>
          <cell r="CM138">
            <v>1</v>
          </cell>
          <cell r="CN138">
            <v>1</v>
          </cell>
          <cell r="CO138" t="e">
            <v>#VALUE!</v>
          </cell>
          <cell r="CP138">
            <v>3</v>
          </cell>
          <cell r="CQ138">
            <v>3</v>
          </cell>
          <cell r="DV138" t="str">
            <v>150 mm</v>
          </cell>
          <cell r="DW138">
            <v>15.64</v>
          </cell>
          <cell r="DX138" t="str">
            <v>-</v>
          </cell>
          <cell r="DY138" t="str">
            <v>PVC</v>
          </cell>
          <cell r="DZ138">
            <v>750.62</v>
          </cell>
          <cell r="EA138">
            <v>746.75</v>
          </cell>
        </row>
        <row r="139">
          <cell r="A139">
            <v>72</v>
          </cell>
          <cell r="B139" t="str">
            <v>CO4</v>
          </cell>
          <cell r="C139" t="str">
            <v>CO5</v>
          </cell>
          <cell r="K139">
            <v>72</v>
          </cell>
          <cell r="L139">
            <v>72</v>
          </cell>
          <cell r="M139">
            <v>72</v>
          </cell>
          <cell r="N139">
            <v>0</v>
          </cell>
          <cell r="O139">
            <v>0</v>
          </cell>
          <cell r="P139">
            <v>0</v>
          </cell>
          <cell r="Q139">
            <v>1.0321240000000001E-2</v>
          </cell>
          <cell r="R139">
            <v>4.1366319999999998E-2</v>
          </cell>
          <cell r="S139">
            <v>5.168756E-2</v>
          </cell>
          <cell r="U139">
            <v>58</v>
          </cell>
          <cell r="V139">
            <v>158.4</v>
          </cell>
          <cell r="Y139">
            <v>0</v>
          </cell>
          <cell r="AB139">
            <v>0</v>
          </cell>
          <cell r="AC139">
            <v>126.72000000000001</v>
          </cell>
          <cell r="AD139">
            <v>8.5066666666666679E-2</v>
          </cell>
          <cell r="AE139">
            <v>0.34026666666666672</v>
          </cell>
          <cell r="AF139">
            <v>0.34026666666666672</v>
          </cell>
          <cell r="AG139">
            <v>0.34026666666666672</v>
          </cell>
          <cell r="AH139">
            <v>1.5</v>
          </cell>
          <cell r="AI139">
            <v>18.850000000000001</v>
          </cell>
          <cell r="AJ139">
            <v>17.88</v>
          </cell>
          <cell r="AK139">
            <v>8</v>
          </cell>
          <cell r="AL139">
            <v>0.18099999999999999</v>
          </cell>
          <cell r="AM139">
            <v>0.01</v>
          </cell>
          <cell r="AN139">
            <v>1.4568710327148435E-2</v>
          </cell>
          <cell r="AO139">
            <v>3.3937499999999995E-2</v>
          </cell>
          <cell r="AP139">
            <v>8.0490112304687486E-2</v>
          </cell>
          <cell r="AQ139">
            <v>1.5415639023991257</v>
          </cell>
          <cell r="AR139">
            <v>4.9472512319110651</v>
          </cell>
          <cell r="AS139">
            <v>1.1282539259947202</v>
          </cell>
          <cell r="AT139">
            <v>0.12112228670642308</v>
          </cell>
          <cell r="AU139">
            <v>0.13569099703357151</v>
          </cell>
          <cell r="AV139">
            <v>5.378589608666891</v>
          </cell>
          <cell r="AW139">
            <v>138.39341928873858</v>
          </cell>
          <cell r="AX139">
            <v>1.0838665651221891E-2</v>
          </cell>
          <cell r="AY139">
            <v>326.58020217951162</v>
          </cell>
          <cell r="AZ139" t="str">
            <v>43°36'52''</v>
          </cell>
          <cell r="BA139" t="e">
            <v>#VALUE!</v>
          </cell>
          <cell r="BB139">
            <v>1E-3</v>
          </cell>
          <cell r="BC139" t="e">
            <v>#VALUE!</v>
          </cell>
          <cell r="BD139" t="e">
            <v>#VALUE!</v>
          </cell>
          <cell r="BE139" t="e">
            <v>#VALUE!</v>
          </cell>
          <cell r="BF139" t="e">
            <v>#VALUE!</v>
          </cell>
          <cell r="BG139" t="e">
            <v>#VALUE!</v>
          </cell>
          <cell r="BH139" t="e">
            <v>#VALUE!</v>
          </cell>
          <cell r="BI139" t="e">
            <v>#VALUE!</v>
          </cell>
          <cell r="BJ139" t="e">
            <v>#VALUE!</v>
          </cell>
          <cell r="BK139" t="e">
            <v>#VALUE!</v>
          </cell>
          <cell r="BL139" t="e">
            <v>#VALUE!</v>
          </cell>
          <cell r="BM139" t="e">
            <v>#VALUE!</v>
          </cell>
          <cell r="BN139">
            <v>2.9999999999972715E-2</v>
          </cell>
          <cell r="BO139">
            <v>746.72</v>
          </cell>
          <cell r="BP139">
            <v>743.35</v>
          </cell>
          <cell r="BQ139">
            <v>746.90100000000007</v>
          </cell>
          <cell r="BR139">
            <v>743.53100000000006</v>
          </cell>
          <cell r="BS139">
            <v>747.5</v>
          </cell>
          <cell r="BT139">
            <v>744.1</v>
          </cell>
          <cell r="BU139">
            <v>744.099609375</v>
          </cell>
          <cell r="BV139">
            <v>0.5989999999999327</v>
          </cell>
          <cell r="BW139">
            <v>0.56899999999995998</v>
          </cell>
          <cell r="BX139">
            <v>0.77999999999993275</v>
          </cell>
          <cell r="BY139">
            <v>200</v>
          </cell>
          <cell r="BZ139">
            <v>0.4</v>
          </cell>
          <cell r="CA139">
            <v>0</v>
          </cell>
          <cell r="CB139">
            <v>0.58399999999994634</v>
          </cell>
          <cell r="CC139">
            <v>5</v>
          </cell>
          <cell r="CD139" t="e">
            <v>#VALUE!</v>
          </cell>
          <cell r="CE139" t="e">
            <v>#VALUE!</v>
          </cell>
          <cell r="CF139">
            <v>0</v>
          </cell>
          <cell r="CG139">
            <v>0</v>
          </cell>
          <cell r="CH139" t="e">
            <v>#VALUE!</v>
          </cell>
          <cell r="CI139">
            <v>4</v>
          </cell>
          <cell r="CJ139">
            <v>1</v>
          </cell>
          <cell r="CK139">
            <v>1</v>
          </cell>
          <cell r="CL139">
            <v>1</v>
          </cell>
          <cell r="CM139">
            <v>1</v>
          </cell>
          <cell r="CN139">
            <v>1</v>
          </cell>
          <cell r="CO139" t="e">
            <v>#VALUE!</v>
          </cell>
          <cell r="CP139">
            <v>3</v>
          </cell>
          <cell r="CQ139">
            <v>3</v>
          </cell>
          <cell r="DV139" t="str">
            <v>200 mm</v>
          </cell>
          <cell r="DW139">
            <v>18.850000000000001</v>
          </cell>
          <cell r="DX139" t="str">
            <v>-</v>
          </cell>
          <cell r="DY139" t="str">
            <v>PVC</v>
          </cell>
          <cell r="DZ139">
            <v>746.72</v>
          </cell>
          <cell r="EA139">
            <v>743.35</v>
          </cell>
        </row>
        <row r="140">
          <cell r="A140">
            <v>73</v>
          </cell>
          <cell r="B140" t="str">
            <v>CO5</v>
          </cell>
          <cell r="C140" t="str">
            <v>CO6</v>
          </cell>
          <cell r="K140">
            <v>73</v>
          </cell>
          <cell r="L140">
            <v>73</v>
          </cell>
          <cell r="M140">
            <v>73</v>
          </cell>
          <cell r="N140">
            <v>0</v>
          </cell>
          <cell r="O140">
            <v>0</v>
          </cell>
          <cell r="P140">
            <v>0</v>
          </cell>
          <cell r="Q140">
            <v>7.4929300000000001E-3</v>
          </cell>
          <cell r="R140">
            <v>5.168756E-2</v>
          </cell>
          <cell r="S140">
            <v>5.9180490000000002E-2</v>
          </cell>
          <cell r="U140">
            <v>65</v>
          </cell>
          <cell r="V140">
            <v>158.4</v>
          </cell>
          <cell r="Y140">
            <v>0</v>
          </cell>
          <cell r="AB140">
            <v>0</v>
          </cell>
          <cell r="AC140">
            <v>126.72000000000001</v>
          </cell>
          <cell r="AD140">
            <v>9.5333333333333339E-2</v>
          </cell>
          <cell r="AE140">
            <v>0.38133333333333336</v>
          </cell>
          <cell r="AF140">
            <v>0.38133333333333336</v>
          </cell>
          <cell r="AG140">
            <v>0.38133333333333336</v>
          </cell>
          <cell r="AH140">
            <v>1.5</v>
          </cell>
          <cell r="AI140">
            <v>11.58</v>
          </cell>
          <cell r="AJ140">
            <v>21.33</v>
          </cell>
          <cell r="AK140">
            <v>8</v>
          </cell>
          <cell r="AL140">
            <v>0.18099999999999999</v>
          </cell>
          <cell r="AM140">
            <v>0.01</v>
          </cell>
          <cell r="AN140">
            <v>1.3950748443603516E-2</v>
          </cell>
          <cell r="AO140">
            <v>3.3937499999999995E-2</v>
          </cell>
          <cell r="AP140">
            <v>7.7075958251953125E-2</v>
          </cell>
          <cell r="AQ140">
            <v>1.643314937413479</v>
          </cell>
          <cell r="AR140">
            <v>5.3914157822922544</v>
          </cell>
          <cell r="AS140">
            <v>1.3000380439117059</v>
          </cell>
          <cell r="AT140">
            <v>0.13763934676484538</v>
          </cell>
          <cell r="AU140">
            <v>0.15159009520844891</v>
          </cell>
          <cell r="AV140">
            <v>5.8746240509278032</v>
          </cell>
          <cell r="AW140">
            <v>151.1565984015032</v>
          </cell>
          <cell r="AX140">
            <v>9.9234834328283152E-3</v>
          </cell>
          <cell r="AY140">
            <v>307.32353809234098</v>
          </cell>
          <cell r="AZ140" t="str">
            <v>19°15'24''</v>
          </cell>
          <cell r="BA140" t="e">
            <v>#VALUE!</v>
          </cell>
          <cell r="BB140">
            <v>1.6E-2</v>
          </cell>
          <cell r="BC140" t="e">
            <v>#VALUE!</v>
          </cell>
          <cell r="BD140" t="e">
            <v>#VALUE!</v>
          </cell>
          <cell r="BE140" t="e">
            <v>#VALUE!</v>
          </cell>
          <cell r="BF140" t="e">
            <v>#VALUE!</v>
          </cell>
          <cell r="BG140" t="e">
            <v>#VALUE!</v>
          </cell>
          <cell r="BH140" t="e">
            <v>#VALUE!</v>
          </cell>
          <cell r="BI140" t="e">
            <v>#VALUE!</v>
          </cell>
          <cell r="BJ140" t="e">
            <v>#VALUE!</v>
          </cell>
          <cell r="BK140" t="e">
            <v>#VALUE!</v>
          </cell>
          <cell r="BL140" t="e">
            <v>#VALUE!</v>
          </cell>
          <cell r="BM140" t="e">
            <v>#VALUE!</v>
          </cell>
          <cell r="BN140">
            <v>2.9999999999972715E-2</v>
          </cell>
          <cell r="BO140">
            <v>743.32</v>
          </cell>
          <cell r="BP140">
            <v>740.85</v>
          </cell>
          <cell r="BQ140">
            <v>743.50100000000009</v>
          </cell>
          <cell r="BR140">
            <v>741.03100000000006</v>
          </cell>
          <cell r="BS140">
            <v>744.1</v>
          </cell>
          <cell r="BT140">
            <v>741.6</v>
          </cell>
          <cell r="BU140">
            <v>741.599609375</v>
          </cell>
          <cell r="BV140">
            <v>0.5989999999999327</v>
          </cell>
          <cell r="BW140">
            <v>0.56899999999995998</v>
          </cell>
          <cell r="BX140">
            <v>0.77999999999993275</v>
          </cell>
          <cell r="BY140">
            <v>200</v>
          </cell>
          <cell r="BZ140">
            <v>0.4</v>
          </cell>
          <cell r="CA140">
            <v>0</v>
          </cell>
          <cell r="CB140">
            <v>0.58399999999994634</v>
          </cell>
          <cell r="CC140">
            <v>6</v>
          </cell>
          <cell r="CD140" t="e">
            <v>#VALUE!</v>
          </cell>
          <cell r="CE140" t="e">
            <v>#VALUE!</v>
          </cell>
          <cell r="CF140">
            <v>0</v>
          </cell>
          <cell r="CG140">
            <v>0</v>
          </cell>
          <cell r="CH140" t="e">
            <v>#VALUE!</v>
          </cell>
          <cell r="CI140">
            <v>4</v>
          </cell>
          <cell r="CJ140">
            <v>1</v>
          </cell>
          <cell r="CK140">
            <v>1</v>
          </cell>
          <cell r="CL140">
            <v>1</v>
          </cell>
          <cell r="CM140">
            <v>1</v>
          </cell>
          <cell r="CN140">
            <v>1</v>
          </cell>
          <cell r="CO140" t="e">
            <v>#VALUE!</v>
          </cell>
          <cell r="CP140">
            <v>3</v>
          </cell>
          <cell r="CQ140">
            <v>3</v>
          </cell>
          <cell r="DV140" t="str">
            <v>200 mm</v>
          </cell>
          <cell r="DW140">
            <v>11.58</v>
          </cell>
          <cell r="DX140" t="str">
            <v>-</v>
          </cell>
          <cell r="DY140" t="str">
            <v>PVC</v>
          </cell>
          <cell r="DZ140">
            <v>743.32</v>
          </cell>
          <cell r="EA140">
            <v>740.85</v>
          </cell>
        </row>
        <row r="141">
          <cell r="A141">
            <v>74</v>
          </cell>
          <cell r="B141" t="str">
            <v>CO6</v>
          </cell>
          <cell r="C141" t="str">
            <v>CO7</v>
          </cell>
          <cell r="K141">
            <v>74</v>
          </cell>
          <cell r="L141">
            <v>74</v>
          </cell>
          <cell r="M141">
            <v>74</v>
          </cell>
          <cell r="N141">
            <v>0</v>
          </cell>
          <cell r="O141">
            <v>0</v>
          </cell>
          <cell r="P141">
            <v>0</v>
          </cell>
          <cell r="Q141">
            <v>1.016511E-2</v>
          </cell>
          <cell r="R141">
            <v>5.9180490000000002E-2</v>
          </cell>
          <cell r="S141">
            <v>6.9345600000000007E-2</v>
          </cell>
          <cell r="U141">
            <v>75</v>
          </cell>
          <cell r="V141">
            <v>158.4</v>
          </cell>
          <cell r="Y141">
            <v>0</v>
          </cell>
          <cell r="AB141">
            <v>0</v>
          </cell>
          <cell r="AC141">
            <v>126.72000000000001</v>
          </cell>
          <cell r="AD141">
            <v>0.11000000000000001</v>
          </cell>
          <cell r="AE141">
            <v>0.44000000000000006</v>
          </cell>
          <cell r="AF141">
            <v>0.44000000000000006</v>
          </cell>
          <cell r="AG141">
            <v>0.44000000000000006</v>
          </cell>
          <cell r="AH141">
            <v>1.5</v>
          </cell>
          <cell r="AI141">
            <v>13.46</v>
          </cell>
          <cell r="AJ141">
            <v>25.78</v>
          </cell>
          <cell r="AK141">
            <v>8</v>
          </cell>
          <cell r="AL141">
            <v>0.18099999999999999</v>
          </cell>
          <cell r="AM141">
            <v>0.01</v>
          </cell>
          <cell r="AN141">
            <v>1.3316215515136717E-2</v>
          </cell>
          <cell r="AO141">
            <v>3.3937499999999995E-2</v>
          </cell>
          <cell r="AP141">
            <v>7.357025146484375E-2</v>
          </cell>
          <cell r="AQ141">
            <v>1.7601399586390116</v>
          </cell>
          <cell r="AR141">
            <v>5.9130138228545368</v>
          </cell>
          <cell r="AS141">
            <v>1.5139027699066341</v>
          </cell>
          <cell r="AT141">
            <v>0.15790482538214787</v>
          </cell>
          <cell r="AU141">
            <v>0.17122104089728457</v>
          </cell>
          <cell r="AV141">
            <v>6.4584173735486887</v>
          </cell>
          <cell r="AW141">
            <v>166.17785117476748</v>
          </cell>
          <cell r="AX141">
            <v>9.0264736810350618E-3</v>
          </cell>
          <cell r="AY141">
            <v>291.01530909304762</v>
          </cell>
          <cell r="AZ141" t="str">
            <v>16°18'30''</v>
          </cell>
          <cell r="BA141" t="e">
            <v>#VALUE!</v>
          </cell>
          <cell r="BB141">
            <v>0.02</v>
          </cell>
          <cell r="BC141" t="e">
            <v>#VALUE!</v>
          </cell>
          <cell r="BD141" t="e">
            <v>#VALUE!</v>
          </cell>
          <cell r="BE141" t="e">
            <v>#VALUE!</v>
          </cell>
          <cell r="BF141" t="e">
            <v>#VALUE!</v>
          </cell>
          <cell r="BG141" t="e">
            <v>#VALUE!</v>
          </cell>
          <cell r="BH141" t="e">
            <v>#VALUE!</v>
          </cell>
          <cell r="BI141" t="e">
            <v>#VALUE!</v>
          </cell>
          <cell r="BJ141" t="e">
            <v>#VALUE!</v>
          </cell>
          <cell r="BK141" t="e">
            <v>#VALUE!</v>
          </cell>
          <cell r="BL141" t="e">
            <v>#VALUE!</v>
          </cell>
          <cell r="BM141" t="e">
            <v>#VALUE!</v>
          </cell>
          <cell r="BN141">
            <v>2.9999999999972715E-2</v>
          </cell>
          <cell r="BO141">
            <v>740.82</v>
          </cell>
          <cell r="BP141">
            <v>737.35</v>
          </cell>
          <cell r="BQ141">
            <v>741.00100000000009</v>
          </cell>
          <cell r="BR141">
            <v>737.53100000000006</v>
          </cell>
          <cell r="BS141">
            <v>741.6</v>
          </cell>
          <cell r="BT141">
            <v>738.1</v>
          </cell>
          <cell r="BU141">
            <v>738.099609375</v>
          </cell>
          <cell r="BV141">
            <v>0.5989999999999327</v>
          </cell>
          <cell r="BW141">
            <v>0.56899999999995998</v>
          </cell>
          <cell r="BX141">
            <v>0.77999999999993275</v>
          </cell>
          <cell r="BY141">
            <v>200</v>
          </cell>
          <cell r="BZ141">
            <v>0.4</v>
          </cell>
          <cell r="CA141">
            <v>0</v>
          </cell>
          <cell r="CB141">
            <v>0.58399999999994634</v>
          </cell>
          <cell r="CC141">
            <v>7</v>
          </cell>
          <cell r="CD141">
            <v>2.380952380952381E-4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4</v>
          </cell>
          <cell r="CJ141">
            <v>1</v>
          </cell>
          <cell r="CK141">
            <v>1</v>
          </cell>
          <cell r="CL141">
            <v>1</v>
          </cell>
          <cell r="CM141">
            <v>1</v>
          </cell>
          <cell r="CN141">
            <v>1</v>
          </cell>
          <cell r="CO141" t="e">
            <v>#VALUE!</v>
          </cell>
          <cell r="CP141">
            <v>3</v>
          </cell>
          <cell r="CQ141">
            <v>3</v>
          </cell>
          <cell r="DV141" t="str">
            <v>200 mm</v>
          </cell>
          <cell r="DW141">
            <v>13.46</v>
          </cell>
          <cell r="DX141" t="str">
            <v>-</v>
          </cell>
          <cell r="DY141" t="str">
            <v>PVC</v>
          </cell>
          <cell r="DZ141">
            <v>740.82</v>
          </cell>
          <cell r="EA141">
            <v>737.35</v>
          </cell>
        </row>
        <row r="142">
          <cell r="A142">
            <v>75</v>
          </cell>
          <cell r="B142" t="str">
            <v>CO7</v>
          </cell>
          <cell r="C142" t="str">
            <v>CO8</v>
          </cell>
          <cell r="K142">
            <v>75</v>
          </cell>
          <cell r="L142">
            <v>75</v>
          </cell>
          <cell r="M142">
            <v>75</v>
          </cell>
          <cell r="N142">
            <v>0</v>
          </cell>
          <cell r="O142">
            <v>0</v>
          </cell>
          <cell r="P142">
            <v>0</v>
          </cell>
          <cell r="Q142">
            <v>4.4381300000000002E-3</v>
          </cell>
          <cell r="R142">
            <v>6.9345600000000007E-2</v>
          </cell>
          <cell r="S142">
            <v>7.3783730000000006E-2</v>
          </cell>
          <cell r="U142">
            <v>75</v>
          </cell>
          <cell r="V142">
            <v>158.4</v>
          </cell>
          <cell r="Y142">
            <v>0</v>
          </cell>
          <cell r="AB142">
            <v>0</v>
          </cell>
          <cell r="AC142">
            <v>126.72000000000001</v>
          </cell>
          <cell r="AD142">
            <v>0.11000000000000001</v>
          </cell>
          <cell r="AE142">
            <v>0.44000000000000006</v>
          </cell>
          <cell r="AF142">
            <v>0.44000000000000006</v>
          </cell>
          <cell r="AG142">
            <v>0.44000000000000006</v>
          </cell>
          <cell r="AH142">
            <v>1.5</v>
          </cell>
          <cell r="AI142">
            <v>8.0100000000000016</v>
          </cell>
          <cell r="AJ142">
            <v>28.34</v>
          </cell>
          <cell r="AK142">
            <v>8</v>
          </cell>
          <cell r="AL142">
            <v>0.18099999999999999</v>
          </cell>
          <cell r="AM142">
            <v>0.01</v>
          </cell>
          <cell r="AN142">
            <v>1.301034164428711E-2</v>
          </cell>
          <cell r="AO142">
            <v>3.3937499999999995E-2</v>
          </cell>
          <cell r="AP142">
            <v>7.1880340576171875E-2</v>
          </cell>
          <cell r="AQ142">
            <v>1.8216214633973518</v>
          </cell>
          <cell r="AR142">
            <v>6.1922448740999601</v>
          </cell>
          <cell r="AS142">
            <v>1.6336676582123102</v>
          </cell>
          <cell r="AT142">
            <v>0.16912868276808915</v>
          </cell>
          <cell r="AU142">
            <v>0.18213902441237625</v>
          </cell>
          <cell r="AV142">
            <v>6.7714951883607091</v>
          </cell>
          <cell r="AW142">
            <v>174.23347773260429</v>
          </cell>
          <cell r="AX142">
            <v>8.6091376899567282E-3</v>
          </cell>
          <cell r="AY142">
            <v>249.35892261230669</v>
          </cell>
          <cell r="AZ142" t="str">
            <v>41°39'23''</v>
          </cell>
          <cell r="BA142" t="e">
            <v>#VALUE!</v>
          </cell>
          <cell r="BB142">
            <v>1.0999999999999999E-2</v>
          </cell>
          <cell r="BC142" t="e">
            <v>#VALUE!</v>
          </cell>
          <cell r="BD142" t="e">
            <v>#VALUE!</v>
          </cell>
          <cell r="BE142" t="e">
            <v>#VALUE!</v>
          </cell>
          <cell r="BF142" t="e">
            <v>#VALUE!</v>
          </cell>
          <cell r="BG142" t="e">
            <v>#VALUE!</v>
          </cell>
          <cell r="BH142" t="e">
            <v>#VALUE!</v>
          </cell>
          <cell r="BI142" t="e">
            <v>#VALUE!</v>
          </cell>
          <cell r="BJ142" t="e">
            <v>#VALUE!</v>
          </cell>
          <cell r="BK142" t="e">
            <v>#VALUE!</v>
          </cell>
          <cell r="BL142" t="e">
            <v>#VALUE!</v>
          </cell>
          <cell r="BM142" t="e">
            <v>#VALUE!</v>
          </cell>
          <cell r="BN142">
            <v>2.9999999999972715E-2</v>
          </cell>
          <cell r="BO142">
            <v>737.32</v>
          </cell>
          <cell r="BP142">
            <v>735.05</v>
          </cell>
          <cell r="BQ142">
            <v>737.50100000000009</v>
          </cell>
          <cell r="BR142">
            <v>735.23099999999999</v>
          </cell>
          <cell r="BS142">
            <v>738.1</v>
          </cell>
          <cell r="BT142">
            <v>735.8</v>
          </cell>
          <cell r="BU142">
            <v>735.7998046875</v>
          </cell>
          <cell r="BV142">
            <v>0.5989999999999327</v>
          </cell>
          <cell r="BW142">
            <v>0.56899999999995998</v>
          </cell>
          <cell r="BX142">
            <v>0.77999999999993275</v>
          </cell>
          <cell r="BY142">
            <v>200</v>
          </cell>
          <cell r="BZ142">
            <v>0.4</v>
          </cell>
          <cell r="CA142">
            <v>0</v>
          </cell>
          <cell r="CB142">
            <v>0.58399999999994634</v>
          </cell>
          <cell r="CC142">
            <v>8</v>
          </cell>
          <cell r="CD142" t="e">
            <v>#VALUE!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4</v>
          </cell>
          <cell r="CJ142">
            <v>1</v>
          </cell>
          <cell r="CK142">
            <v>1</v>
          </cell>
          <cell r="CL142">
            <v>1</v>
          </cell>
          <cell r="CM142">
            <v>1</v>
          </cell>
          <cell r="CN142">
            <v>1</v>
          </cell>
          <cell r="CO142" t="e">
            <v>#VALUE!</v>
          </cell>
          <cell r="CP142">
            <v>3</v>
          </cell>
          <cell r="CQ142">
            <v>3</v>
          </cell>
          <cell r="DV142" t="str">
            <v>200 mm</v>
          </cell>
          <cell r="DW142">
            <v>8.0100000000000016</v>
          </cell>
          <cell r="DX142" t="str">
            <v>-</v>
          </cell>
          <cell r="DY142" t="str">
            <v>PVC</v>
          </cell>
          <cell r="DZ142">
            <v>737.32</v>
          </cell>
          <cell r="EA142">
            <v>735.05000000000007</v>
          </cell>
        </row>
        <row r="143">
          <cell r="A143">
            <v>76</v>
          </cell>
          <cell r="B143" t="str">
            <v>CO8</v>
          </cell>
          <cell r="C143" t="str">
            <v>CO9</v>
          </cell>
          <cell r="K143">
            <v>76</v>
          </cell>
          <cell r="L143">
            <v>76</v>
          </cell>
          <cell r="M143">
            <v>76</v>
          </cell>
          <cell r="N143">
            <v>0</v>
          </cell>
          <cell r="O143">
            <v>0</v>
          </cell>
          <cell r="P143">
            <v>0</v>
          </cell>
          <cell r="Q143">
            <v>1.720236E-2</v>
          </cell>
          <cell r="R143">
            <v>7.3783730000000006E-2</v>
          </cell>
          <cell r="S143">
            <v>9.0986090000000006E-2</v>
          </cell>
          <cell r="U143">
            <v>95</v>
          </cell>
          <cell r="V143">
            <v>158.4</v>
          </cell>
          <cell r="AB143">
            <v>158.39990234375</v>
          </cell>
          <cell r="AC143">
            <v>126.72000000000001</v>
          </cell>
          <cell r="AD143">
            <v>0.13933333333333334</v>
          </cell>
          <cell r="AE143">
            <v>0.55733333333333335</v>
          </cell>
          <cell r="AF143">
            <v>0.55733333333333335</v>
          </cell>
          <cell r="AG143">
            <v>0.55733333333333335</v>
          </cell>
          <cell r="AH143">
            <v>1.5</v>
          </cell>
          <cell r="AI143">
            <v>21.59</v>
          </cell>
          <cell r="AJ143">
            <v>12.83</v>
          </cell>
          <cell r="AK143">
            <v>8</v>
          </cell>
          <cell r="AL143">
            <v>0.18099999999999999</v>
          </cell>
          <cell r="AM143">
            <v>0.01</v>
          </cell>
          <cell r="AN143">
            <v>1.5806015014648435E-2</v>
          </cell>
          <cell r="AO143">
            <v>3.3937499999999995E-2</v>
          </cell>
          <cell r="AP143">
            <v>8.7326049804687486E-2</v>
          </cell>
          <cell r="AQ143">
            <v>1.3670763352040987</v>
          </cell>
          <cell r="AR143">
            <v>4.2087757003502118</v>
          </cell>
          <cell r="AS143">
            <v>0.86448808041369718</v>
          </cell>
          <cell r="AT143">
            <v>9.5254725090472434E-2</v>
          </cell>
          <cell r="AU143">
            <v>0.11106074010512088</v>
          </cell>
          <cell r="AV143">
            <v>4.5561496403522126</v>
          </cell>
          <cell r="AW143">
            <v>117.2316858872194</v>
          </cell>
          <cell r="AX143">
            <v>1.2795175541901254E-2</v>
          </cell>
          <cell r="AY143">
            <v>306.15321910545396</v>
          </cell>
          <cell r="AZ143" t="str">
            <v>56°47'39''</v>
          </cell>
          <cell r="BA143" t="e">
            <v>#VALUE!</v>
          </cell>
          <cell r="BB143">
            <v>1E-3</v>
          </cell>
          <cell r="BC143" t="e">
            <v>#VALUE!</v>
          </cell>
          <cell r="BD143" t="e">
            <v>#VALUE!</v>
          </cell>
          <cell r="BE143" t="e">
            <v>#VALUE!</v>
          </cell>
          <cell r="BF143" t="e">
            <v>#VALUE!</v>
          </cell>
          <cell r="BG143" t="e">
            <v>#VALUE!</v>
          </cell>
          <cell r="BH143" t="e">
            <v>#VALUE!</v>
          </cell>
          <cell r="BI143" t="e">
            <v>#VALUE!</v>
          </cell>
          <cell r="BJ143" t="e">
            <v>#VALUE!</v>
          </cell>
          <cell r="BK143" t="e">
            <v>#VALUE!</v>
          </cell>
          <cell r="BL143" t="e">
            <v>#VALUE!</v>
          </cell>
          <cell r="BM143" t="e">
            <v>#VALUE!</v>
          </cell>
          <cell r="BN143">
            <v>2.9999999999972715E-2</v>
          </cell>
          <cell r="BO143">
            <v>735.02</v>
          </cell>
          <cell r="BP143">
            <v>732.25</v>
          </cell>
          <cell r="BQ143">
            <v>735.20100000000014</v>
          </cell>
          <cell r="BR143">
            <v>732.43100000000004</v>
          </cell>
          <cell r="BS143">
            <v>735.8</v>
          </cell>
          <cell r="BT143">
            <v>733</v>
          </cell>
          <cell r="BU143">
            <v>733</v>
          </cell>
          <cell r="BV143">
            <v>0.59899999999981901</v>
          </cell>
          <cell r="BW143">
            <v>0.56899999999995998</v>
          </cell>
          <cell r="BX143">
            <v>0.77999999999981906</v>
          </cell>
          <cell r="BY143">
            <v>200</v>
          </cell>
          <cell r="BZ143">
            <v>0.4</v>
          </cell>
          <cell r="CA143">
            <v>0</v>
          </cell>
          <cell r="CB143">
            <v>0.5839999999998895</v>
          </cell>
          <cell r="CC143">
            <v>9</v>
          </cell>
          <cell r="CD143" t="e">
            <v>#VALUE!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4</v>
          </cell>
          <cell r="CJ143">
            <v>1</v>
          </cell>
          <cell r="CK143">
            <v>1</v>
          </cell>
          <cell r="CL143">
            <v>1</v>
          </cell>
          <cell r="CM143">
            <v>1</v>
          </cell>
          <cell r="CN143">
            <v>1</v>
          </cell>
          <cell r="CO143" t="e">
            <v>#VALUE!</v>
          </cell>
          <cell r="CP143">
            <v>3</v>
          </cell>
          <cell r="CQ143">
            <v>3</v>
          </cell>
          <cell r="DV143" t="str">
            <v>200 mm</v>
          </cell>
          <cell r="DW143">
            <v>21.59</v>
          </cell>
          <cell r="DX143" t="str">
            <v>-</v>
          </cell>
          <cell r="DY143" t="str">
            <v>PVC</v>
          </cell>
          <cell r="DZ143">
            <v>735.0200000000001</v>
          </cell>
          <cell r="EA143">
            <v>732.25000000000011</v>
          </cell>
        </row>
        <row r="144">
          <cell r="A144">
            <v>77</v>
          </cell>
          <cell r="B144" t="str">
            <v>CO9</v>
          </cell>
          <cell r="C144" t="str">
            <v>CO10</v>
          </cell>
          <cell r="K144">
            <v>77</v>
          </cell>
          <cell r="L144">
            <v>77</v>
          </cell>
          <cell r="M144">
            <v>77</v>
          </cell>
          <cell r="N144">
            <v>0</v>
          </cell>
          <cell r="O144">
            <v>0</v>
          </cell>
          <cell r="P144">
            <v>0</v>
          </cell>
          <cell r="Q144">
            <v>1.4443719999999998E-2</v>
          </cell>
          <cell r="R144">
            <v>9.0986090000000006E-2</v>
          </cell>
          <cell r="S144">
            <v>0.10542981</v>
          </cell>
          <cell r="U144">
            <v>114</v>
          </cell>
          <cell r="V144">
            <v>158.4</v>
          </cell>
          <cell r="AB144">
            <v>158.39990234375</v>
          </cell>
          <cell r="AC144">
            <v>126.72000000000001</v>
          </cell>
          <cell r="AD144">
            <v>0.16720000000000002</v>
          </cell>
          <cell r="AE144">
            <v>0.66880000000000006</v>
          </cell>
          <cell r="AF144">
            <v>0.66880000000000006</v>
          </cell>
          <cell r="AG144">
            <v>0.66880000000000006</v>
          </cell>
          <cell r="AH144">
            <v>1.5</v>
          </cell>
          <cell r="AI144">
            <v>18.91</v>
          </cell>
          <cell r="AJ144">
            <v>13.06</v>
          </cell>
          <cell r="AK144">
            <v>8</v>
          </cell>
          <cell r="AL144">
            <v>0.18099999999999999</v>
          </cell>
          <cell r="AM144">
            <v>0.01</v>
          </cell>
          <cell r="AN144">
            <v>1.5736968994140621E-2</v>
          </cell>
          <cell r="AO144">
            <v>3.3937499999999995E-2</v>
          </cell>
          <cell r="AP144">
            <v>8.6944580078124986E-2</v>
          </cell>
          <cell r="AQ144">
            <v>1.3758774353766159</v>
          </cell>
          <cell r="AR144">
            <v>4.2453394316940747</v>
          </cell>
          <cell r="AS144">
            <v>0.87687830806356626</v>
          </cell>
          <cell r="AT144">
            <v>9.6485153780761154E-2</v>
          </cell>
          <cell r="AU144">
            <v>0.11222212277490178</v>
          </cell>
          <cell r="AV144">
            <v>4.5968066795729969</v>
          </cell>
          <cell r="AW144">
            <v>118.27780895763438</v>
          </cell>
          <cell r="AX144">
            <v>1.2682006990316172E-2</v>
          </cell>
          <cell r="AY144">
            <v>339.34644808018299</v>
          </cell>
          <cell r="AZ144" t="str">
            <v>33°11'36''</v>
          </cell>
          <cell r="BA144" t="e">
            <v>#VALUE!</v>
          </cell>
          <cell r="BB144">
            <v>1E-3</v>
          </cell>
          <cell r="BC144" t="e">
            <v>#VALUE!</v>
          </cell>
          <cell r="BD144" t="e">
            <v>#VALUE!</v>
          </cell>
          <cell r="BE144" t="e">
            <v>#VALUE!</v>
          </cell>
          <cell r="BF144" t="e">
            <v>#VALUE!</v>
          </cell>
          <cell r="BG144" t="e">
            <v>#VALUE!</v>
          </cell>
          <cell r="BH144" t="e">
            <v>#VALUE!</v>
          </cell>
          <cell r="BI144" t="e">
            <v>#VALUE!</v>
          </cell>
          <cell r="BJ144" t="e">
            <v>#VALUE!</v>
          </cell>
          <cell r="BK144" t="e">
            <v>#VALUE!</v>
          </cell>
          <cell r="BL144" t="e">
            <v>#VALUE!</v>
          </cell>
          <cell r="BM144" t="e">
            <v>#VALUE!</v>
          </cell>
          <cell r="BN144">
            <v>2.9999999999972715E-2</v>
          </cell>
          <cell r="BO144">
            <v>732.22</v>
          </cell>
          <cell r="BP144">
            <v>729.75</v>
          </cell>
          <cell r="BQ144">
            <v>732.40100000000018</v>
          </cell>
          <cell r="BR144">
            <v>729.93100000000004</v>
          </cell>
          <cell r="BS144">
            <v>733</v>
          </cell>
          <cell r="BT144">
            <v>730.5</v>
          </cell>
          <cell r="BU144">
            <v>730.5</v>
          </cell>
          <cell r="BV144">
            <v>0.59899999999981901</v>
          </cell>
          <cell r="BW144">
            <v>0.56899999999995998</v>
          </cell>
          <cell r="BX144">
            <v>0.77999999999981906</v>
          </cell>
          <cell r="BY144">
            <v>200</v>
          </cell>
          <cell r="BZ144">
            <v>0.4</v>
          </cell>
          <cell r="CA144">
            <v>0</v>
          </cell>
          <cell r="CB144">
            <v>0.5839999999998895</v>
          </cell>
          <cell r="CC144">
            <v>10</v>
          </cell>
          <cell r="CD144" t="e">
            <v>#VALUE!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4</v>
          </cell>
          <cell r="CJ144">
            <v>1</v>
          </cell>
          <cell r="CK144">
            <v>1</v>
          </cell>
          <cell r="CL144">
            <v>1</v>
          </cell>
          <cell r="CM144">
            <v>1</v>
          </cell>
          <cell r="CN144">
            <v>1</v>
          </cell>
          <cell r="CO144" t="e">
            <v>#VALUE!</v>
          </cell>
          <cell r="CP144">
            <v>3</v>
          </cell>
          <cell r="CQ144">
            <v>3</v>
          </cell>
          <cell r="DV144" t="str">
            <v>200 mm</v>
          </cell>
          <cell r="DW144">
            <v>18.91</v>
          </cell>
          <cell r="DX144" t="str">
            <v>-</v>
          </cell>
          <cell r="DY144" t="str">
            <v>PVC</v>
          </cell>
          <cell r="DZ144">
            <v>732.22000000000014</v>
          </cell>
          <cell r="EA144">
            <v>729.75000000000011</v>
          </cell>
        </row>
        <row r="145">
          <cell r="A145">
            <v>78</v>
          </cell>
          <cell r="B145" t="str">
            <v>CO10</v>
          </cell>
          <cell r="C145" t="str">
            <v>CO11</v>
          </cell>
          <cell r="K145">
            <v>78</v>
          </cell>
          <cell r="L145">
            <v>78</v>
          </cell>
          <cell r="M145">
            <v>78</v>
          </cell>
          <cell r="N145">
            <v>0</v>
          </cell>
          <cell r="O145">
            <v>0</v>
          </cell>
          <cell r="P145">
            <v>0</v>
          </cell>
          <cell r="Q145">
            <v>2.0928469999999998E-2</v>
          </cell>
          <cell r="R145">
            <v>0.10542981</v>
          </cell>
          <cell r="S145">
            <v>0.12635827999999999</v>
          </cell>
          <cell r="U145">
            <v>140</v>
          </cell>
          <cell r="V145">
            <v>158.4</v>
          </cell>
          <cell r="AB145">
            <v>158.39990234375</v>
          </cell>
          <cell r="AC145">
            <v>126.72000000000001</v>
          </cell>
          <cell r="AD145">
            <v>0.20533333333333337</v>
          </cell>
          <cell r="AE145">
            <v>0.82133333333333347</v>
          </cell>
          <cell r="AF145">
            <v>0.82133333333333347</v>
          </cell>
          <cell r="AG145">
            <v>0.82133333333333347</v>
          </cell>
          <cell r="AH145">
            <v>1.5</v>
          </cell>
          <cell r="AI145">
            <v>20.09</v>
          </cell>
          <cell r="AJ145">
            <v>16.77</v>
          </cell>
          <cell r="AK145">
            <v>8</v>
          </cell>
          <cell r="AL145">
            <v>0.18099999999999999</v>
          </cell>
          <cell r="AM145">
            <v>0.01</v>
          </cell>
          <cell r="AN145">
            <v>1.4799324035644528E-2</v>
          </cell>
          <cell r="AO145">
            <v>3.3937499999999995E-2</v>
          </cell>
          <cell r="AP145">
            <v>8.1764221191406236E-2</v>
          </cell>
          <cell r="AQ145">
            <v>1.5061639869406926</v>
          </cell>
          <cell r="AR145">
            <v>4.7951417608169438</v>
          </cell>
          <cell r="AS145">
            <v>1.0716325106253006</v>
          </cell>
          <cell r="AT145">
            <v>0.11562334126182888</v>
          </cell>
          <cell r="AU145">
            <v>0.1304226652974734</v>
          </cell>
          <cell r="AV145">
            <v>5.2089619200787274</v>
          </cell>
          <cell r="AW145">
            <v>134.02882605189188</v>
          </cell>
          <cell r="AX145">
            <v>1.1191622311302239E-2</v>
          </cell>
          <cell r="AY145">
            <v>308.95479917918499</v>
          </cell>
          <cell r="AZ145" t="str">
            <v>30°23'30''</v>
          </cell>
          <cell r="BA145" t="e">
            <v>#VALUE!</v>
          </cell>
          <cell r="BB145">
            <v>1.7999999999999999E-2</v>
          </cell>
          <cell r="BC145" t="e">
            <v>#VALUE!</v>
          </cell>
          <cell r="BD145" t="e">
            <v>#VALUE!</v>
          </cell>
          <cell r="BE145" t="e">
            <v>#VALUE!</v>
          </cell>
          <cell r="BF145" t="e">
            <v>#VALUE!</v>
          </cell>
          <cell r="BG145" t="e">
            <v>#VALUE!</v>
          </cell>
          <cell r="BH145" t="e">
            <v>#VALUE!</v>
          </cell>
          <cell r="BI145" t="e">
            <v>#VALUE!</v>
          </cell>
          <cell r="BJ145" t="e">
            <v>#VALUE!</v>
          </cell>
          <cell r="BK145" t="e">
            <v>#VALUE!</v>
          </cell>
          <cell r="BL145" t="e">
            <v>#VALUE!</v>
          </cell>
          <cell r="BM145" t="e">
            <v>#VALUE!</v>
          </cell>
          <cell r="BN145">
            <v>2.9999999999972715E-2</v>
          </cell>
          <cell r="BO145">
            <v>729.72</v>
          </cell>
          <cell r="BP145">
            <v>726.35</v>
          </cell>
          <cell r="BQ145">
            <v>729.90100000000018</v>
          </cell>
          <cell r="BR145">
            <v>726.53100000000006</v>
          </cell>
          <cell r="BS145">
            <v>730.5</v>
          </cell>
          <cell r="BT145">
            <v>727.1</v>
          </cell>
          <cell r="BU145">
            <v>727.099609375</v>
          </cell>
          <cell r="BV145">
            <v>0.59899999999981901</v>
          </cell>
          <cell r="BW145">
            <v>0.56899999999995998</v>
          </cell>
          <cell r="BX145">
            <v>0.77999999999981906</v>
          </cell>
          <cell r="BY145">
            <v>200</v>
          </cell>
          <cell r="BZ145">
            <v>0.4</v>
          </cell>
          <cell r="CA145">
            <v>0</v>
          </cell>
          <cell r="CB145">
            <v>0.5839999999998895</v>
          </cell>
          <cell r="CC145">
            <v>10</v>
          </cell>
          <cell r="CD145" t="e">
            <v>#VALUE!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4</v>
          </cell>
          <cell r="CJ145">
            <v>1</v>
          </cell>
          <cell r="CK145">
            <v>1</v>
          </cell>
          <cell r="CL145">
            <v>1</v>
          </cell>
          <cell r="CM145">
            <v>1</v>
          </cell>
          <cell r="CN145">
            <v>1</v>
          </cell>
          <cell r="CO145" t="e">
            <v>#VALUE!</v>
          </cell>
          <cell r="CP145">
            <v>3</v>
          </cell>
          <cell r="CQ145">
            <v>3</v>
          </cell>
          <cell r="DV145" t="str">
            <v>200 mm</v>
          </cell>
          <cell r="DW145">
            <v>20.09</v>
          </cell>
          <cell r="DX145" t="str">
            <v>-</v>
          </cell>
          <cell r="DY145" t="str">
            <v>PVC</v>
          </cell>
          <cell r="DZ145">
            <v>729.72000000000014</v>
          </cell>
          <cell r="EA145">
            <v>726.35000000000014</v>
          </cell>
        </row>
        <row r="146">
          <cell r="A146">
            <v>79</v>
          </cell>
          <cell r="B146" t="str">
            <v>CO11</v>
          </cell>
          <cell r="C146" t="str">
            <v>CO12</v>
          </cell>
          <cell r="K146">
            <v>79</v>
          </cell>
          <cell r="L146">
            <v>79</v>
          </cell>
          <cell r="M146">
            <v>79</v>
          </cell>
          <cell r="N146">
            <v>0</v>
          </cell>
          <cell r="O146">
            <v>0</v>
          </cell>
          <cell r="P146">
            <v>0</v>
          </cell>
          <cell r="Q146">
            <v>8.6777199999999999E-3</v>
          </cell>
          <cell r="R146">
            <v>0.12635827999999999</v>
          </cell>
          <cell r="S146">
            <v>0.13503599999999999</v>
          </cell>
          <cell r="U146">
            <v>148</v>
          </cell>
          <cell r="V146">
            <v>158.4</v>
          </cell>
          <cell r="AB146">
            <v>158.39990234375</v>
          </cell>
          <cell r="AC146">
            <v>126.72000000000001</v>
          </cell>
          <cell r="AD146">
            <v>0.21706666666666669</v>
          </cell>
          <cell r="AE146">
            <v>0.86826666666666674</v>
          </cell>
          <cell r="AF146">
            <v>0.86826666666666674</v>
          </cell>
          <cell r="AG146">
            <v>0.86826666666666674</v>
          </cell>
          <cell r="AH146">
            <v>1.5</v>
          </cell>
          <cell r="AI146">
            <v>12.31</v>
          </cell>
          <cell r="AJ146">
            <v>12.75</v>
          </cell>
          <cell r="AK146">
            <v>8</v>
          </cell>
          <cell r="AL146">
            <v>0.18099999999999999</v>
          </cell>
          <cell r="AM146">
            <v>0.01</v>
          </cell>
          <cell r="AN146">
            <v>1.5830871582031249E-2</v>
          </cell>
          <cell r="AO146">
            <v>3.3937499999999995E-2</v>
          </cell>
          <cell r="AP146">
            <v>8.746337890625E-2</v>
          </cell>
          <cell r="AQ146">
            <v>1.3640149249377997</v>
          </cell>
          <cell r="AR146">
            <v>4.1959864359936008</v>
          </cell>
          <cell r="AS146">
            <v>0.86018945854643813</v>
          </cell>
          <cell r="AT146">
            <v>9.4828578769269686E-2</v>
          </cell>
          <cell r="AU146">
            <v>0.11065945035130094</v>
          </cell>
          <cell r="AV146">
            <v>4.5419227527212191</v>
          </cell>
          <cell r="AW146">
            <v>116.86562196185183</v>
          </cell>
          <cell r="AX146">
            <v>1.2835254498449866E-2</v>
          </cell>
          <cell r="AY146">
            <v>303.33495457341388</v>
          </cell>
          <cell r="AZ146" t="str">
            <v>05°37'11''</v>
          </cell>
          <cell r="BA146" t="e">
            <v>#VALUE!</v>
          </cell>
          <cell r="BB146">
            <v>1E-3</v>
          </cell>
          <cell r="BC146" t="e">
            <v>#VALUE!</v>
          </cell>
          <cell r="BD146" t="e">
            <v>#VALUE!</v>
          </cell>
          <cell r="BE146" t="e">
            <v>#VALUE!</v>
          </cell>
          <cell r="BF146" t="e">
            <v>#VALUE!</v>
          </cell>
          <cell r="BG146" t="e">
            <v>#VALUE!</v>
          </cell>
          <cell r="BH146" t="e">
            <v>#VALUE!</v>
          </cell>
          <cell r="BI146" t="e">
            <v>#VALUE!</v>
          </cell>
          <cell r="BJ146" t="e">
            <v>#VALUE!</v>
          </cell>
          <cell r="BK146" t="e">
            <v>#VALUE!</v>
          </cell>
          <cell r="BL146" t="e">
            <v>#VALUE!</v>
          </cell>
          <cell r="BM146" t="e">
            <v>#VALUE!</v>
          </cell>
          <cell r="BN146">
            <v>2.9999999999972715E-2</v>
          </cell>
          <cell r="BO146">
            <v>726.32</v>
          </cell>
          <cell r="BP146">
            <v>724.75</v>
          </cell>
          <cell r="BQ146">
            <v>726.5010000000002</v>
          </cell>
          <cell r="BR146">
            <v>724.93100000000004</v>
          </cell>
          <cell r="BS146">
            <v>727.1</v>
          </cell>
          <cell r="BT146">
            <v>725.5</v>
          </cell>
          <cell r="BU146">
            <v>725.5</v>
          </cell>
          <cell r="BV146">
            <v>0.59899999999981901</v>
          </cell>
          <cell r="BW146">
            <v>0.56899999999995998</v>
          </cell>
          <cell r="BX146">
            <v>0.77999999999981906</v>
          </cell>
          <cell r="BY146">
            <v>200</v>
          </cell>
          <cell r="BZ146">
            <v>0.4</v>
          </cell>
          <cell r="CA146">
            <v>0</v>
          </cell>
          <cell r="CB146">
            <v>0.5839999999998895</v>
          </cell>
          <cell r="CC146">
            <v>10</v>
          </cell>
          <cell r="CD146" t="e">
            <v>#VALUE!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4</v>
          </cell>
          <cell r="CJ146">
            <v>1</v>
          </cell>
          <cell r="CK146">
            <v>1</v>
          </cell>
          <cell r="CL146">
            <v>1</v>
          </cell>
          <cell r="CM146">
            <v>1</v>
          </cell>
          <cell r="CN146">
            <v>1</v>
          </cell>
          <cell r="CO146" t="e">
            <v>#VALUE!</v>
          </cell>
          <cell r="CP146">
            <v>3</v>
          </cell>
          <cell r="CQ146">
            <v>3</v>
          </cell>
          <cell r="DV146" t="str">
            <v>200 mm</v>
          </cell>
          <cell r="DW146">
            <v>12.31</v>
          </cell>
          <cell r="DX146" t="str">
            <v>-</v>
          </cell>
          <cell r="DY146" t="str">
            <v>PVC</v>
          </cell>
          <cell r="DZ146">
            <v>726.32000000000016</v>
          </cell>
          <cell r="EA146">
            <v>724.75000000000011</v>
          </cell>
        </row>
        <row r="147">
          <cell r="A147">
            <v>80</v>
          </cell>
          <cell r="B147" t="str">
            <v>CO12</v>
          </cell>
          <cell r="C147" t="str">
            <v>CO13</v>
          </cell>
          <cell r="K147">
            <v>80</v>
          </cell>
          <cell r="L147">
            <v>80</v>
          </cell>
          <cell r="M147">
            <v>80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0.13503599999999999</v>
          </cell>
          <cell r="S147">
            <v>0.13503599999999999</v>
          </cell>
          <cell r="U147">
            <v>148</v>
          </cell>
          <cell r="V147">
            <v>158.4</v>
          </cell>
          <cell r="AB147">
            <v>158.39990234375</v>
          </cell>
          <cell r="AC147">
            <v>126.72000000000001</v>
          </cell>
          <cell r="AD147">
            <v>0.21706666666666669</v>
          </cell>
          <cell r="AE147">
            <v>0.86826666666666674</v>
          </cell>
          <cell r="AF147">
            <v>0.86826666666666674</v>
          </cell>
          <cell r="AG147">
            <v>0.86826666666666674</v>
          </cell>
          <cell r="AH147">
            <v>1.5</v>
          </cell>
          <cell r="AI147">
            <v>5.96</v>
          </cell>
          <cell r="AJ147">
            <v>7.89</v>
          </cell>
          <cell r="AK147">
            <v>8</v>
          </cell>
          <cell r="AL147">
            <v>0.18099999999999999</v>
          </cell>
          <cell r="AM147">
            <v>0.01</v>
          </cell>
          <cell r="AN147">
            <v>1.7809730529785156E-2</v>
          </cell>
          <cell r="AO147">
            <v>3.3937499999999995E-2</v>
          </cell>
          <cell r="AP147">
            <v>9.839630126953125E-2</v>
          </cell>
          <cell r="AQ147">
            <v>1.1470218108931296</v>
          </cell>
          <cell r="AR147">
            <v>3.3224653301491642</v>
          </cell>
          <cell r="AS147">
            <v>0.58591886030545248</v>
          </cell>
          <cell r="AT147">
            <v>6.7057035405940588E-2</v>
          </cell>
          <cell r="AU147">
            <v>8.4866765935725744E-2</v>
          </cell>
          <cell r="AV147">
            <v>3.5729188537940106</v>
          </cell>
          <cell r="AW147">
            <v>91.932735715880384</v>
          </cell>
          <cell r="AX147">
            <v>1.6316277203321506E-2</v>
          </cell>
          <cell r="AY147">
            <v>1.8702083034738555</v>
          </cell>
          <cell r="AZ147" t="str">
            <v>58°32'07''</v>
          </cell>
          <cell r="BA147" t="e">
            <v>#VALUE!</v>
          </cell>
          <cell r="BB147">
            <v>1E-3</v>
          </cell>
          <cell r="BC147" t="e">
            <v>#VALUE!</v>
          </cell>
          <cell r="BD147" t="e">
            <v>#VALUE!</v>
          </cell>
          <cell r="BE147" t="e">
            <v>#VALUE!</v>
          </cell>
          <cell r="BF147" t="e">
            <v>#VALUE!</v>
          </cell>
          <cell r="BG147" t="e">
            <v>#VALUE!</v>
          </cell>
          <cell r="BH147" t="e">
            <v>#VALUE!</v>
          </cell>
          <cell r="BI147" t="e">
            <v>#VALUE!</v>
          </cell>
          <cell r="BJ147" t="e">
            <v>#VALUE!</v>
          </cell>
          <cell r="BK147" t="e">
            <v>#VALUE!</v>
          </cell>
          <cell r="BL147" t="e">
            <v>#VALUE!</v>
          </cell>
          <cell r="BM147" t="e">
            <v>#VALUE!</v>
          </cell>
          <cell r="BN147">
            <v>2.9999999999972715E-2</v>
          </cell>
          <cell r="BO147">
            <v>724.72</v>
          </cell>
          <cell r="BP147">
            <v>724.25</v>
          </cell>
          <cell r="BQ147">
            <v>724.90100000000018</v>
          </cell>
          <cell r="BR147">
            <v>724.43100000000004</v>
          </cell>
          <cell r="BS147">
            <v>725.5</v>
          </cell>
          <cell r="BT147">
            <v>725</v>
          </cell>
          <cell r="BU147">
            <v>725</v>
          </cell>
          <cell r="BV147">
            <v>0.59899999999981901</v>
          </cell>
          <cell r="BW147">
            <v>0.56899999999995998</v>
          </cell>
          <cell r="BX147">
            <v>0.77999999999981906</v>
          </cell>
          <cell r="BY147">
            <v>200</v>
          </cell>
          <cell r="BZ147">
            <v>0.4</v>
          </cell>
          <cell r="CA147">
            <v>0</v>
          </cell>
          <cell r="CB147">
            <v>0.5839999999998895</v>
          </cell>
          <cell r="CC147">
            <v>10</v>
          </cell>
          <cell r="CD147" t="e">
            <v>#VALUE!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4</v>
          </cell>
          <cell r="CJ147">
            <v>1</v>
          </cell>
          <cell r="CK147">
            <v>1</v>
          </cell>
          <cell r="CL147">
            <v>1</v>
          </cell>
          <cell r="CM147">
            <v>1</v>
          </cell>
          <cell r="CN147">
            <v>1</v>
          </cell>
          <cell r="CO147" t="e">
            <v>#VALUE!</v>
          </cell>
          <cell r="CP147">
            <v>3</v>
          </cell>
          <cell r="CQ147">
            <v>3</v>
          </cell>
          <cell r="DV147" t="str">
            <v>200 mm</v>
          </cell>
          <cell r="DW147">
            <v>5.96</v>
          </cell>
          <cell r="DX147" t="str">
            <v>-</v>
          </cell>
          <cell r="DY147" t="str">
            <v>PVC</v>
          </cell>
          <cell r="DZ147">
            <v>724.72000000000014</v>
          </cell>
          <cell r="EA147">
            <v>724.25000000000011</v>
          </cell>
        </row>
        <row r="148">
          <cell r="A148">
            <v>81</v>
          </cell>
          <cell r="B148" t="str">
            <v>CO13</v>
          </cell>
          <cell r="C148" t="str">
            <v>CO14</v>
          </cell>
          <cell r="K148">
            <v>81</v>
          </cell>
          <cell r="L148">
            <v>81</v>
          </cell>
          <cell r="M148">
            <v>81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0.13503599999999999</v>
          </cell>
          <cell r="S148">
            <v>0.13503599999999999</v>
          </cell>
          <cell r="U148">
            <v>148</v>
          </cell>
          <cell r="V148">
            <v>158.4</v>
          </cell>
          <cell r="AB148">
            <v>158.39990234375</v>
          </cell>
          <cell r="AC148">
            <v>126.72000000000001</v>
          </cell>
          <cell r="AD148">
            <v>0.21706666666666669</v>
          </cell>
          <cell r="AE148">
            <v>0.86826666666666674</v>
          </cell>
          <cell r="AF148">
            <v>0.86826666666666674</v>
          </cell>
          <cell r="AG148">
            <v>0.86826666666666674</v>
          </cell>
          <cell r="AH148">
            <v>1.5</v>
          </cell>
          <cell r="AI148">
            <v>39.159999999999997</v>
          </cell>
          <cell r="AJ148">
            <v>1.99</v>
          </cell>
          <cell r="AK148">
            <v>8</v>
          </cell>
          <cell r="AL148">
            <v>0.18099999999999999</v>
          </cell>
          <cell r="AM148">
            <v>0.01</v>
          </cell>
          <cell r="AN148">
            <v>2.4957374572753908E-2</v>
          </cell>
          <cell r="AO148">
            <v>3.3937499999999995E-2</v>
          </cell>
          <cell r="AP148">
            <v>0.13788604736328125</v>
          </cell>
          <cell r="AQ148">
            <v>0.70037530884191934</v>
          </cell>
          <cell r="AR148">
            <v>1.7055976042797276</v>
          </cell>
          <cell r="AS148">
            <v>0.19652298773944854</v>
          </cell>
          <cell r="AT148">
            <v>2.5001303426881442E-2</v>
          </cell>
          <cell r="AU148">
            <v>4.9958677999635354E-2</v>
          </cell>
          <cell r="AV148">
            <v>1.7943666523799033</v>
          </cell>
          <cell r="AW148">
            <v>46.169824163641962</v>
          </cell>
          <cell r="AX148">
            <v>3.2488752711803209E-2</v>
          </cell>
          <cell r="AY148">
            <v>291.24835936241817</v>
          </cell>
          <cell r="AZ148" t="str">
            <v>70°37'19''</v>
          </cell>
          <cell r="BA148" t="e">
            <v>#VALUE!</v>
          </cell>
          <cell r="BB148">
            <v>1E-3</v>
          </cell>
          <cell r="BC148" t="e">
            <v>#VALUE!</v>
          </cell>
          <cell r="BD148" t="e">
            <v>#VALUE!</v>
          </cell>
          <cell r="BE148" t="e">
            <v>#VALUE!</v>
          </cell>
          <cell r="BF148" t="e">
            <v>#VALUE!</v>
          </cell>
          <cell r="BG148" t="e">
            <v>#VALUE!</v>
          </cell>
          <cell r="BH148" t="e">
            <v>#VALUE!</v>
          </cell>
          <cell r="BI148" t="e">
            <v>#VALUE!</v>
          </cell>
          <cell r="BJ148" t="e">
            <v>#VALUE!</v>
          </cell>
          <cell r="BK148" t="e">
            <v>#VALUE!</v>
          </cell>
          <cell r="BL148" t="e">
            <v>#VALUE!</v>
          </cell>
          <cell r="BM148" t="e">
            <v>#VALUE!</v>
          </cell>
          <cell r="BN148">
            <v>2.9999999999972715E-2</v>
          </cell>
          <cell r="BO148">
            <v>724.22</v>
          </cell>
          <cell r="BP148">
            <v>723.44</v>
          </cell>
          <cell r="BQ148">
            <v>724.40100000000018</v>
          </cell>
          <cell r="BR148">
            <v>723.62100000000009</v>
          </cell>
          <cell r="BS148">
            <v>725</v>
          </cell>
          <cell r="BT148">
            <v>724.4</v>
          </cell>
          <cell r="BU148">
            <v>724.39990234375</v>
          </cell>
          <cell r="BV148">
            <v>0.59899999999981901</v>
          </cell>
          <cell r="BW148">
            <v>0.77899999999988268</v>
          </cell>
          <cell r="BX148">
            <v>0.77999999999981906</v>
          </cell>
          <cell r="BY148">
            <v>200</v>
          </cell>
          <cell r="BZ148">
            <v>0.4</v>
          </cell>
          <cell r="CA148">
            <v>0</v>
          </cell>
          <cell r="CB148">
            <v>0.68899999999985084</v>
          </cell>
          <cell r="CC148">
            <v>10</v>
          </cell>
          <cell r="CD148" t="e">
            <v>#VALUE!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4</v>
          </cell>
          <cell r="CJ148">
            <v>1</v>
          </cell>
          <cell r="CK148">
            <v>1</v>
          </cell>
          <cell r="CL148">
            <v>1</v>
          </cell>
          <cell r="CM148">
            <v>1</v>
          </cell>
          <cell r="CN148">
            <v>1</v>
          </cell>
          <cell r="CO148" t="e">
            <v>#VALUE!</v>
          </cell>
          <cell r="CP148">
            <v>3</v>
          </cell>
          <cell r="CQ148">
            <v>3</v>
          </cell>
          <cell r="DV148" t="str">
            <v>200 mm</v>
          </cell>
          <cell r="DW148">
            <v>39.159999999999997</v>
          </cell>
          <cell r="DX148" t="str">
            <v>-</v>
          </cell>
          <cell r="DY148" t="str">
            <v>PVC</v>
          </cell>
          <cell r="DZ148">
            <v>724.22000000000014</v>
          </cell>
          <cell r="EA148">
            <v>723.44000000000017</v>
          </cell>
        </row>
        <row r="149">
          <cell r="A149">
            <v>82</v>
          </cell>
          <cell r="B149" t="str">
            <v>CO14</v>
          </cell>
          <cell r="C149" t="str">
            <v>CO15</v>
          </cell>
          <cell r="K149">
            <v>82</v>
          </cell>
          <cell r="L149">
            <v>82</v>
          </cell>
          <cell r="M149">
            <v>82</v>
          </cell>
          <cell r="N149">
            <v>0</v>
          </cell>
          <cell r="O149">
            <v>0</v>
          </cell>
          <cell r="P149">
            <v>0</v>
          </cell>
          <cell r="Q149">
            <v>4.3419159999999998E-2</v>
          </cell>
          <cell r="R149">
            <v>0.13503599999999999</v>
          </cell>
          <cell r="S149">
            <v>0.17845516</v>
          </cell>
          <cell r="U149">
            <v>187</v>
          </cell>
          <cell r="V149">
            <v>158.4</v>
          </cell>
          <cell r="AB149">
            <v>158.39990234375</v>
          </cell>
          <cell r="AC149">
            <v>126.72000000000001</v>
          </cell>
          <cell r="AD149">
            <v>0.27426666666666671</v>
          </cell>
          <cell r="AE149">
            <v>1.0970666666666669</v>
          </cell>
          <cell r="AF149">
            <v>1.0970666666666669</v>
          </cell>
          <cell r="AG149">
            <v>1.0970666666666669</v>
          </cell>
          <cell r="AH149">
            <v>1.5</v>
          </cell>
          <cell r="AI149">
            <v>50.23</v>
          </cell>
          <cell r="AJ149">
            <v>1.95</v>
          </cell>
          <cell r="AK149">
            <v>8</v>
          </cell>
          <cell r="AL149">
            <v>0.18099999999999999</v>
          </cell>
          <cell r="AM149">
            <v>0.01</v>
          </cell>
          <cell r="AN149">
            <v>2.5083038330078126E-2</v>
          </cell>
          <cell r="AO149">
            <v>3.3937499999999995E-2</v>
          </cell>
          <cell r="AP149">
            <v>0.138580322265625</v>
          </cell>
          <cell r="AQ149">
            <v>0.69533394939923665</v>
          </cell>
          <cell r="AR149">
            <v>1.6889269618191654</v>
          </cell>
          <cell r="AS149">
            <v>0.19340306223682716</v>
          </cell>
          <cell r="AT149">
            <v>2.4642675901485226E-2</v>
          </cell>
          <cell r="AU149">
            <v>4.9725714231563356E-2</v>
          </cell>
          <cell r="AV149">
            <v>1.7762412720054706</v>
          </cell>
          <cell r="AW149">
            <v>45.703450346631506</v>
          </cell>
          <cell r="AX149">
            <v>3.2820279182938207E-2</v>
          </cell>
          <cell r="AY149">
            <v>334.67410230162369</v>
          </cell>
          <cell r="AZ149" t="str">
            <v>43°25'33''</v>
          </cell>
          <cell r="BA149" t="e">
            <v>#VALUE!</v>
          </cell>
          <cell r="BB149">
            <v>1E-3</v>
          </cell>
          <cell r="BC149" t="e">
            <v>#VALUE!</v>
          </cell>
          <cell r="BD149" t="e">
            <v>#VALUE!</v>
          </cell>
          <cell r="BE149" t="e">
            <v>#VALUE!</v>
          </cell>
          <cell r="BF149" t="e">
            <v>#VALUE!</v>
          </cell>
          <cell r="BG149" t="e">
            <v>#VALUE!</v>
          </cell>
          <cell r="BH149" t="e">
            <v>#VALUE!</v>
          </cell>
          <cell r="BI149" t="e">
            <v>#VALUE!</v>
          </cell>
          <cell r="BJ149" t="e">
            <v>#VALUE!</v>
          </cell>
          <cell r="BK149" t="e">
            <v>#VALUE!</v>
          </cell>
          <cell r="BL149" t="e">
            <v>#VALUE!</v>
          </cell>
          <cell r="BM149" t="e">
            <v>#VALUE!</v>
          </cell>
          <cell r="BN149">
            <v>3.0000000000086402E-2</v>
          </cell>
          <cell r="BO149">
            <v>723.41</v>
          </cell>
          <cell r="BP149">
            <v>722.43</v>
          </cell>
          <cell r="BQ149">
            <v>723.59100000000024</v>
          </cell>
          <cell r="BR149">
            <v>722.61099999999999</v>
          </cell>
          <cell r="BS149">
            <v>724.4</v>
          </cell>
          <cell r="BT149">
            <v>723.2</v>
          </cell>
          <cell r="BU149">
            <v>723.19970703125</v>
          </cell>
          <cell r="BV149">
            <v>0.8089999999997417</v>
          </cell>
          <cell r="BW149">
            <v>0.58900000000005548</v>
          </cell>
          <cell r="BX149">
            <v>0.98999999999974175</v>
          </cell>
          <cell r="BY149">
            <v>200</v>
          </cell>
          <cell r="BZ149">
            <v>0.4</v>
          </cell>
          <cell r="CA149">
            <v>0</v>
          </cell>
          <cell r="CB149">
            <v>0.69899999999989859</v>
          </cell>
          <cell r="CC149">
            <v>10</v>
          </cell>
          <cell r="CD149" t="e">
            <v>#VALUE!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4</v>
          </cell>
          <cell r="CJ149">
            <v>1</v>
          </cell>
          <cell r="CK149">
            <v>1</v>
          </cell>
          <cell r="CL149">
            <v>1</v>
          </cell>
          <cell r="CM149">
            <v>1</v>
          </cell>
          <cell r="CN149">
            <v>1</v>
          </cell>
          <cell r="CO149" t="e">
            <v>#VALUE!</v>
          </cell>
          <cell r="CP149">
            <v>3</v>
          </cell>
          <cell r="CQ149">
            <v>3</v>
          </cell>
          <cell r="DV149" t="str">
            <v>200 mm</v>
          </cell>
          <cell r="DW149">
            <v>50.23</v>
          </cell>
          <cell r="DX149" t="str">
            <v>-</v>
          </cell>
          <cell r="DY149" t="str">
            <v>PVC</v>
          </cell>
          <cell r="DZ149">
            <v>723.4100000000002</v>
          </cell>
          <cell r="EA149">
            <v>722.43000000000018</v>
          </cell>
        </row>
        <row r="150">
          <cell r="A150">
            <v>83</v>
          </cell>
          <cell r="B150" t="str">
            <v>CO15</v>
          </cell>
          <cell r="C150" t="str">
            <v>C53</v>
          </cell>
          <cell r="K150">
            <v>83</v>
          </cell>
          <cell r="L150">
            <v>83</v>
          </cell>
          <cell r="M150">
            <v>83</v>
          </cell>
          <cell r="N150">
            <v>0</v>
          </cell>
          <cell r="O150">
            <v>0</v>
          </cell>
          <cell r="P150">
            <v>0</v>
          </cell>
          <cell r="R150">
            <v>0.17845516</v>
          </cell>
          <cell r="S150">
            <v>0.17845516</v>
          </cell>
          <cell r="U150">
            <v>201</v>
          </cell>
          <cell r="V150">
            <v>158.4</v>
          </cell>
          <cell r="AB150">
            <v>158.39990234375</v>
          </cell>
          <cell r="AC150">
            <v>126.72000000000001</v>
          </cell>
          <cell r="AD150">
            <v>0.29480000000000001</v>
          </cell>
          <cell r="AE150">
            <v>1.1792</v>
          </cell>
          <cell r="AF150">
            <v>1.1792</v>
          </cell>
          <cell r="AG150">
            <v>1.1792</v>
          </cell>
          <cell r="AH150">
            <v>1.5</v>
          </cell>
          <cell r="AI150">
            <v>9.7100000000000009</v>
          </cell>
          <cell r="AJ150">
            <v>1.96</v>
          </cell>
          <cell r="AK150">
            <v>8</v>
          </cell>
          <cell r="AL150">
            <v>0.18099999999999999</v>
          </cell>
          <cell r="AM150">
            <v>0.01</v>
          </cell>
          <cell r="AN150">
            <v>2.5051277160644533E-2</v>
          </cell>
          <cell r="AO150">
            <v>3.3937499999999995E-2</v>
          </cell>
          <cell r="AP150">
            <v>0.13840484619140625</v>
          </cell>
          <cell r="AQ150">
            <v>0.69659983392692426</v>
          </cell>
          <cell r="AR150">
            <v>1.6931111404511063</v>
          </cell>
          <cell r="AS150">
            <v>0.19418403690886973</v>
          </cell>
          <cell r="AT150">
            <v>2.4732483620133458E-2</v>
          </cell>
          <cell r="AU150">
            <v>4.9783760780777994E-2</v>
          </cell>
          <cell r="AV150">
            <v>1.7807899126721753</v>
          </cell>
          <cell r="AW150">
            <v>45.8204888234037</v>
          </cell>
          <cell r="AX150">
            <v>3.2736446915290131E-2</v>
          </cell>
          <cell r="AY150">
            <v>304.94302493606335</v>
          </cell>
          <cell r="AZ150" t="str">
            <v>29°43'52''</v>
          </cell>
          <cell r="BA150" t="e">
            <v>#VALUE!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 t="e">
            <v>#VALUE!</v>
          </cell>
          <cell r="BH150" t="e">
            <v>#VALUE!</v>
          </cell>
          <cell r="BI150" t="e">
            <v>#VALUE!</v>
          </cell>
          <cell r="BJ150" t="e">
            <v>#VALUE!</v>
          </cell>
          <cell r="BK150" t="e">
            <v>#VALUE!</v>
          </cell>
          <cell r="BL150" t="e">
            <v>#VALUE!</v>
          </cell>
          <cell r="BM150" t="e">
            <v>#VALUE!</v>
          </cell>
          <cell r="BN150">
            <v>2.9999999999972715E-2</v>
          </cell>
          <cell r="BO150">
            <v>722.4</v>
          </cell>
          <cell r="BP150">
            <v>722.21</v>
          </cell>
          <cell r="BQ150">
            <v>722.58100000000024</v>
          </cell>
          <cell r="BR150">
            <v>722.39100000000008</v>
          </cell>
          <cell r="BS150">
            <v>723.2</v>
          </cell>
          <cell r="BT150">
            <v>724</v>
          </cell>
          <cell r="BU150">
            <v>724</v>
          </cell>
          <cell r="BV150">
            <v>0.61899999999980082</v>
          </cell>
          <cell r="BW150">
            <v>1.6089999999999236</v>
          </cell>
          <cell r="BX150">
            <v>0.79999999999980087</v>
          </cell>
          <cell r="BY150">
            <v>200</v>
          </cell>
          <cell r="BZ150">
            <v>0.4</v>
          </cell>
          <cell r="CA150">
            <v>0</v>
          </cell>
          <cell r="CB150">
            <v>1.1139999999998622</v>
          </cell>
          <cell r="CC150">
            <v>10</v>
          </cell>
          <cell r="CD150" t="e">
            <v>#VALUE!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4</v>
          </cell>
          <cell r="CJ150">
            <v>1</v>
          </cell>
          <cell r="CK150">
            <v>1</v>
          </cell>
          <cell r="CL150">
            <v>1</v>
          </cell>
          <cell r="CM150">
            <v>1</v>
          </cell>
          <cell r="CN150">
            <v>1</v>
          </cell>
          <cell r="CO150" t="e">
            <v>#VALUE!</v>
          </cell>
          <cell r="CP150">
            <v>3</v>
          </cell>
          <cell r="CQ150">
            <v>3</v>
          </cell>
          <cell r="DV150" t="str">
            <v>200 mm</v>
          </cell>
          <cell r="DW150">
            <v>9.7100000000000009</v>
          </cell>
          <cell r="DX150" t="str">
            <v>-</v>
          </cell>
          <cell r="DY150" t="str">
            <v>PVC</v>
          </cell>
          <cell r="DZ150">
            <v>722.4000000000002</v>
          </cell>
          <cell r="EA150">
            <v>722.21000000000015</v>
          </cell>
        </row>
        <row r="151">
          <cell r="O151">
            <v>722.2099609375</v>
          </cell>
          <cell r="AC151">
            <v>722.2099609375</v>
          </cell>
          <cell r="AD151">
            <v>722.2099609375</v>
          </cell>
        </row>
        <row r="152">
          <cell r="A152" t="str">
            <v>Alc. Simpl.margen derecha BA</v>
          </cell>
          <cell r="O152">
            <v>722.2099609375</v>
          </cell>
          <cell r="AC152">
            <v>722.2099609375</v>
          </cell>
        </row>
        <row r="153">
          <cell r="O153">
            <v>722.2099609375</v>
          </cell>
          <cell r="AC153">
            <v>722.2099609375</v>
          </cell>
          <cell r="AD153">
            <v>722.2099609375</v>
          </cell>
        </row>
        <row r="154">
          <cell r="A154">
            <v>84</v>
          </cell>
          <cell r="B154" t="str">
            <v>CBA1</v>
          </cell>
          <cell r="C154" t="str">
            <v>CBA2</v>
          </cell>
          <cell r="D154">
            <v>3.3433499999999998E-2</v>
          </cell>
          <cell r="F154">
            <v>3.3433499999999998E-2</v>
          </cell>
          <cell r="G154">
            <v>2.33</v>
          </cell>
          <cell r="H154">
            <v>2</v>
          </cell>
          <cell r="I154">
            <v>0.5</v>
          </cell>
          <cell r="J154">
            <v>25</v>
          </cell>
          <cell r="K154">
            <v>25</v>
          </cell>
          <cell r="L154">
            <v>5</v>
          </cell>
          <cell r="M154">
            <v>10</v>
          </cell>
          <cell r="N154">
            <v>190.32831544687943</v>
          </cell>
          <cell r="O154">
            <v>0.63638797023563454</v>
          </cell>
          <cell r="P154">
            <v>4.0495541303298568</v>
          </cell>
          <cell r="Q154">
            <v>3.3433499999999998E-2</v>
          </cell>
          <cell r="R154">
            <v>0</v>
          </cell>
          <cell r="S154">
            <v>3.3433499999999998E-2</v>
          </cell>
          <cell r="U154">
            <v>95</v>
          </cell>
          <cell r="V154">
            <v>158.4</v>
          </cell>
          <cell r="Y154">
            <v>0</v>
          </cell>
          <cell r="AB154">
            <v>0</v>
          </cell>
          <cell r="AC154">
            <v>126.72000000000001</v>
          </cell>
          <cell r="AD154">
            <v>0.13933333333333334</v>
          </cell>
          <cell r="AE154">
            <v>0.55733333333333335</v>
          </cell>
          <cell r="AF154">
            <v>0.55733333333333335</v>
          </cell>
          <cell r="AG154">
            <v>0.55733333333333335</v>
          </cell>
          <cell r="AH154">
            <v>5.5495541303298568</v>
          </cell>
          <cell r="AI154">
            <v>24.19</v>
          </cell>
          <cell r="AJ154">
            <v>17.78</v>
          </cell>
          <cell r="AK154">
            <v>10</v>
          </cell>
          <cell r="AL154">
            <v>0.25</v>
          </cell>
          <cell r="AM154">
            <v>1.4E-2</v>
          </cell>
          <cell r="AN154">
            <v>2.959442138671875E-2</v>
          </cell>
          <cell r="AO154">
            <v>5.859375E-2</v>
          </cell>
          <cell r="AP154">
            <v>0.118377685546875</v>
          </cell>
          <cell r="AQ154">
            <v>1.6966264320212219</v>
          </cell>
          <cell r="AR154">
            <v>3.8033607035837083</v>
          </cell>
          <cell r="AS154">
            <v>2.1284530194315638</v>
          </cell>
          <cell r="AT154">
            <v>0.14671464066427431</v>
          </cell>
          <cell r="AU154">
            <v>0.17630906205099306</v>
          </cell>
          <cell r="AV154">
            <v>4.7514932476149028</v>
          </cell>
          <cell r="AW154">
            <v>233.23837937950759</v>
          </cell>
          <cell r="AX154">
            <v>2.379348606817426E-2</v>
          </cell>
          <cell r="AY154">
            <v>275.32609482509065</v>
          </cell>
          <cell r="AZ154" t="e">
            <v>#REF!</v>
          </cell>
          <cell r="BA154" t="e">
            <v>#REF!</v>
          </cell>
          <cell r="BB154" t="e">
            <v>#REF!</v>
          </cell>
          <cell r="BC154" t="e">
            <v>#REF!</v>
          </cell>
          <cell r="BD154" t="e">
            <v>#REF!</v>
          </cell>
          <cell r="BE154" t="e">
            <v>#REF!</v>
          </cell>
          <cell r="BF154" t="e">
            <v>#REF!</v>
          </cell>
          <cell r="BG154" t="e">
            <v>#REF!</v>
          </cell>
          <cell r="BH154" t="e">
            <v>#REF!</v>
          </cell>
          <cell r="BI154" t="e">
            <v>#REF!</v>
          </cell>
          <cell r="BJ154" t="e">
            <v>#REF!</v>
          </cell>
          <cell r="BK154" t="e">
            <v>#REF!</v>
          </cell>
          <cell r="BL154" t="e">
            <v>#REF!</v>
          </cell>
          <cell r="BM154" t="e">
            <v>#REF!</v>
          </cell>
          <cell r="BO154">
            <v>749.2</v>
          </cell>
          <cell r="BP154">
            <v>744.9</v>
          </cell>
          <cell r="BQ154">
            <v>749.45</v>
          </cell>
          <cell r="BR154">
            <v>745.15</v>
          </cell>
          <cell r="BS154">
            <v>750</v>
          </cell>
          <cell r="BT154">
            <v>745.7</v>
          </cell>
          <cell r="BU154">
            <v>745.69970703125</v>
          </cell>
          <cell r="BV154">
            <v>0.54999999999995453</v>
          </cell>
          <cell r="BW154">
            <v>0.55000000000006821</v>
          </cell>
          <cell r="BX154">
            <v>0.79999999999995453</v>
          </cell>
          <cell r="BY154">
            <v>250</v>
          </cell>
          <cell r="BZ154">
            <v>0.83750000000000002</v>
          </cell>
          <cell r="CA154">
            <v>0.3125</v>
          </cell>
          <cell r="CB154">
            <v>0.55000000000001137</v>
          </cell>
          <cell r="CC154">
            <v>3</v>
          </cell>
          <cell r="CD154" t="e">
            <v>#VALUE!</v>
          </cell>
          <cell r="CE154" t="e">
            <v>#VALUE!</v>
          </cell>
          <cell r="CF154">
            <v>0</v>
          </cell>
          <cell r="CG154">
            <v>0</v>
          </cell>
          <cell r="CH154" t="e">
            <v>#VALUE!</v>
          </cell>
          <cell r="CI154">
            <v>2</v>
          </cell>
          <cell r="CJ154">
            <v>1</v>
          </cell>
          <cell r="CK154">
            <v>1.5</v>
          </cell>
          <cell r="CL154" t="e">
            <v>#VALUE!</v>
          </cell>
          <cell r="CM154" t="e">
            <v>#VALUE!</v>
          </cell>
          <cell r="CN154" t="e">
            <v>#VALUE!</v>
          </cell>
          <cell r="CO154">
            <v>1.5</v>
          </cell>
          <cell r="CP154">
            <v>3</v>
          </cell>
          <cell r="CQ154">
            <v>3</v>
          </cell>
          <cell r="DV154" t="str">
            <v>250 mm</v>
          </cell>
          <cell r="DW154">
            <v>24.19</v>
          </cell>
          <cell r="DX154" t="str">
            <v>1</v>
          </cell>
          <cell r="DY154" t="str">
            <v>CS</v>
          </cell>
          <cell r="DZ154">
            <v>749.2</v>
          </cell>
          <cell r="EA154">
            <v>744.90000000000009</v>
          </cell>
        </row>
        <row r="155">
          <cell r="A155">
            <v>85</v>
          </cell>
          <cell r="B155" t="str">
            <v>CBA2</v>
          </cell>
          <cell r="C155" t="str">
            <v>CBA3</v>
          </cell>
          <cell r="D155">
            <v>4.1540000000000001E-2</v>
          </cell>
          <cell r="E155">
            <v>3.3433499999999998E-2</v>
          </cell>
          <cell r="F155">
            <v>7.4973499999999998E-2</v>
          </cell>
          <cell r="G155">
            <v>2.33</v>
          </cell>
          <cell r="K155">
            <v>0.24515138179700377</v>
          </cell>
          <cell r="L155">
            <v>10.245151381797005</v>
          </cell>
          <cell r="M155">
            <v>10.245151381797005</v>
          </cell>
          <cell r="N155">
            <v>187.75915398445784</v>
          </cell>
          <cell r="O155">
            <v>0.63504840827043008</v>
          </cell>
          <cell r="P155">
            <v>12.989105763007583</v>
          </cell>
          <cell r="Q155">
            <v>4.1540000000000001E-2</v>
          </cell>
          <cell r="R155">
            <v>3.3433499999999998E-2</v>
          </cell>
          <cell r="S155">
            <v>0.108407</v>
          </cell>
          <cell r="U155">
            <v>98</v>
          </cell>
          <cell r="V155">
            <v>158.4</v>
          </cell>
          <cell r="Y155">
            <v>0</v>
          </cell>
          <cell r="AB155">
            <v>0</v>
          </cell>
          <cell r="AC155">
            <v>126.72000000000001</v>
          </cell>
          <cell r="AD155">
            <v>0.14373333333333335</v>
          </cell>
          <cell r="AE155">
            <v>0.57493333333333341</v>
          </cell>
          <cell r="AF155">
            <v>0.57493333333333341</v>
          </cell>
          <cell r="AG155">
            <v>0.57493333333333341</v>
          </cell>
          <cell r="AH155">
            <v>14.489105763007583</v>
          </cell>
          <cell r="AI155">
            <v>30.470000000000002</v>
          </cell>
          <cell r="AJ155">
            <v>15</v>
          </cell>
          <cell r="AK155">
            <v>10</v>
          </cell>
          <cell r="AL155">
            <v>0.25</v>
          </cell>
          <cell r="AM155">
            <v>1.4E-2</v>
          </cell>
          <cell r="AN155">
            <v>4.963994026184082E-2</v>
          </cell>
          <cell r="AO155">
            <v>9.5703125E-2</v>
          </cell>
          <cell r="AP155">
            <v>0.19855976104736328</v>
          </cell>
          <cell r="AQ155">
            <v>2.0946840061411178</v>
          </cell>
          <cell r="AR155">
            <v>3.5881749421264524</v>
          </cell>
          <cell r="AS155">
            <v>2.7691151840807038</v>
          </cell>
          <cell r="AT155">
            <v>0.22363410222137625</v>
          </cell>
          <cell r="AU155">
            <v>0.27327404248321707</v>
          </cell>
          <cell r="AV155">
            <v>4.3642524825943241</v>
          </cell>
          <cell r="AW155">
            <v>214.22974277702102</v>
          </cell>
          <cell r="AX155">
            <v>6.7633492787639818E-2</v>
          </cell>
          <cell r="AY155">
            <v>264.66259627233711</v>
          </cell>
          <cell r="AZ155" t="str">
            <v>10°39'49''</v>
          </cell>
          <cell r="BA155" t="e">
            <v>#VALUE!</v>
          </cell>
          <cell r="BB155">
            <v>9.7000000000000003E-2</v>
          </cell>
          <cell r="BC155" t="e">
            <v>#VALUE!</v>
          </cell>
          <cell r="BD155" t="e">
            <v>#VALUE!</v>
          </cell>
          <cell r="BE155" t="e">
            <v>#VALUE!</v>
          </cell>
          <cell r="BF155" t="e">
            <v>#VALUE!</v>
          </cell>
          <cell r="BG155" t="e">
            <v>#VALUE!</v>
          </cell>
          <cell r="BH155" t="e">
            <v>#VALUE!</v>
          </cell>
          <cell r="BI155" t="e">
            <v>#VALUE!</v>
          </cell>
          <cell r="BJ155" t="e">
            <v>#VALUE!</v>
          </cell>
          <cell r="BK155" t="e">
            <v>#VALUE!</v>
          </cell>
          <cell r="BL155" t="e">
            <v>#VALUE!</v>
          </cell>
          <cell r="BM155" t="e">
            <v>#VALUE!</v>
          </cell>
          <cell r="BN155">
            <v>2.9999999999972715E-2</v>
          </cell>
          <cell r="BO155">
            <v>744.87</v>
          </cell>
          <cell r="BP155">
            <v>740.3</v>
          </cell>
          <cell r="BQ155">
            <v>745.12000000000012</v>
          </cell>
          <cell r="BR155">
            <v>740.55</v>
          </cell>
          <cell r="BS155">
            <v>745.7</v>
          </cell>
          <cell r="BT155">
            <v>741.1</v>
          </cell>
          <cell r="BU155">
            <v>741.099609375</v>
          </cell>
          <cell r="BV155">
            <v>0.57999999999992724</v>
          </cell>
          <cell r="BW155">
            <v>0.55000000000006821</v>
          </cell>
          <cell r="BX155">
            <v>0.82999999999992724</v>
          </cell>
          <cell r="BY155">
            <v>250</v>
          </cell>
          <cell r="BZ155">
            <v>0.83750000000000002</v>
          </cell>
          <cell r="CA155">
            <v>0.3125</v>
          </cell>
          <cell r="CB155">
            <v>0.56499999999999773</v>
          </cell>
          <cell r="CC155">
            <v>3</v>
          </cell>
          <cell r="CD155" t="e">
            <v>#VALUE!</v>
          </cell>
          <cell r="CE155" t="e">
            <v>#VALUE!</v>
          </cell>
          <cell r="CF155">
            <v>0</v>
          </cell>
          <cell r="CG155">
            <v>0</v>
          </cell>
          <cell r="CH155" t="e">
            <v>#VALUE!</v>
          </cell>
          <cell r="CI155">
            <v>2</v>
          </cell>
          <cell r="CJ155">
            <v>1</v>
          </cell>
          <cell r="CK155">
            <v>1.5</v>
          </cell>
          <cell r="CL155" t="e">
            <v>#VALUE!</v>
          </cell>
          <cell r="CM155" t="e">
            <v>#VALUE!</v>
          </cell>
          <cell r="CN155" t="e">
            <v>#VALUE!</v>
          </cell>
          <cell r="CO155">
            <v>1.5</v>
          </cell>
          <cell r="CP155">
            <v>3</v>
          </cell>
          <cell r="CQ155">
            <v>3</v>
          </cell>
          <cell r="DV155" t="str">
            <v>250 mm</v>
          </cell>
          <cell r="DW155">
            <v>30.470000000000002</v>
          </cell>
          <cell r="DX155" t="str">
            <v>1</v>
          </cell>
          <cell r="DY155" t="str">
            <v>CS</v>
          </cell>
          <cell r="DZ155">
            <v>744.87000000000012</v>
          </cell>
          <cell r="EA155">
            <v>740.30000000000007</v>
          </cell>
        </row>
        <row r="156">
          <cell r="A156">
            <v>86</v>
          </cell>
          <cell r="B156" t="str">
            <v>CBA3</v>
          </cell>
          <cell r="C156" t="str">
            <v>CBA4</v>
          </cell>
          <cell r="D156">
            <v>1.70125E-2</v>
          </cell>
          <cell r="E156">
            <v>7.4973499999999998E-2</v>
          </cell>
          <cell r="F156">
            <v>9.1985999999999998E-2</v>
          </cell>
          <cell r="G156">
            <v>2.33</v>
          </cell>
          <cell r="K156">
            <v>7.7159092018957251E-2</v>
          </cell>
          <cell r="L156">
            <v>10.322310473815962</v>
          </cell>
          <cell r="M156">
            <v>10.322310473815962</v>
          </cell>
          <cell r="N156">
            <v>186.970000425059</v>
          </cell>
          <cell r="O156">
            <v>0.6318290043290048</v>
          </cell>
          <cell r="P156">
            <v>23.855694267170865</v>
          </cell>
          <cell r="Q156">
            <v>1.70125E-2</v>
          </cell>
          <cell r="R156">
            <v>7.4973499999999998E-2</v>
          </cell>
          <cell r="S156">
            <v>0.20039299999999999</v>
          </cell>
          <cell r="U156">
            <v>98</v>
          </cell>
          <cell r="V156">
            <v>158.4</v>
          </cell>
          <cell r="Y156">
            <v>0</v>
          </cell>
          <cell r="AB156">
            <v>0</v>
          </cell>
          <cell r="AC156">
            <v>126.72000000000001</v>
          </cell>
          <cell r="AD156">
            <v>0.14373333333333335</v>
          </cell>
          <cell r="AE156">
            <v>0.57493333333333341</v>
          </cell>
          <cell r="AF156">
            <v>0.57493333333333341</v>
          </cell>
          <cell r="AG156">
            <v>0.57493333333333341</v>
          </cell>
          <cell r="AH156">
            <v>25.355694267170865</v>
          </cell>
          <cell r="AI156">
            <v>9.24</v>
          </cell>
          <cell r="AJ156">
            <v>8.33</v>
          </cell>
          <cell r="AK156">
            <v>10</v>
          </cell>
          <cell r="AL156">
            <v>0.25</v>
          </cell>
          <cell r="AM156">
            <v>1.4E-2</v>
          </cell>
          <cell r="AN156">
            <v>7.6196193695068359E-2</v>
          </cell>
          <cell r="AO156">
            <v>0.12890625</v>
          </cell>
          <cell r="AP156">
            <v>0.30478477478027344</v>
          </cell>
          <cell r="AQ156">
            <v>2.0027888721276828</v>
          </cell>
          <cell r="AR156">
            <v>2.7240702835983015</v>
          </cell>
          <cell r="AS156">
            <v>2.2389811896465623</v>
          </cell>
          <cell r="AT156">
            <v>0.20444257218748599</v>
          </cell>
          <cell r="AU156">
            <v>0.28063876588255432</v>
          </cell>
          <cell r="AV156">
            <v>3.252271091264789</v>
          </cell>
          <cell r="AW156">
            <v>159.64548387187378</v>
          </cell>
          <cell r="AX156">
            <v>0.15882500182417006</v>
          </cell>
          <cell r="AY156">
            <v>284.18977618477481</v>
          </cell>
          <cell r="AZ156" t="str">
            <v>19°31'38''</v>
          </cell>
          <cell r="BA156" t="e">
            <v>#VALUE!</v>
          </cell>
          <cell r="BB156">
            <v>7.0000000000000001E-3</v>
          </cell>
          <cell r="BC156" t="e">
            <v>#VALUE!</v>
          </cell>
          <cell r="BD156" t="e">
            <v>#VALUE!</v>
          </cell>
          <cell r="BE156" t="e">
            <v>#VALUE!</v>
          </cell>
          <cell r="BF156" t="e">
            <v>#VALUE!</v>
          </cell>
          <cell r="BG156" t="e">
            <v>#VALUE!</v>
          </cell>
          <cell r="BH156" t="e">
            <v>#VALUE!</v>
          </cell>
          <cell r="BI156" t="e">
            <v>#VALUE!</v>
          </cell>
          <cell r="BJ156" t="e">
            <v>#VALUE!</v>
          </cell>
          <cell r="BK156" t="e">
            <v>#VALUE!</v>
          </cell>
          <cell r="BL156" t="e">
            <v>#VALUE!</v>
          </cell>
          <cell r="BM156" t="e">
            <v>#VALUE!</v>
          </cell>
          <cell r="BN156">
            <v>2.9999999999972715E-2</v>
          </cell>
          <cell r="BO156">
            <v>740.27</v>
          </cell>
          <cell r="BP156">
            <v>739.5</v>
          </cell>
          <cell r="BQ156">
            <v>740.5200000000001</v>
          </cell>
          <cell r="BR156">
            <v>739.75</v>
          </cell>
          <cell r="BS156">
            <v>741.1</v>
          </cell>
          <cell r="BT156">
            <v>740.3</v>
          </cell>
          <cell r="BU156">
            <v>740.2998046875</v>
          </cell>
          <cell r="BV156">
            <v>0.57999999999992724</v>
          </cell>
          <cell r="BW156">
            <v>0.54999999999995453</v>
          </cell>
          <cell r="BX156">
            <v>0.82999999999992724</v>
          </cell>
          <cell r="BY156">
            <v>250</v>
          </cell>
          <cell r="BZ156">
            <v>0.83750000000000002</v>
          </cell>
          <cell r="CA156">
            <v>0.3125</v>
          </cell>
          <cell r="CB156">
            <v>0.56499999999994088</v>
          </cell>
          <cell r="CC156">
            <v>4</v>
          </cell>
          <cell r="CD156" t="e">
            <v>#VALUE!</v>
          </cell>
          <cell r="CE156" t="e">
            <v>#VALUE!</v>
          </cell>
          <cell r="CF156">
            <v>0</v>
          </cell>
          <cell r="CG156">
            <v>0</v>
          </cell>
          <cell r="CH156" t="e">
            <v>#VALUE!</v>
          </cell>
          <cell r="CI156">
            <v>2</v>
          </cell>
          <cell r="CJ156">
            <v>1</v>
          </cell>
          <cell r="CK156">
            <v>1.5</v>
          </cell>
          <cell r="CL156" t="e">
            <v>#VALUE!</v>
          </cell>
          <cell r="CM156" t="e">
            <v>#VALUE!</v>
          </cell>
          <cell r="CN156" t="e">
            <v>#VALUE!</v>
          </cell>
          <cell r="CO156">
            <v>1.5</v>
          </cell>
          <cell r="CP156">
            <v>3</v>
          </cell>
          <cell r="CQ156">
            <v>3</v>
          </cell>
          <cell r="DV156" t="str">
            <v>250 mm</v>
          </cell>
          <cell r="DW156">
            <v>9.24</v>
          </cell>
          <cell r="DX156" t="str">
            <v>1</v>
          </cell>
          <cell r="DY156" t="str">
            <v>CS</v>
          </cell>
          <cell r="DZ156">
            <v>740.2700000000001</v>
          </cell>
          <cell r="EA156">
            <v>739.50000000000011</v>
          </cell>
        </row>
        <row r="157">
          <cell r="A157">
            <v>87</v>
          </cell>
          <cell r="B157" t="str">
            <v>CBA4</v>
          </cell>
          <cell r="C157" t="str">
            <v>CBA5</v>
          </cell>
          <cell r="D157">
            <v>5.8992999999999997E-2</v>
          </cell>
          <cell r="E157">
            <v>9.1985999999999998E-2</v>
          </cell>
          <cell r="F157">
            <v>0.150979</v>
          </cell>
          <cell r="G157">
            <v>2.33</v>
          </cell>
          <cell r="K157">
            <v>0.25511289054092862</v>
          </cell>
          <cell r="L157">
            <v>10.577423364356891</v>
          </cell>
          <cell r="M157">
            <v>10.577423364356891</v>
          </cell>
          <cell r="N157">
            <v>184.42410444968903</v>
          </cell>
          <cell r="O157">
            <v>0.63318900126422251</v>
          </cell>
          <cell r="P157">
            <v>41.486314475903882</v>
          </cell>
          <cell r="Q157">
            <v>5.8992999999999997E-2</v>
          </cell>
          <cell r="R157">
            <v>9.1985999999999998E-2</v>
          </cell>
          <cell r="S157">
            <v>0.35137200000000002</v>
          </cell>
          <cell r="U157">
            <v>104</v>
          </cell>
          <cell r="V157">
            <v>158.4</v>
          </cell>
          <cell r="Y157">
            <v>0</v>
          </cell>
          <cell r="AB157">
            <v>0</v>
          </cell>
          <cell r="AC157">
            <v>126.72000000000001</v>
          </cell>
          <cell r="AD157">
            <v>0.15253333333333335</v>
          </cell>
          <cell r="AE157">
            <v>0.61013333333333342</v>
          </cell>
          <cell r="AF157">
            <v>0.61013333333333342</v>
          </cell>
          <cell r="AG157">
            <v>0.61013333333333342</v>
          </cell>
          <cell r="AH157">
            <v>42.986314475903882</v>
          </cell>
          <cell r="AI157">
            <v>39.549999999999997</v>
          </cell>
          <cell r="AJ157">
            <v>11.3</v>
          </cell>
          <cell r="AK157">
            <v>10</v>
          </cell>
          <cell r="AL157">
            <v>0.25</v>
          </cell>
          <cell r="AM157">
            <v>1.4E-2</v>
          </cell>
          <cell r="AN157">
            <v>9.2584133148193359E-2</v>
          </cell>
          <cell r="AO157">
            <v>0.1689453125</v>
          </cell>
          <cell r="AP157">
            <v>0.37033653259277344</v>
          </cell>
          <cell r="AQ157">
            <v>2.6002675345564819</v>
          </cell>
          <cell r="AR157">
            <v>3.1700337357568622</v>
          </cell>
          <cell r="AS157">
            <v>3.5844521514902867</v>
          </cell>
          <cell r="AT157">
            <v>0.34461729109421224</v>
          </cell>
          <cell r="AU157">
            <v>0.4372014242424056</v>
          </cell>
          <cell r="AV157">
            <v>3.7879432147247329</v>
          </cell>
          <cell r="AW157">
            <v>185.94022774366445</v>
          </cell>
          <cell r="AX157">
            <v>0.23118350987051836</v>
          </cell>
          <cell r="AY157">
            <v>285.1953942697661</v>
          </cell>
          <cell r="AZ157" t="str">
            <v>01°00'20''</v>
          </cell>
          <cell r="BA157" t="e">
            <v>#VALUE!</v>
          </cell>
          <cell r="BB157">
            <v>0.157</v>
          </cell>
          <cell r="BC157" t="e">
            <v>#VALUE!</v>
          </cell>
          <cell r="BD157" t="e">
            <v>#VALUE!</v>
          </cell>
          <cell r="BE157" t="e">
            <v>#VALUE!</v>
          </cell>
          <cell r="BF157" t="e">
            <v>#VALUE!</v>
          </cell>
          <cell r="BG157" t="e">
            <v>#VALUE!</v>
          </cell>
          <cell r="BH157" t="e">
            <v>#VALUE!</v>
          </cell>
          <cell r="BI157" t="e">
            <v>#VALUE!</v>
          </cell>
          <cell r="BJ157" t="e">
            <v>#VALUE!</v>
          </cell>
          <cell r="BK157" t="e">
            <v>#VALUE!</v>
          </cell>
          <cell r="BL157" t="e">
            <v>#VALUE!</v>
          </cell>
          <cell r="BM157" t="e">
            <v>#VALUE!</v>
          </cell>
          <cell r="BN157">
            <v>2.9999999999972715E-2</v>
          </cell>
          <cell r="BO157">
            <v>739.47</v>
          </cell>
          <cell r="BP157">
            <v>735</v>
          </cell>
          <cell r="BQ157">
            <v>739.72000000000014</v>
          </cell>
          <cell r="BR157">
            <v>735.25</v>
          </cell>
          <cell r="BS157">
            <v>740.3</v>
          </cell>
          <cell r="BT157">
            <v>735.8</v>
          </cell>
          <cell r="BU157">
            <v>735.7998046875</v>
          </cell>
          <cell r="BV157">
            <v>0.57999999999981355</v>
          </cell>
          <cell r="BW157">
            <v>0.54999999999995453</v>
          </cell>
          <cell r="BX157">
            <v>0.82999999999981355</v>
          </cell>
          <cell r="BY157">
            <v>250</v>
          </cell>
          <cell r="BZ157">
            <v>0.83750000000000002</v>
          </cell>
          <cell r="CA157">
            <v>0.3125</v>
          </cell>
          <cell r="CB157">
            <v>0.56499999999988404</v>
          </cell>
          <cell r="CC157">
            <v>5</v>
          </cell>
          <cell r="CD157" t="e">
            <v>#VALUE!</v>
          </cell>
          <cell r="CE157" t="e">
            <v>#VALUE!</v>
          </cell>
          <cell r="CF157">
            <v>0</v>
          </cell>
          <cell r="CG157">
            <v>0</v>
          </cell>
          <cell r="CH157" t="e">
            <v>#VALUE!</v>
          </cell>
          <cell r="CI157">
            <v>2</v>
          </cell>
          <cell r="CJ157">
            <v>1</v>
          </cell>
          <cell r="CK157">
            <v>1.5</v>
          </cell>
          <cell r="CL157" t="e">
            <v>#VALUE!</v>
          </cell>
          <cell r="CM157" t="e">
            <v>#VALUE!</v>
          </cell>
          <cell r="CN157" t="e">
            <v>#VALUE!</v>
          </cell>
          <cell r="CO157">
            <v>1.5</v>
          </cell>
          <cell r="CP157">
            <v>3</v>
          </cell>
          <cell r="CQ157">
            <v>3</v>
          </cell>
          <cell r="DV157" t="str">
            <v>250 mm</v>
          </cell>
          <cell r="DW157">
            <v>39.549999999999997</v>
          </cell>
          <cell r="DX157" t="str">
            <v>1</v>
          </cell>
          <cell r="DY157" t="str">
            <v>CS</v>
          </cell>
          <cell r="DZ157">
            <v>739.47000000000014</v>
          </cell>
          <cell r="EA157">
            <v>735.00000000000011</v>
          </cell>
        </row>
        <row r="158">
          <cell r="A158">
            <v>88</v>
          </cell>
          <cell r="B158" t="str">
            <v>CBA5</v>
          </cell>
          <cell r="C158" t="str">
            <v>CBA6</v>
          </cell>
          <cell r="D158">
            <v>2.7105000000000001E-2</v>
          </cell>
          <cell r="E158">
            <v>0.150979</v>
          </cell>
          <cell r="F158">
            <v>0.17808399999999999</v>
          </cell>
          <cell r="G158">
            <v>2.33</v>
          </cell>
          <cell r="K158">
            <v>8.0238581547356205E-2</v>
          </cell>
          <cell r="L158">
            <v>10.657661945904247</v>
          </cell>
          <cell r="M158">
            <v>10.657661945904247</v>
          </cell>
          <cell r="N158">
            <v>183.64280443457844</v>
          </cell>
          <cell r="O158">
            <v>0.64062192454893374</v>
          </cell>
          <cell r="P158">
            <v>62.437114718422492</v>
          </cell>
          <cell r="Q158">
            <v>2.7105000000000001E-2</v>
          </cell>
          <cell r="R158">
            <v>0.150979</v>
          </cell>
          <cell r="S158">
            <v>0.52945600000000004</v>
          </cell>
          <cell r="U158">
            <v>130</v>
          </cell>
          <cell r="V158">
            <v>158.4</v>
          </cell>
          <cell r="Y158">
            <v>0</v>
          </cell>
          <cell r="AB158">
            <v>0</v>
          </cell>
          <cell r="AC158">
            <v>126.72000000000001</v>
          </cell>
          <cell r="AD158">
            <v>0.19066666666666668</v>
          </cell>
          <cell r="AE158">
            <v>0.76266666666666671</v>
          </cell>
          <cell r="AF158">
            <v>0.76266666666666671</v>
          </cell>
          <cell r="AG158">
            <v>0.76266666666666671</v>
          </cell>
          <cell r="AH158">
            <v>63.937114718422492</v>
          </cell>
          <cell r="AI158">
            <v>18.29</v>
          </cell>
          <cell r="AJ158">
            <v>26.08</v>
          </cell>
          <cell r="AK158">
            <v>10</v>
          </cell>
          <cell r="AL158">
            <v>0.25</v>
          </cell>
          <cell r="AM158">
            <v>1.4E-2</v>
          </cell>
          <cell r="AN158">
            <v>9.1561555862426758E-2</v>
          </cell>
          <cell r="AO158">
            <v>0.205078125</v>
          </cell>
          <cell r="AP158">
            <v>0.36624622344970703</v>
          </cell>
          <cell r="AQ158">
            <v>3.9261620604067149</v>
          </cell>
          <cell r="AR158">
            <v>4.8169819291304306</v>
          </cell>
          <cell r="AS158">
            <v>8.1951658696224872</v>
          </cell>
          <cell r="AT158">
            <v>0.78566506241473499</v>
          </cell>
          <cell r="AU158">
            <v>0.87722661827716175</v>
          </cell>
          <cell r="AV158">
            <v>5.7546382973861183</v>
          </cell>
          <cell r="AW158">
            <v>282.48014686147974</v>
          </cell>
          <cell r="AX158">
            <v>0.22634197634347536</v>
          </cell>
          <cell r="AY158">
            <v>275.08338942487001</v>
          </cell>
          <cell r="AZ158" t="str">
            <v>10°06'43''</v>
          </cell>
          <cell r="BA158" t="e">
            <v>#VALUE!</v>
          </cell>
          <cell r="BB158">
            <v>0.44</v>
          </cell>
          <cell r="BC158" t="e">
            <v>#VALUE!</v>
          </cell>
          <cell r="BD158" t="e">
            <v>#VALUE!</v>
          </cell>
          <cell r="BE158" t="e">
            <v>#VALUE!</v>
          </cell>
          <cell r="BF158" t="e">
            <v>#VALUE!</v>
          </cell>
          <cell r="BG158" t="e">
            <v>#VALUE!</v>
          </cell>
          <cell r="BH158" t="e">
            <v>#VALUE!</v>
          </cell>
          <cell r="BI158" t="e">
            <v>#VALUE!</v>
          </cell>
          <cell r="BJ158" t="e">
            <v>#VALUE!</v>
          </cell>
          <cell r="BK158" t="e">
            <v>#VALUE!</v>
          </cell>
          <cell r="BL158" t="e">
            <v>#VALUE!</v>
          </cell>
          <cell r="BM158" t="e">
            <v>#VALUE!</v>
          </cell>
          <cell r="BN158">
            <v>2.9999999999972715E-2</v>
          </cell>
          <cell r="BO158">
            <v>734.97</v>
          </cell>
          <cell r="BP158">
            <v>730.2</v>
          </cell>
          <cell r="BQ158">
            <v>735.22000000000014</v>
          </cell>
          <cell r="BR158">
            <v>730.45</v>
          </cell>
          <cell r="BS158">
            <v>735.8</v>
          </cell>
          <cell r="BT158">
            <v>731</v>
          </cell>
          <cell r="BU158">
            <v>731</v>
          </cell>
          <cell r="BV158">
            <v>0.57999999999981355</v>
          </cell>
          <cell r="BW158">
            <v>0.54999999999995453</v>
          </cell>
          <cell r="BX158">
            <v>0.82999999999981355</v>
          </cell>
          <cell r="BY158">
            <v>250</v>
          </cell>
          <cell r="BZ158">
            <v>0.83750000000000002</v>
          </cell>
          <cell r="CA158">
            <v>0.3125</v>
          </cell>
          <cell r="CB158">
            <v>0.56499999999988404</v>
          </cell>
          <cell r="CC158">
            <v>6</v>
          </cell>
          <cell r="CD158" t="e">
            <v>#VALUE!</v>
          </cell>
          <cell r="CE158" t="e">
            <v>#VALUE!</v>
          </cell>
          <cell r="CF158">
            <v>0</v>
          </cell>
          <cell r="CG158">
            <v>0</v>
          </cell>
          <cell r="CH158" t="e">
            <v>#VALUE!</v>
          </cell>
          <cell r="CI158">
            <v>2</v>
          </cell>
          <cell r="CJ158">
            <v>1</v>
          </cell>
          <cell r="CK158">
            <v>1.5</v>
          </cell>
          <cell r="CL158" t="e">
            <v>#VALUE!</v>
          </cell>
          <cell r="CM158" t="e">
            <v>#VALUE!</v>
          </cell>
          <cell r="CN158" t="e">
            <v>#VALUE!</v>
          </cell>
          <cell r="CO158">
            <v>1.5</v>
          </cell>
          <cell r="CP158">
            <v>3</v>
          </cell>
          <cell r="CQ158">
            <v>3</v>
          </cell>
          <cell r="DV158" t="str">
            <v>250 mm</v>
          </cell>
          <cell r="DW158">
            <v>18.29</v>
          </cell>
          <cell r="DX158" t="str">
            <v>1</v>
          </cell>
          <cell r="DY158" t="str">
            <v>CS</v>
          </cell>
          <cell r="DZ158">
            <v>734.97000000000014</v>
          </cell>
          <cell r="EA158">
            <v>730.20000000000016</v>
          </cell>
        </row>
        <row r="159">
          <cell r="A159">
            <v>89</v>
          </cell>
          <cell r="B159" t="str">
            <v>CBA6</v>
          </cell>
          <cell r="C159" t="str">
            <v>CBA7</v>
          </cell>
          <cell r="D159">
            <v>2.2678999999999998E-2</v>
          </cell>
          <cell r="E159">
            <v>0.17808399999999999</v>
          </cell>
          <cell r="F159">
            <v>0.200763</v>
          </cell>
          <cell r="G159">
            <v>2.33</v>
          </cell>
          <cell r="K159">
            <v>4.8446369194690538E-2</v>
          </cell>
          <cell r="L159">
            <v>10.706108315098938</v>
          </cell>
          <cell r="M159">
            <v>10.706108315098938</v>
          </cell>
          <cell r="N159">
            <v>183.17544025011674</v>
          </cell>
          <cell r="O159">
            <v>0.63494786494538236</v>
          </cell>
          <cell r="P159">
            <v>85.787227788004898</v>
          </cell>
          <cell r="Q159">
            <v>2.2678999999999998E-2</v>
          </cell>
          <cell r="R159">
            <v>0.17808399999999999</v>
          </cell>
          <cell r="S159">
            <v>0.73021900000000006</v>
          </cell>
          <cell r="U159">
            <v>144</v>
          </cell>
          <cell r="V159">
            <v>158.4</v>
          </cell>
          <cell r="Y159">
            <v>0</v>
          </cell>
          <cell r="AB159">
            <v>0</v>
          </cell>
          <cell r="AC159">
            <v>126.72000000000001</v>
          </cell>
          <cell r="AD159">
            <v>0.2112</v>
          </cell>
          <cell r="AE159">
            <v>0.8448</v>
          </cell>
          <cell r="AF159">
            <v>0.8448</v>
          </cell>
          <cell r="AG159">
            <v>0.8448</v>
          </cell>
          <cell r="AH159">
            <v>87.287227788004898</v>
          </cell>
          <cell r="AI159">
            <v>10.07</v>
          </cell>
          <cell r="AJ159">
            <v>14.6</v>
          </cell>
          <cell r="AK159">
            <v>10</v>
          </cell>
          <cell r="AL159">
            <v>0.25</v>
          </cell>
          <cell r="AM159">
            <v>1.4E-2</v>
          </cell>
          <cell r="AN159">
            <v>0.12655258178710938</v>
          </cell>
          <cell r="AO159">
            <v>0.22998046875</v>
          </cell>
          <cell r="AP159">
            <v>0.5062103271484375</v>
          </cell>
          <cell r="AQ159">
            <v>3.5010398454745939</v>
          </cell>
          <cell r="AR159">
            <v>3.5364207325113077</v>
          </cell>
          <cell r="AS159">
            <v>6.0379889764871626</v>
          </cell>
          <cell r="AT159">
            <v>0.62473394493378021</v>
          </cell>
          <cell r="AU159">
            <v>0.75128652672088958</v>
          </cell>
          <cell r="AV159">
            <v>4.3056692556421359</v>
          </cell>
          <cell r="AW159">
            <v>211.35404534863696</v>
          </cell>
          <cell r="AX159">
            <v>0.4129905706040361</v>
          </cell>
          <cell r="AY159">
            <v>254.64603619733589</v>
          </cell>
          <cell r="AZ159" t="str">
            <v>20°26'14''</v>
          </cell>
          <cell r="BA159" t="e">
            <v>#VALUE!</v>
          </cell>
          <cell r="BB159">
            <v>1E-3</v>
          </cell>
          <cell r="BC159" t="e">
            <v>#VALUE!</v>
          </cell>
          <cell r="BD159" t="e">
            <v>#VALUE!</v>
          </cell>
          <cell r="BE159" t="e">
            <v>#VALUE!</v>
          </cell>
          <cell r="BF159" t="e">
            <v>#VALUE!</v>
          </cell>
          <cell r="BG159" t="e">
            <v>#VALUE!</v>
          </cell>
          <cell r="BH159" t="e">
            <v>#VALUE!</v>
          </cell>
          <cell r="BI159" t="e">
            <v>#VALUE!</v>
          </cell>
          <cell r="BJ159" t="e">
            <v>#VALUE!</v>
          </cell>
          <cell r="BK159" t="e">
            <v>#VALUE!</v>
          </cell>
          <cell r="BL159" t="e">
            <v>#VALUE!</v>
          </cell>
          <cell r="BM159" t="e">
            <v>#VALUE!</v>
          </cell>
          <cell r="BN159">
            <v>3.0000000000086402E-2</v>
          </cell>
          <cell r="BO159">
            <v>730.17</v>
          </cell>
          <cell r="BP159">
            <v>728.7</v>
          </cell>
          <cell r="BQ159">
            <v>730.42000000000019</v>
          </cell>
          <cell r="BR159">
            <v>728.95</v>
          </cell>
          <cell r="BS159">
            <v>731</v>
          </cell>
          <cell r="BT159">
            <v>729.5</v>
          </cell>
          <cell r="BU159">
            <v>729.5</v>
          </cell>
          <cell r="BV159">
            <v>0.57999999999981355</v>
          </cell>
          <cell r="BW159">
            <v>0.54999999999995453</v>
          </cell>
          <cell r="BX159">
            <v>0.82999999999981355</v>
          </cell>
          <cell r="BY159">
            <v>250</v>
          </cell>
          <cell r="BZ159">
            <v>0.83750000000000002</v>
          </cell>
          <cell r="CA159">
            <v>0.3125</v>
          </cell>
          <cell r="CB159">
            <v>0.56499999999988404</v>
          </cell>
          <cell r="CC159">
            <v>7</v>
          </cell>
          <cell r="CD159">
            <v>2.380952380952381E-4</v>
          </cell>
          <cell r="CE159">
            <v>0</v>
          </cell>
          <cell r="CF159">
            <v>0</v>
          </cell>
          <cell r="CG159">
            <v>0</v>
          </cell>
          <cell r="CH159">
            <v>0</v>
          </cell>
          <cell r="CI159">
            <v>2</v>
          </cell>
          <cell r="CJ159">
            <v>1</v>
          </cell>
          <cell r="CK159">
            <v>1.5</v>
          </cell>
          <cell r="CL159" t="e">
            <v>#VALUE!</v>
          </cell>
          <cell r="CM159" t="e">
            <v>#VALUE!</v>
          </cell>
          <cell r="CN159" t="e">
            <v>#VALUE!</v>
          </cell>
          <cell r="CO159">
            <v>1.5</v>
          </cell>
          <cell r="CP159">
            <v>3</v>
          </cell>
          <cell r="CQ159">
            <v>3</v>
          </cell>
          <cell r="DV159" t="str">
            <v>250 mm</v>
          </cell>
          <cell r="DW159">
            <v>10.07</v>
          </cell>
          <cell r="DX159" t="str">
            <v>1</v>
          </cell>
          <cell r="DY159" t="str">
            <v>CS</v>
          </cell>
          <cell r="DZ159">
            <v>730.17000000000019</v>
          </cell>
          <cell r="EA159">
            <v>728.70000000000016</v>
          </cell>
        </row>
        <row r="160">
          <cell r="A160">
            <v>90</v>
          </cell>
          <cell r="B160" t="str">
            <v>CBA7</v>
          </cell>
          <cell r="C160" t="str">
            <v>CBA8</v>
          </cell>
          <cell r="D160">
            <v>8.1678000000000001E-2</v>
          </cell>
          <cell r="E160">
            <v>0.200763</v>
          </cell>
          <cell r="F160">
            <v>0.282441</v>
          </cell>
          <cell r="G160">
            <v>2.33</v>
          </cell>
          <cell r="K160">
            <v>0.25076535741446426</v>
          </cell>
          <cell r="L160">
            <v>10.956873672513401</v>
          </cell>
          <cell r="M160">
            <v>10.956873672513401</v>
          </cell>
          <cell r="N160">
            <v>180.80733809771507</v>
          </cell>
          <cell r="O160">
            <v>0.63389503014799931</v>
          </cell>
          <cell r="P160">
            <v>118.15860226072252</v>
          </cell>
          <cell r="Q160">
            <v>8.1678000000000001E-2</v>
          </cell>
          <cell r="R160">
            <v>0.200763</v>
          </cell>
          <cell r="S160">
            <v>1.0126600000000001</v>
          </cell>
          <cell r="U160">
            <v>208</v>
          </cell>
          <cell r="V160">
            <v>158.4</v>
          </cell>
          <cell r="Y160">
            <v>0</v>
          </cell>
          <cell r="AB160">
            <v>0</v>
          </cell>
          <cell r="AC160">
            <v>126.72000000000001</v>
          </cell>
          <cell r="AD160">
            <v>0.30506666666666671</v>
          </cell>
          <cell r="AE160">
            <v>1.2202666666666668</v>
          </cell>
          <cell r="AF160">
            <v>1.2202666666666668</v>
          </cell>
          <cell r="AG160">
            <v>1.2202666666666668</v>
          </cell>
          <cell r="AH160">
            <v>119.65860226072252</v>
          </cell>
          <cell r="AI160">
            <v>54.73</v>
          </cell>
          <cell r="AJ160">
            <v>12.81</v>
          </cell>
          <cell r="AK160">
            <v>10</v>
          </cell>
          <cell r="AL160">
            <v>0.25</v>
          </cell>
          <cell r="AM160">
            <v>1.4E-2</v>
          </cell>
          <cell r="AN160">
            <v>0.15771842002868652</v>
          </cell>
          <cell r="AO160">
            <v>0.2435302734375</v>
          </cell>
          <cell r="AP160">
            <v>0.63087368011474609</v>
          </cell>
          <cell r="AQ160">
            <v>3.6672544092199431</v>
          </cell>
          <cell r="AR160">
            <v>3.1812278248085342</v>
          </cell>
          <cell r="AS160">
            <v>6.3627601211021041</v>
          </cell>
          <cell r="AT160">
            <v>0.68546151386050524</v>
          </cell>
          <cell r="AU160">
            <v>0.84317993388919177</v>
          </cell>
          <cell r="AV160">
            <v>4.0330982595249809</v>
          </cell>
          <cell r="AW160">
            <v>197.97424786452282</v>
          </cell>
          <cell r="AX160">
            <v>0.6044149860471093</v>
          </cell>
          <cell r="AY160">
            <v>246.15366276791491</v>
          </cell>
          <cell r="AZ160" t="str">
            <v>08°29'33''</v>
          </cell>
          <cell r="BA160" t="e">
            <v>#VALUE!</v>
          </cell>
          <cell r="BB160">
            <v>9.1999999999999998E-2</v>
          </cell>
          <cell r="BC160" t="e">
            <v>#VALUE!</v>
          </cell>
          <cell r="BD160" t="e">
            <v>#VALUE!</v>
          </cell>
          <cell r="BE160" t="e">
            <v>#VALUE!</v>
          </cell>
          <cell r="BF160" t="e">
            <v>#VALUE!</v>
          </cell>
          <cell r="BG160" t="e">
            <v>#VALUE!</v>
          </cell>
          <cell r="BH160" t="e">
            <v>#VALUE!</v>
          </cell>
          <cell r="BI160" t="e">
            <v>#VALUE!</v>
          </cell>
          <cell r="BJ160" t="e">
            <v>#VALUE!</v>
          </cell>
          <cell r="BK160" t="e">
            <v>#VALUE!</v>
          </cell>
          <cell r="BL160" t="e">
            <v>#VALUE!</v>
          </cell>
          <cell r="BM160" t="e">
            <v>#VALUE!</v>
          </cell>
          <cell r="BN160">
            <v>5.0000000000068212E-2</v>
          </cell>
          <cell r="BO160">
            <v>728.65</v>
          </cell>
          <cell r="BP160">
            <v>721.64</v>
          </cell>
          <cell r="BQ160">
            <v>728.9</v>
          </cell>
          <cell r="BR160">
            <v>721.89</v>
          </cell>
          <cell r="BS160">
            <v>729.5</v>
          </cell>
          <cell r="BT160">
            <v>722.5</v>
          </cell>
          <cell r="BU160">
            <v>722.5</v>
          </cell>
          <cell r="BV160">
            <v>0.60000000000002274</v>
          </cell>
          <cell r="BW160">
            <v>0.61000000000001364</v>
          </cell>
          <cell r="BX160">
            <v>0.85000000000002274</v>
          </cell>
          <cell r="BY160">
            <v>250</v>
          </cell>
          <cell r="BZ160">
            <v>0.83750000000000002</v>
          </cell>
          <cell r="CA160">
            <v>0.3125</v>
          </cell>
          <cell r="CB160">
            <v>0.60500000000001819</v>
          </cell>
          <cell r="CC160">
            <v>8</v>
          </cell>
          <cell r="CD160" t="e">
            <v>#VALUE!</v>
          </cell>
          <cell r="CE160" t="e">
            <v>#VALUE!</v>
          </cell>
          <cell r="CF160">
            <v>0</v>
          </cell>
          <cell r="CG160">
            <v>0</v>
          </cell>
          <cell r="CH160" t="e">
            <v>#VALUE!</v>
          </cell>
          <cell r="CI160">
            <v>2</v>
          </cell>
          <cell r="CJ160">
            <v>1</v>
          </cell>
          <cell r="CK160">
            <v>1.5</v>
          </cell>
          <cell r="CL160" t="e">
            <v>#VALUE!</v>
          </cell>
          <cell r="CM160" t="e">
            <v>#VALUE!</v>
          </cell>
          <cell r="CN160" t="e">
            <v>#VALUE!</v>
          </cell>
          <cell r="CO160">
            <v>1.5</v>
          </cell>
          <cell r="CP160">
            <v>3</v>
          </cell>
          <cell r="CQ160">
            <v>3</v>
          </cell>
          <cell r="DV160" t="str">
            <v>250 mm</v>
          </cell>
          <cell r="DW160">
            <v>54.73</v>
          </cell>
          <cell r="DX160" t="str">
            <v>1</v>
          </cell>
          <cell r="DY160" t="str">
            <v>CS</v>
          </cell>
          <cell r="DZ160">
            <v>728.65</v>
          </cell>
          <cell r="EA160">
            <v>721.64</v>
          </cell>
        </row>
        <row r="161">
          <cell r="A161">
            <v>91</v>
          </cell>
          <cell r="B161" t="str">
            <v>CBA8</v>
          </cell>
          <cell r="C161" t="str">
            <v>ALIVBA9</v>
          </cell>
          <cell r="D161">
            <v>4.9570605000000004E-2</v>
          </cell>
          <cell r="E161">
            <v>0.282441</v>
          </cell>
          <cell r="F161">
            <v>0.33201160499999999</v>
          </cell>
          <cell r="G161">
            <v>2.33</v>
          </cell>
          <cell r="K161">
            <v>0.11863535578156598</v>
          </cell>
          <cell r="L161">
            <v>11.075509028294967</v>
          </cell>
          <cell r="M161">
            <v>11.075509028294967</v>
          </cell>
          <cell r="N161">
            <v>179.71587067719258</v>
          </cell>
          <cell r="O161">
            <v>0.63534379172229649</v>
          </cell>
          <cell r="P161">
            <v>156.06813975473227</v>
          </cell>
          <cell r="Q161">
            <v>4.9570605000000004E-2</v>
          </cell>
          <cell r="R161">
            <v>0.282441</v>
          </cell>
          <cell r="S161">
            <v>1.344671605</v>
          </cell>
          <cell r="U161">
            <v>234</v>
          </cell>
          <cell r="V161">
            <v>158.4</v>
          </cell>
          <cell r="AB161">
            <v>158.39990234375</v>
          </cell>
          <cell r="AC161">
            <v>126.72000000000001</v>
          </cell>
          <cell r="AD161">
            <v>0.34320000000000006</v>
          </cell>
          <cell r="AE161">
            <v>1.3728000000000002</v>
          </cell>
          <cell r="AF161">
            <v>1.3728000000000002</v>
          </cell>
          <cell r="AG161">
            <v>1.3728000000000002</v>
          </cell>
          <cell r="AH161">
            <v>157.56813975473227</v>
          </cell>
          <cell r="AI161">
            <v>29.96</v>
          </cell>
          <cell r="AJ161">
            <v>15.59</v>
          </cell>
          <cell r="AK161">
            <v>10</v>
          </cell>
          <cell r="AL161">
            <v>0.25</v>
          </cell>
          <cell r="AM161">
            <v>1.4E-2</v>
          </cell>
          <cell r="AN161">
            <v>0.17625796794891357</v>
          </cell>
          <cell r="AO161">
            <v>0.247802734375</v>
          </cell>
          <cell r="AP161">
            <v>0.7050318717956543</v>
          </cell>
          <cell r="AQ161">
            <v>4.2598178365089723</v>
          </cell>
          <cell r="AR161">
            <v>3.3738363899118076</v>
          </cell>
          <cell r="AS161">
            <v>8.462877495818077</v>
          </cell>
          <cell r="AT161">
            <v>0.9248750254964313</v>
          </cell>
          <cell r="AU161">
            <v>1.1011329934453449</v>
          </cell>
          <cell r="AV161">
            <v>4.4492549849702625</v>
          </cell>
          <cell r="AW161">
            <v>218.40229335516159</v>
          </cell>
          <cell r="AX161">
            <v>0.72145826554347581</v>
          </cell>
          <cell r="AY161">
            <v>249.0407446952469</v>
          </cell>
          <cell r="AZ161" t="str">
            <v>02°53'13''</v>
          </cell>
          <cell r="BA161" t="e">
            <v>#VALUE!</v>
          </cell>
          <cell r="BB161">
            <v>0.25800000000000001</v>
          </cell>
          <cell r="BC161" t="e">
            <v>#VALUE!</v>
          </cell>
          <cell r="BD161" t="e">
            <v>#VALUE!</v>
          </cell>
          <cell r="BE161" t="e">
            <v>#VALUE!</v>
          </cell>
          <cell r="BF161" t="e">
            <v>#VALUE!</v>
          </cell>
          <cell r="BG161" t="e">
            <v>#VALUE!</v>
          </cell>
          <cell r="BH161" t="e">
            <v>#VALUE!</v>
          </cell>
          <cell r="BI161" t="e">
            <v>#VALUE!</v>
          </cell>
          <cell r="BJ161" t="e">
            <v>#VALUE!</v>
          </cell>
          <cell r="BK161" t="e">
            <v>#VALUE!</v>
          </cell>
          <cell r="BL161" t="e">
            <v>#VALUE!</v>
          </cell>
          <cell r="BM161" t="e">
            <v>#VALUE!</v>
          </cell>
          <cell r="BN161">
            <v>2.9999999999972715E-2</v>
          </cell>
          <cell r="BO161">
            <v>721.61</v>
          </cell>
          <cell r="BP161">
            <v>716.94</v>
          </cell>
          <cell r="BQ161">
            <v>721.86</v>
          </cell>
          <cell r="BR161">
            <v>717.19</v>
          </cell>
          <cell r="BS161">
            <v>722.5</v>
          </cell>
          <cell r="BT161">
            <v>717.8</v>
          </cell>
          <cell r="BU161">
            <v>717.7998046875</v>
          </cell>
          <cell r="BV161">
            <v>0.63999999999998636</v>
          </cell>
          <cell r="BW161">
            <v>0.60999999999989996</v>
          </cell>
          <cell r="BX161">
            <v>0.88999999999998636</v>
          </cell>
          <cell r="BY161">
            <v>250</v>
          </cell>
          <cell r="BZ161">
            <v>0.83750000000000002</v>
          </cell>
          <cell r="CA161">
            <v>0.3125</v>
          </cell>
          <cell r="CB161">
            <v>0.62499999999994316</v>
          </cell>
          <cell r="CC161">
            <v>9</v>
          </cell>
          <cell r="CD161" t="e">
            <v>#VALUE!</v>
          </cell>
          <cell r="CE161" t="e">
            <v>#VALUE!</v>
          </cell>
          <cell r="CF161">
            <v>0</v>
          </cell>
          <cell r="CG161">
            <v>0</v>
          </cell>
          <cell r="CH161" t="e">
            <v>#VALUE!</v>
          </cell>
          <cell r="CI161">
            <v>2</v>
          </cell>
          <cell r="CJ161">
            <v>1</v>
          </cell>
          <cell r="CK161">
            <v>1.5</v>
          </cell>
          <cell r="CL161" t="e">
            <v>#VALUE!</v>
          </cell>
          <cell r="CM161" t="e">
            <v>#VALUE!</v>
          </cell>
          <cell r="CN161" t="e">
            <v>#VALUE!</v>
          </cell>
          <cell r="CO161">
            <v>1.5</v>
          </cell>
          <cell r="CP161">
            <v>3</v>
          </cell>
          <cell r="CQ161">
            <v>3</v>
          </cell>
          <cell r="DV161" t="str">
            <v>250 mm</v>
          </cell>
          <cell r="DW161">
            <v>29.96</v>
          </cell>
          <cell r="DX161" t="str">
            <v>1</v>
          </cell>
          <cell r="DY161" t="str">
            <v>CS</v>
          </cell>
          <cell r="DZ161">
            <v>721.61</v>
          </cell>
          <cell r="EA161">
            <v>716.94</v>
          </cell>
        </row>
        <row r="162">
          <cell r="A162">
            <v>91</v>
          </cell>
          <cell r="B162" t="str">
            <v>ALIVBA9</v>
          </cell>
          <cell r="C162" t="str">
            <v>BOTBA9</v>
          </cell>
          <cell r="F162">
            <v>0.33201160499999999</v>
          </cell>
          <cell r="G162">
            <v>2.33</v>
          </cell>
          <cell r="K162">
            <v>2.9753652845035367E-2</v>
          </cell>
          <cell r="L162">
            <v>11.105262681140003</v>
          </cell>
          <cell r="M162">
            <v>11.105262681140003</v>
          </cell>
          <cell r="N162">
            <v>179.44495169647078</v>
          </cell>
          <cell r="O162">
            <v>0.63082225913621159</v>
          </cell>
          <cell r="P162">
            <v>156.06813975473227</v>
          </cell>
          <cell r="Q162">
            <v>0</v>
          </cell>
          <cell r="R162">
            <v>0</v>
          </cell>
          <cell r="S162">
            <v>0</v>
          </cell>
          <cell r="V162">
            <v>158.4</v>
          </cell>
          <cell r="AB162">
            <v>158.39990234375</v>
          </cell>
          <cell r="AC162">
            <v>158.39990234375</v>
          </cell>
          <cell r="AD162">
            <v>158.39990234375</v>
          </cell>
          <cell r="AE162">
            <v>158.39990234375</v>
          </cell>
          <cell r="AF162">
            <v>158.39990234375</v>
          </cell>
          <cell r="AG162">
            <v>158.39990234375</v>
          </cell>
          <cell r="AH162">
            <v>156.06813975473227</v>
          </cell>
          <cell r="AI162">
            <v>3.01</v>
          </cell>
          <cell r="AJ162">
            <v>1.33</v>
          </cell>
          <cell r="AK162">
            <v>16</v>
          </cell>
          <cell r="AL162">
            <v>0.4</v>
          </cell>
          <cell r="AM162">
            <v>1.4E-2</v>
          </cell>
          <cell r="AN162">
            <v>0.27619400024414065</v>
          </cell>
          <cell r="AO162">
            <v>0.28671875000000002</v>
          </cell>
          <cell r="AP162">
            <v>0.69048500061035156</v>
          </cell>
          <cell r="AQ162">
            <v>1.6862166041462696</v>
          </cell>
          <cell r="AR162">
            <v>1.0752450835712817</v>
          </cell>
          <cell r="AS162">
            <v>1.136341757740517</v>
          </cell>
          <cell r="AT162">
            <v>0.14491979796628834</v>
          </cell>
          <cell r="AU162">
            <v>0.42111379821042899</v>
          </cell>
          <cell r="AV162">
            <v>1.7777473790387754</v>
          </cell>
          <cell r="AW162">
            <v>223.39832423706909</v>
          </cell>
          <cell r="AX162">
            <v>0.69860926794201739</v>
          </cell>
          <cell r="AY162">
            <v>284.50689034058991</v>
          </cell>
          <cell r="AZ162" t="str">
            <v>35°27'58''</v>
          </cell>
          <cell r="BA162" t="e">
            <v>#VALUE!</v>
          </cell>
          <cell r="BB162">
            <v>1E-3</v>
          </cell>
          <cell r="BC162" t="e">
            <v>#VALUE!</v>
          </cell>
          <cell r="BD162" t="e">
            <v>#VALUE!</v>
          </cell>
          <cell r="BE162" t="e">
            <v>#VALUE!</v>
          </cell>
          <cell r="BF162" t="e">
            <v>#VALUE!</v>
          </cell>
          <cell r="BG162" t="e">
            <v>#VALUE!</v>
          </cell>
          <cell r="BH162" t="e">
            <v>#VALUE!</v>
          </cell>
          <cell r="BI162" t="e">
            <v>#VALUE!</v>
          </cell>
          <cell r="BJ162" t="e">
            <v>#VALUE!</v>
          </cell>
          <cell r="BK162" t="e">
            <v>#VALUE!</v>
          </cell>
          <cell r="BL162" t="e">
            <v>#VALUE!</v>
          </cell>
          <cell r="BM162" t="e">
            <v>#VALUE!</v>
          </cell>
          <cell r="BN162">
            <v>3.0000000000086402E-2</v>
          </cell>
          <cell r="BO162">
            <v>716.91</v>
          </cell>
          <cell r="BP162">
            <v>716.87</v>
          </cell>
          <cell r="BQ162">
            <v>717.31000000000006</v>
          </cell>
          <cell r="BR162">
            <v>717.27</v>
          </cell>
          <cell r="BS162">
            <v>717.8</v>
          </cell>
          <cell r="BT162">
            <v>717.6</v>
          </cell>
          <cell r="BU162">
            <v>717.599609375</v>
          </cell>
          <cell r="BV162">
            <v>0.48999999999989541</v>
          </cell>
          <cell r="BW162">
            <v>0.33000000000004093</v>
          </cell>
          <cell r="BX162">
            <v>0.88999999999989543</v>
          </cell>
          <cell r="BY162">
            <v>400</v>
          </cell>
          <cell r="BZ162">
            <v>1.1000000000000001</v>
          </cell>
          <cell r="CA162">
            <v>0.5</v>
          </cell>
          <cell r="CB162">
            <v>0.40999999999996817</v>
          </cell>
          <cell r="CC162">
            <v>9</v>
          </cell>
          <cell r="CD162" t="e">
            <v>#VALUE!</v>
          </cell>
          <cell r="CE162" t="e">
            <v>#VALUE!</v>
          </cell>
          <cell r="CF162">
            <v>0</v>
          </cell>
          <cell r="CG162">
            <v>0</v>
          </cell>
          <cell r="CH162" t="e">
            <v>#VALUE!</v>
          </cell>
          <cell r="CI162">
            <v>2</v>
          </cell>
          <cell r="CJ162">
            <v>1</v>
          </cell>
          <cell r="CK162">
            <v>1.5</v>
          </cell>
          <cell r="CL162" t="e">
            <v>#VALUE!</v>
          </cell>
          <cell r="CM162" t="e">
            <v>#VALUE!</v>
          </cell>
          <cell r="CN162" t="e">
            <v>#VALUE!</v>
          </cell>
          <cell r="CO162">
            <v>1.5</v>
          </cell>
          <cell r="CP162">
            <v>3</v>
          </cell>
          <cell r="CQ162">
            <v>3</v>
          </cell>
          <cell r="DV162" t="str">
            <v>400 mm</v>
          </cell>
          <cell r="DW162">
            <v>3.01</v>
          </cell>
          <cell r="DX162" t="str">
            <v>1</v>
          </cell>
          <cell r="DY162" t="str">
            <v>CS</v>
          </cell>
          <cell r="DZ162">
            <v>716.91000000000008</v>
          </cell>
          <cell r="EA162">
            <v>716.87000000000012</v>
          </cell>
        </row>
        <row r="163">
          <cell r="A163">
            <v>92</v>
          </cell>
          <cell r="B163" t="str">
            <v>ALIVBA9</v>
          </cell>
          <cell r="C163" t="str">
            <v>CBA10</v>
          </cell>
          <cell r="F163">
            <v>0</v>
          </cell>
          <cell r="G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1.344671605</v>
          </cell>
          <cell r="U163">
            <v>234</v>
          </cell>
          <cell r="V163">
            <v>158.4</v>
          </cell>
          <cell r="AB163">
            <v>158.39990234375</v>
          </cell>
          <cell r="AC163">
            <v>126.72000000000001</v>
          </cell>
          <cell r="AD163">
            <v>0.34320000000000006</v>
          </cell>
          <cell r="AE163">
            <v>1.3728000000000002</v>
          </cell>
          <cell r="AF163">
            <v>1.3728000000000002</v>
          </cell>
          <cell r="AG163">
            <v>1.3728000000000002</v>
          </cell>
          <cell r="AH163">
            <v>1.5</v>
          </cell>
          <cell r="AI163">
            <v>8.2200000000000006</v>
          </cell>
          <cell r="AJ163">
            <v>8.0299999999999994</v>
          </cell>
          <cell r="AK163">
            <v>8</v>
          </cell>
          <cell r="AL163">
            <v>0.2</v>
          </cell>
          <cell r="AM163">
            <v>1.4E-2</v>
          </cell>
          <cell r="AN163">
            <v>2.0281982421875004E-2</v>
          </cell>
          <cell r="AO163">
            <v>3.125E-2</v>
          </cell>
          <cell r="AP163">
            <v>0.10140991210937501</v>
          </cell>
          <cell r="AQ163">
            <v>0.89874683531076915</v>
          </cell>
          <cell r="AR163">
            <v>2.4386321329713647</v>
          </cell>
          <cell r="AS163">
            <v>0.67550084935202637</v>
          </cell>
          <cell r="AT163">
            <v>4.1169514474063341E-2</v>
          </cell>
          <cell r="AU163">
            <v>6.1451496895938346E-2</v>
          </cell>
          <cell r="AV163">
            <v>2.7517902997688397</v>
          </cell>
          <cell r="AW163">
            <v>86.45004189973443</v>
          </cell>
          <cell r="AX163">
            <v>1.7351061573107323E-2</v>
          </cell>
          <cell r="AY163">
            <v>248.45936633901906</v>
          </cell>
          <cell r="AZ163" t="str">
            <v>00°00'00''</v>
          </cell>
          <cell r="BA163" t="e">
            <v>#VALUE!</v>
          </cell>
          <cell r="BB163">
            <v>1E-3</v>
          </cell>
          <cell r="BC163" t="e">
            <v>#VALUE!</v>
          </cell>
          <cell r="BD163" t="e">
            <v>#VALUE!</v>
          </cell>
          <cell r="BE163" t="e">
            <v>#VALUE!</v>
          </cell>
          <cell r="BF163" t="e">
            <v>#VALUE!</v>
          </cell>
          <cell r="BG163" t="e">
            <v>#VALUE!</v>
          </cell>
          <cell r="BH163" t="e">
            <v>#VALUE!</v>
          </cell>
          <cell r="BI163" t="e">
            <v>#VALUE!</v>
          </cell>
          <cell r="BJ163" t="e">
            <v>#VALUE!</v>
          </cell>
          <cell r="BK163" t="e">
            <v>#VALUE!</v>
          </cell>
          <cell r="BL163" t="e">
            <v>#VALUE!</v>
          </cell>
          <cell r="BM163" t="e">
            <v>#VALUE!</v>
          </cell>
          <cell r="BN163">
            <v>3.0000000000086402E-2</v>
          </cell>
          <cell r="BO163">
            <v>716.91</v>
          </cell>
          <cell r="BP163">
            <v>716.25</v>
          </cell>
          <cell r="BQ163">
            <v>717.11000000000013</v>
          </cell>
          <cell r="BR163">
            <v>716.45</v>
          </cell>
          <cell r="BS163">
            <v>717.8</v>
          </cell>
          <cell r="BT163">
            <v>717.2</v>
          </cell>
          <cell r="BU163">
            <v>717.19970703125</v>
          </cell>
          <cell r="BV163">
            <v>0.6899999999998272</v>
          </cell>
          <cell r="BW163">
            <v>0.75</v>
          </cell>
          <cell r="BX163">
            <v>0.88999999999982715</v>
          </cell>
          <cell r="BY163">
            <v>200</v>
          </cell>
          <cell r="BZ163">
            <v>0.75</v>
          </cell>
          <cell r="CA163">
            <v>0.25</v>
          </cell>
          <cell r="CB163">
            <v>0.7199999999999136</v>
          </cell>
          <cell r="CC163">
            <v>10</v>
          </cell>
          <cell r="CD163" t="e">
            <v>#VALUE!</v>
          </cell>
          <cell r="CE163" t="e">
            <v>#VALUE!</v>
          </cell>
          <cell r="CF163">
            <v>0</v>
          </cell>
          <cell r="CG163">
            <v>0</v>
          </cell>
          <cell r="CH163" t="e">
            <v>#VALUE!</v>
          </cell>
          <cell r="CI163">
            <v>2</v>
          </cell>
          <cell r="CJ163">
            <v>1</v>
          </cell>
          <cell r="CK163">
            <v>1.5</v>
          </cell>
          <cell r="CL163" t="e">
            <v>#VALUE!</v>
          </cell>
          <cell r="CM163" t="e">
            <v>#VALUE!</v>
          </cell>
          <cell r="CN163" t="e">
            <v>#VALUE!</v>
          </cell>
          <cell r="CO163">
            <v>1.5</v>
          </cell>
          <cell r="CP163">
            <v>3</v>
          </cell>
          <cell r="CQ163">
            <v>3</v>
          </cell>
          <cell r="DV163" t="str">
            <v>200 mm</v>
          </cell>
          <cell r="DW163">
            <v>8.2200000000000006</v>
          </cell>
          <cell r="DX163" t="str">
            <v>1</v>
          </cell>
          <cell r="DY163" t="str">
            <v>CS</v>
          </cell>
          <cell r="DZ163">
            <v>716.91000000000008</v>
          </cell>
          <cell r="EA163">
            <v>716.25000000000011</v>
          </cell>
        </row>
        <row r="164">
          <cell r="A164">
            <v>93</v>
          </cell>
          <cell r="B164" t="str">
            <v>CBA10</v>
          </cell>
          <cell r="C164" t="str">
            <v>CBA11</v>
          </cell>
          <cell r="D164">
            <v>2.2443000000000001E-2</v>
          </cell>
          <cell r="E164">
            <v>0</v>
          </cell>
          <cell r="F164">
            <v>2.2443000000000001E-2</v>
          </cell>
          <cell r="G164">
            <v>2.33</v>
          </cell>
          <cell r="K164">
            <v>0.14807378219259548</v>
          </cell>
          <cell r="L164">
            <v>0.14807378219259548</v>
          </cell>
          <cell r="M164">
            <v>5</v>
          </cell>
          <cell r="N164">
            <v>279.62630691925784</v>
          </cell>
          <cell r="O164">
            <v>0.63534593437945819</v>
          </cell>
          <cell r="P164">
            <v>3.9872107501275318</v>
          </cell>
          <cell r="Q164">
            <v>2.2443000000000001E-2</v>
          </cell>
          <cell r="S164">
            <v>1.367114605</v>
          </cell>
          <cell r="U164">
            <v>234</v>
          </cell>
          <cell r="V164">
            <v>158.4</v>
          </cell>
          <cell r="AB164">
            <v>158.39990234375</v>
          </cell>
          <cell r="AC164">
            <v>126.72000000000001</v>
          </cell>
          <cell r="AD164">
            <v>0.34320000000000006</v>
          </cell>
          <cell r="AE164">
            <v>1.3728000000000002</v>
          </cell>
          <cell r="AF164">
            <v>1.3728000000000002</v>
          </cell>
          <cell r="AG164">
            <v>1.3728000000000002</v>
          </cell>
          <cell r="AH164">
            <v>5.4872107501275318</v>
          </cell>
          <cell r="AI164">
            <v>14.020000000000001</v>
          </cell>
          <cell r="AJ164">
            <v>15.12</v>
          </cell>
          <cell r="AK164">
            <v>10</v>
          </cell>
          <cell r="AL164">
            <v>0.25</v>
          </cell>
          <cell r="AM164">
            <v>1.4E-2</v>
          </cell>
          <cell r="AN164">
            <v>3.0622005462646484E-2</v>
          </cell>
          <cell r="AO164">
            <v>5.859375E-2</v>
          </cell>
          <cell r="AP164">
            <v>0.12248802185058594</v>
          </cell>
          <cell r="AQ164">
            <v>1.5959783551680105</v>
          </cell>
          <cell r="AR164">
            <v>3.5154419174891882</v>
          </cell>
          <cell r="AS164">
            <v>1.8634047295152576</v>
          </cell>
          <cell r="AT164">
            <v>0.12982400153745097</v>
          </cell>
          <cell r="AU164">
            <v>0.16044600700009745</v>
          </cell>
          <cell r="AV164">
            <v>4.3816747174665265</v>
          </cell>
          <cell r="AW164">
            <v>215.08495473145271</v>
          </cell>
          <cell r="AX164">
            <v>2.5511829765027798E-2</v>
          </cell>
          <cell r="AY164">
            <v>249.83828762376996</v>
          </cell>
          <cell r="AZ164" t="str">
            <v>01°22'44''</v>
          </cell>
          <cell r="BA164" t="e">
            <v>#VALUE!</v>
          </cell>
          <cell r="BB164">
            <v>9.9000000000000005E-2</v>
          </cell>
          <cell r="BC164" t="e">
            <v>#VALUE!</v>
          </cell>
          <cell r="BD164" t="e">
            <v>#VALUE!</v>
          </cell>
          <cell r="BE164" t="e">
            <v>#VALUE!</v>
          </cell>
          <cell r="BF164" t="e">
            <v>#VALUE!</v>
          </cell>
          <cell r="BG164" t="e">
            <v>#VALUE!</v>
          </cell>
          <cell r="BH164" t="e">
            <v>#VALUE!</v>
          </cell>
          <cell r="BI164" t="e">
            <v>#VALUE!</v>
          </cell>
          <cell r="BJ164" t="e">
            <v>#VALUE!</v>
          </cell>
          <cell r="BK164" t="e">
            <v>#VALUE!</v>
          </cell>
          <cell r="BL164" t="e">
            <v>#VALUE!</v>
          </cell>
          <cell r="BM164" t="e">
            <v>#VALUE!</v>
          </cell>
          <cell r="BN164">
            <v>2.9999999999972715E-2</v>
          </cell>
          <cell r="BO164">
            <v>716.22</v>
          </cell>
          <cell r="BP164">
            <v>714.1</v>
          </cell>
          <cell r="BQ164">
            <v>716.47000000000014</v>
          </cell>
          <cell r="BR164">
            <v>714.35</v>
          </cell>
          <cell r="BS164">
            <v>717.2</v>
          </cell>
          <cell r="BT164">
            <v>715</v>
          </cell>
          <cell r="BU164">
            <v>715</v>
          </cell>
          <cell r="BV164">
            <v>0.7299999999999045</v>
          </cell>
          <cell r="BW164">
            <v>0.64999999999997726</v>
          </cell>
          <cell r="BX164">
            <v>0.9799999999999045</v>
          </cell>
          <cell r="BY164">
            <v>250</v>
          </cell>
          <cell r="BZ164">
            <v>0.83750000000000002</v>
          </cell>
          <cell r="CA164">
            <v>0.3125</v>
          </cell>
          <cell r="CB164">
            <v>0.68999999999994088</v>
          </cell>
          <cell r="CC164">
            <v>10</v>
          </cell>
          <cell r="CD164" t="e">
            <v>#VALUE!</v>
          </cell>
          <cell r="CE164" t="e">
            <v>#VALUE!</v>
          </cell>
          <cell r="CF164">
            <v>0</v>
          </cell>
          <cell r="CG164">
            <v>0</v>
          </cell>
          <cell r="CH164" t="e">
            <v>#VALUE!</v>
          </cell>
          <cell r="CI164">
            <v>2</v>
          </cell>
          <cell r="CJ164">
            <v>1</v>
          </cell>
          <cell r="CK164">
            <v>1.5</v>
          </cell>
          <cell r="CL164" t="e">
            <v>#VALUE!</v>
          </cell>
          <cell r="CM164" t="e">
            <v>#VALUE!</v>
          </cell>
          <cell r="CN164" t="e">
            <v>#VALUE!</v>
          </cell>
          <cell r="CO164">
            <v>1.5</v>
          </cell>
          <cell r="CP164">
            <v>3</v>
          </cell>
          <cell r="CQ164">
            <v>3</v>
          </cell>
          <cell r="DV164" t="str">
            <v>250 mm</v>
          </cell>
          <cell r="DW164">
            <v>14.020000000000001</v>
          </cell>
          <cell r="DX164" t="str">
            <v>1</v>
          </cell>
          <cell r="DY164" t="str">
            <v>CS</v>
          </cell>
          <cell r="DZ164">
            <v>716.22000000000014</v>
          </cell>
          <cell r="EA164">
            <v>714.10000000000014</v>
          </cell>
        </row>
        <row r="165">
          <cell r="A165">
            <v>94</v>
          </cell>
          <cell r="B165" t="str">
            <v>CBA11</v>
          </cell>
          <cell r="C165" t="str">
            <v>CBA12</v>
          </cell>
          <cell r="D165">
            <v>1.8057E-2</v>
          </cell>
          <cell r="E165">
            <v>2.2443000000000001E-2</v>
          </cell>
          <cell r="F165">
            <v>4.0500000000000001E-2</v>
          </cell>
          <cell r="G165">
            <v>2.33</v>
          </cell>
          <cell r="K165">
            <v>0.13112370560310069</v>
          </cell>
          <cell r="L165">
            <v>5.1311237056031009</v>
          </cell>
          <cell r="M165">
            <v>5.1311237056031009</v>
          </cell>
          <cell r="N165">
            <v>275.68787453637793</v>
          </cell>
          <cell r="O165">
            <v>0.63518285187461587</v>
          </cell>
          <cell r="P165">
            <v>11.079255270325879</v>
          </cell>
          <cell r="Q165">
            <v>1.8057E-2</v>
          </cell>
          <cell r="R165">
            <v>2.2443000000000001E-2</v>
          </cell>
          <cell r="S165">
            <v>1.407614605</v>
          </cell>
          <cell r="U165">
            <v>234</v>
          </cell>
          <cell r="V165">
            <v>158.4</v>
          </cell>
          <cell r="AB165">
            <v>158.39990234375</v>
          </cell>
          <cell r="AC165">
            <v>126.72000000000001</v>
          </cell>
          <cell r="AD165">
            <v>0.34320000000000006</v>
          </cell>
          <cell r="AE165">
            <v>1.3728000000000002</v>
          </cell>
          <cell r="AF165">
            <v>1.3728000000000002</v>
          </cell>
          <cell r="AG165">
            <v>1.3728000000000002</v>
          </cell>
          <cell r="AH165">
            <v>12.579255270325879</v>
          </cell>
          <cell r="AI165">
            <v>16.27</v>
          </cell>
          <cell r="AJ165">
            <v>16.78</v>
          </cell>
          <cell r="AK165">
            <v>10</v>
          </cell>
          <cell r="AL165">
            <v>0.25</v>
          </cell>
          <cell r="AM165">
            <v>1.4E-2</v>
          </cell>
          <cell r="AN165">
            <v>4.4983625411987305E-2</v>
          </cell>
          <cell r="AO165">
            <v>8.984375E-2</v>
          </cell>
          <cell r="AP165">
            <v>0.17993450164794922</v>
          </cell>
          <cell r="AQ165">
            <v>2.0947086287736738</v>
          </cell>
          <cell r="AR165">
            <v>3.778975196987409</v>
          </cell>
          <cell r="AS165">
            <v>2.8520803573869773</v>
          </cell>
          <cell r="AT165">
            <v>0.22363935980932134</v>
          </cell>
          <cell r="AU165">
            <v>0.26862298522130867</v>
          </cell>
          <cell r="AV165">
            <v>4.6159406516990629</v>
          </cell>
          <cell r="AW165">
            <v>226.58445688725405</v>
          </cell>
          <cell r="AX165">
            <v>5.5516849845464816E-2</v>
          </cell>
          <cell r="AY165">
            <v>286.01071695489856</v>
          </cell>
          <cell r="AZ165" t="str">
            <v>36°10'21''</v>
          </cell>
          <cell r="BA165" t="e">
            <v>#VALUE!</v>
          </cell>
          <cell r="BB165">
            <v>0.108</v>
          </cell>
          <cell r="BC165" t="e">
            <v>#VALUE!</v>
          </cell>
          <cell r="BD165" t="e">
            <v>#VALUE!</v>
          </cell>
          <cell r="BE165" t="e">
            <v>#VALUE!</v>
          </cell>
          <cell r="BF165" t="e">
            <v>#VALUE!</v>
          </cell>
          <cell r="BG165" t="e">
            <v>#VALUE!</v>
          </cell>
          <cell r="BH165" t="e">
            <v>#VALUE!</v>
          </cell>
          <cell r="BI165" t="e">
            <v>#VALUE!</v>
          </cell>
          <cell r="BJ165" t="e">
            <v>#VALUE!</v>
          </cell>
          <cell r="BK165" t="e">
            <v>#VALUE!</v>
          </cell>
          <cell r="BL165" t="e">
            <v>#VALUE!</v>
          </cell>
          <cell r="BM165" t="e">
            <v>#VALUE!</v>
          </cell>
          <cell r="BN165">
            <v>2.9999999999972715E-2</v>
          </cell>
          <cell r="BO165">
            <v>714.07</v>
          </cell>
          <cell r="BP165">
            <v>711.34</v>
          </cell>
          <cell r="BQ165">
            <v>714.32000000000016</v>
          </cell>
          <cell r="BR165">
            <v>711.59</v>
          </cell>
          <cell r="BS165">
            <v>715</v>
          </cell>
          <cell r="BT165">
            <v>712.5</v>
          </cell>
          <cell r="BU165">
            <v>712.5</v>
          </cell>
          <cell r="BV165">
            <v>0.67999999999983629</v>
          </cell>
          <cell r="BW165">
            <v>0.90999999999996817</v>
          </cell>
          <cell r="BX165">
            <v>0.92999999999983629</v>
          </cell>
          <cell r="BY165">
            <v>250</v>
          </cell>
          <cell r="BZ165">
            <v>0.83750000000000002</v>
          </cell>
          <cell r="CA165">
            <v>0.3125</v>
          </cell>
          <cell r="CB165">
            <v>0.79499999999990223</v>
          </cell>
          <cell r="CC165">
            <v>10</v>
          </cell>
          <cell r="CD165" t="e">
            <v>#VALUE!</v>
          </cell>
          <cell r="CE165" t="e">
            <v>#VALUE!</v>
          </cell>
          <cell r="CF165">
            <v>0</v>
          </cell>
          <cell r="CG165">
            <v>0</v>
          </cell>
          <cell r="CH165" t="e">
            <v>#VALUE!</v>
          </cell>
          <cell r="CI165">
            <v>2</v>
          </cell>
          <cell r="CJ165">
            <v>1</v>
          </cell>
          <cell r="CK165">
            <v>1.5</v>
          </cell>
          <cell r="CL165" t="e">
            <v>#VALUE!</v>
          </cell>
          <cell r="CM165" t="e">
            <v>#VALUE!</v>
          </cell>
          <cell r="CN165" t="e">
            <v>#VALUE!</v>
          </cell>
          <cell r="CO165">
            <v>1.5</v>
          </cell>
          <cell r="CP165">
            <v>3</v>
          </cell>
          <cell r="CQ165">
            <v>3</v>
          </cell>
          <cell r="DV165" t="str">
            <v>250 mm</v>
          </cell>
          <cell r="DW165">
            <v>16.27</v>
          </cell>
          <cell r="DX165" t="str">
            <v>1</v>
          </cell>
          <cell r="DY165" t="str">
            <v>CS</v>
          </cell>
          <cell r="DZ165">
            <v>714.07000000000016</v>
          </cell>
          <cell r="EA165">
            <v>711.34000000000015</v>
          </cell>
        </row>
        <row r="166">
          <cell r="A166">
            <v>95</v>
          </cell>
          <cell r="B166" t="str">
            <v>CBA12</v>
          </cell>
          <cell r="C166" t="str">
            <v>CBA13</v>
          </cell>
          <cell r="D166">
            <v>1.7524245000000001E-2</v>
          </cell>
          <cell r="E166">
            <v>4.0500000000000001E-2</v>
          </cell>
          <cell r="F166">
            <v>5.8024245000000002E-2</v>
          </cell>
          <cell r="G166">
            <v>2.33</v>
          </cell>
          <cell r="K166">
            <v>0.13707899617298944</v>
          </cell>
          <cell r="L166">
            <v>5.2682027017760902</v>
          </cell>
          <cell r="M166">
            <v>5.2682027017760902</v>
          </cell>
          <cell r="N166">
            <v>271.72899210702553</v>
          </cell>
          <cell r="O166">
            <v>0.63397948164146867</v>
          </cell>
          <cell r="P166">
            <v>21.07512709381006</v>
          </cell>
          <cell r="Q166">
            <v>1.7524245000000001E-2</v>
          </cell>
          <cell r="R166">
            <v>4.0500000000000001E-2</v>
          </cell>
          <cell r="S166">
            <v>1.4656388499999999</v>
          </cell>
          <cell r="U166">
            <v>239</v>
          </cell>
          <cell r="V166">
            <v>158.4</v>
          </cell>
          <cell r="AB166">
            <v>158.39990234375</v>
          </cell>
          <cell r="AC166">
            <v>126.72000000000001</v>
          </cell>
          <cell r="AD166">
            <v>0.35053333333333336</v>
          </cell>
          <cell r="AE166">
            <v>1.4021333333333335</v>
          </cell>
          <cell r="AF166">
            <v>1.4021333333333335</v>
          </cell>
          <cell r="AG166">
            <v>1.4021333333333335</v>
          </cell>
          <cell r="AH166">
            <v>22.57512709381006</v>
          </cell>
          <cell r="AI166">
            <v>18.52</v>
          </cell>
          <cell r="AJ166">
            <v>13.01</v>
          </cell>
          <cell r="AK166">
            <v>10</v>
          </cell>
          <cell r="AL166">
            <v>0.25</v>
          </cell>
          <cell r="AM166">
            <v>1.4E-2</v>
          </cell>
          <cell r="AN166">
            <v>6.4124584197998047E-2</v>
          </cell>
          <cell r="AO166">
            <v>0.12109375</v>
          </cell>
          <cell r="AP166">
            <v>0.25649833679199219</v>
          </cell>
          <cell r="AQ166">
            <v>2.2688749454559671</v>
          </cell>
          <cell r="AR166">
            <v>3.3905410364043287</v>
          </cell>
          <cell r="AS166">
            <v>3.0151713387890853</v>
          </cell>
          <cell r="AT166">
            <v>0.26237479704983779</v>
          </cell>
          <cell r="AU166">
            <v>0.32649938124783584</v>
          </cell>
          <cell r="AV166">
            <v>4.0644603045678585</v>
          </cell>
          <cell r="AW166">
            <v>199.51372865058934</v>
          </cell>
          <cell r="AX166">
            <v>0.11315074529706243</v>
          </cell>
          <cell r="AY166">
            <v>293.37755076372264</v>
          </cell>
          <cell r="AZ166" t="str">
            <v>07°22'01''</v>
          </cell>
          <cell r="BA166" t="e">
            <v>#VALUE!</v>
          </cell>
          <cell r="BB166">
            <v>5.8000000000000003E-2</v>
          </cell>
          <cell r="BC166" t="e">
            <v>#VALUE!</v>
          </cell>
          <cell r="BD166" t="e">
            <v>#VALUE!</v>
          </cell>
          <cell r="BE166" t="e">
            <v>#VALUE!</v>
          </cell>
          <cell r="BF166" t="e">
            <v>#VALUE!</v>
          </cell>
          <cell r="BG166" t="e">
            <v>#VALUE!</v>
          </cell>
          <cell r="BH166" t="e">
            <v>#VALUE!</v>
          </cell>
          <cell r="BI166" t="e">
            <v>#VALUE!</v>
          </cell>
          <cell r="BJ166" t="e">
            <v>#VALUE!</v>
          </cell>
          <cell r="BK166" t="e">
            <v>#VALUE!</v>
          </cell>
          <cell r="BL166" t="e">
            <v>#VALUE!</v>
          </cell>
          <cell r="BM166" t="e">
            <v>#VALUE!</v>
          </cell>
          <cell r="BN166">
            <v>3.0000000000086402E-2</v>
          </cell>
          <cell r="BO166">
            <v>711.31</v>
          </cell>
          <cell r="BP166">
            <v>708.9</v>
          </cell>
          <cell r="BQ166">
            <v>711.56000000000017</v>
          </cell>
          <cell r="BR166">
            <v>709.15</v>
          </cell>
          <cell r="BS166">
            <v>712.5</v>
          </cell>
          <cell r="BT166">
            <v>710.1</v>
          </cell>
          <cell r="BU166">
            <v>710.099609375</v>
          </cell>
          <cell r="BV166">
            <v>0.9399999999998272</v>
          </cell>
          <cell r="BW166">
            <v>0.95000000000004547</v>
          </cell>
          <cell r="BX166">
            <v>1.1899999999998272</v>
          </cell>
          <cell r="BY166">
            <v>250</v>
          </cell>
          <cell r="BZ166">
            <v>0.83750000000000002</v>
          </cell>
          <cell r="CA166">
            <v>0.3125</v>
          </cell>
          <cell r="CB166">
            <v>0.94499999999993634</v>
          </cell>
          <cell r="CC166">
            <v>10</v>
          </cell>
          <cell r="CD166" t="e">
            <v>#VALUE!</v>
          </cell>
          <cell r="CE166" t="e">
            <v>#VALUE!</v>
          </cell>
          <cell r="CF166">
            <v>0</v>
          </cell>
          <cell r="CG166">
            <v>0</v>
          </cell>
          <cell r="CH166" t="e">
            <v>#VALUE!</v>
          </cell>
          <cell r="CI166">
            <v>2</v>
          </cell>
          <cell r="CJ166">
            <v>1</v>
          </cell>
          <cell r="CK166">
            <v>1.5</v>
          </cell>
          <cell r="CL166" t="e">
            <v>#VALUE!</v>
          </cell>
          <cell r="CM166" t="e">
            <v>#VALUE!</v>
          </cell>
          <cell r="CN166" t="e">
            <v>#VALUE!</v>
          </cell>
          <cell r="CO166">
            <v>1.5</v>
          </cell>
          <cell r="CP166">
            <v>3</v>
          </cell>
          <cell r="CQ166">
            <v>3</v>
          </cell>
          <cell r="DV166" t="str">
            <v>250 mm</v>
          </cell>
          <cell r="DW166">
            <v>18.52</v>
          </cell>
          <cell r="DX166" t="str">
            <v>1</v>
          </cell>
          <cell r="DY166" t="str">
            <v>CS</v>
          </cell>
          <cell r="DZ166">
            <v>711.31000000000017</v>
          </cell>
          <cell r="EA166">
            <v>708.9000000000002</v>
          </cell>
        </row>
        <row r="167">
          <cell r="A167">
            <v>96</v>
          </cell>
          <cell r="B167" t="str">
            <v>CBA13</v>
          </cell>
          <cell r="C167" t="str">
            <v>C73'</v>
          </cell>
          <cell r="E167">
            <v>5.8024245000000002E-2</v>
          </cell>
          <cell r="F167">
            <v>5.8024245000000002E-2</v>
          </cell>
          <cell r="G167">
            <v>2.33</v>
          </cell>
          <cell r="K167">
            <v>7.934743740379005E-2</v>
          </cell>
          <cell r="L167">
            <v>5.3475501391798801</v>
          </cell>
          <cell r="M167">
            <v>5.3475501391798801</v>
          </cell>
          <cell r="N167">
            <v>269.50745363031592</v>
          </cell>
          <cell r="O167">
            <v>0.63273560209424085</v>
          </cell>
          <cell r="P167">
            <v>30.969825254594582</v>
          </cell>
          <cell r="Q167">
            <v>0</v>
          </cell>
          <cell r="R167">
            <v>5.8024245000000002E-2</v>
          </cell>
          <cell r="S167">
            <v>1.5236630949999999</v>
          </cell>
          <cell r="U167">
            <v>239</v>
          </cell>
          <cell r="V167">
            <v>158.4</v>
          </cell>
          <cell r="AB167">
            <v>158.39990234375</v>
          </cell>
          <cell r="AC167">
            <v>126.72000000000001</v>
          </cell>
          <cell r="AD167">
            <v>0.35053333333333336</v>
          </cell>
          <cell r="AE167">
            <v>1.4021333333333335</v>
          </cell>
          <cell r="AF167">
            <v>1.4021333333333335</v>
          </cell>
          <cell r="AG167">
            <v>1.4021333333333335</v>
          </cell>
          <cell r="AH167">
            <v>32.469825254594582</v>
          </cell>
          <cell r="AI167">
            <v>13.370000000000001</v>
          </cell>
          <cell r="AJ167">
            <v>18.47</v>
          </cell>
          <cell r="AK167">
            <v>10</v>
          </cell>
          <cell r="AL167">
            <v>0.25</v>
          </cell>
          <cell r="AM167">
            <v>1.4E-2</v>
          </cell>
          <cell r="AN167">
            <v>7.0542335510253906E-2</v>
          </cell>
          <cell r="AO167">
            <v>0.146484375</v>
          </cell>
          <cell r="AP167">
            <v>0.28216934204101563</v>
          </cell>
          <cell r="AQ167">
            <v>2.8549632012355111</v>
          </cell>
          <cell r="AR167">
            <v>4.0510651537985707</v>
          </cell>
          <cell r="AS167">
            <v>4.6475013687236437</v>
          </cell>
          <cell r="AT167">
            <v>0.41543398982716195</v>
          </cell>
          <cell r="AU167">
            <v>0.48597632533741586</v>
          </cell>
          <cell r="AV167">
            <v>4.8428128468684628</v>
          </cell>
          <cell r="AW167">
            <v>237.72101972550365</v>
          </cell>
          <cell r="AX167">
            <v>0.13658794368326146</v>
          </cell>
          <cell r="AY167">
            <v>279.77481426376596</v>
          </cell>
          <cell r="AZ167" t="str">
            <v>13°36'10''</v>
          </cell>
          <cell r="BA167" t="e">
            <v>#VALUE!</v>
          </cell>
          <cell r="BB167">
            <v>0.159</v>
          </cell>
          <cell r="BC167" t="e">
            <v>#VALUE!</v>
          </cell>
          <cell r="BD167" t="e">
            <v>#VALUE!</v>
          </cell>
          <cell r="BE167" t="e">
            <v>#VALUE!</v>
          </cell>
          <cell r="BF167" t="e">
            <v>#VALUE!</v>
          </cell>
          <cell r="BG167" t="e">
            <v>#VALUE!</v>
          </cell>
          <cell r="BH167" t="e">
            <v>#VALUE!</v>
          </cell>
          <cell r="BI167" t="e">
            <v>#VALUE!</v>
          </cell>
          <cell r="BJ167" t="e">
            <v>#VALUE!</v>
          </cell>
          <cell r="BK167" t="e">
            <v>#VALUE!</v>
          </cell>
          <cell r="BL167" t="e">
            <v>#VALUE!</v>
          </cell>
          <cell r="BM167" t="e">
            <v>#VALUE!</v>
          </cell>
          <cell r="BN167">
            <v>2.9999999999972715E-2</v>
          </cell>
          <cell r="BO167">
            <v>708.87</v>
          </cell>
          <cell r="BP167">
            <v>706.4</v>
          </cell>
          <cell r="BQ167">
            <v>709.12000000000023</v>
          </cell>
          <cell r="BR167">
            <v>706.65</v>
          </cell>
          <cell r="BS167">
            <v>710.1</v>
          </cell>
          <cell r="BT167">
            <v>708.7</v>
          </cell>
          <cell r="BU167">
            <v>708.69970703125</v>
          </cell>
          <cell r="BV167">
            <v>0.97999999999979082</v>
          </cell>
          <cell r="BW167">
            <v>2.0500000000000682</v>
          </cell>
          <cell r="BX167">
            <v>1.2299999999997908</v>
          </cell>
          <cell r="BY167">
            <v>250</v>
          </cell>
          <cell r="BZ167">
            <v>0.83750000000000002</v>
          </cell>
          <cell r="CA167">
            <v>0.3125</v>
          </cell>
          <cell r="CB167">
            <v>1.5149999999999295</v>
          </cell>
          <cell r="CC167">
            <v>10</v>
          </cell>
          <cell r="CD167" t="e">
            <v>#VALUE!</v>
          </cell>
          <cell r="CE167" t="e">
            <v>#VALUE!</v>
          </cell>
          <cell r="CF167">
            <v>0</v>
          </cell>
          <cell r="CG167">
            <v>0</v>
          </cell>
          <cell r="CH167" t="e">
            <v>#VALUE!</v>
          </cell>
          <cell r="CI167">
            <v>2</v>
          </cell>
          <cell r="CJ167">
            <v>1</v>
          </cell>
          <cell r="CK167">
            <v>1.5</v>
          </cell>
          <cell r="CL167" t="e">
            <v>#VALUE!</v>
          </cell>
          <cell r="CM167" t="e">
            <v>#VALUE!</v>
          </cell>
          <cell r="CN167" t="e">
            <v>#VALUE!</v>
          </cell>
          <cell r="CO167">
            <v>1.5</v>
          </cell>
          <cell r="CP167">
            <v>3</v>
          </cell>
          <cell r="CQ167">
            <v>3</v>
          </cell>
          <cell r="DV167" t="str">
            <v>250 mm</v>
          </cell>
          <cell r="DW167">
            <v>13.370000000000001</v>
          </cell>
          <cell r="DX167" t="str">
            <v>1</v>
          </cell>
          <cell r="DY167" t="str">
            <v>CS</v>
          </cell>
          <cell r="DZ167">
            <v>708.87000000000023</v>
          </cell>
          <cell r="EA167">
            <v>706.4000000000002</v>
          </cell>
        </row>
        <row r="168">
          <cell r="O168">
            <v>706.39990234375</v>
          </cell>
          <cell r="AC168">
            <v>706.39990234375</v>
          </cell>
          <cell r="AD168">
            <v>706.39990234375</v>
          </cell>
        </row>
        <row r="169">
          <cell r="A169">
            <v>97</v>
          </cell>
          <cell r="B169" t="str">
            <v>CBA31</v>
          </cell>
          <cell r="C169" t="str">
            <v>CBB2</v>
          </cell>
          <cell r="D169">
            <v>2.8129770000000002E-2</v>
          </cell>
          <cell r="E169">
            <v>0</v>
          </cell>
          <cell r="F169">
            <v>2.8129770000000002E-2</v>
          </cell>
          <cell r="G169">
            <v>2.33</v>
          </cell>
          <cell r="H169">
            <v>26.67</v>
          </cell>
          <cell r="I169">
            <v>3.8</v>
          </cell>
          <cell r="J169">
            <v>14.24821897262842</v>
          </cell>
          <cell r="K169">
            <v>14.248214721679688</v>
          </cell>
          <cell r="L169">
            <v>7.6352121981382393</v>
          </cell>
          <cell r="M169">
            <v>10</v>
          </cell>
          <cell r="N169">
            <v>190.32831544687943</v>
          </cell>
          <cell r="O169">
            <v>0.63241352201257872</v>
          </cell>
          <cell r="P169">
            <v>3.3858735305077903</v>
          </cell>
          <cell r="Q169">
            <v>2.8129770000000002E-2</v>
          </cell>
          <cell r="R169">
            <v>0</v>
          </cell>
          <cell r="S169">
            <v>2.8129770000000002E-2</v>
          </cell>
          <cell r="U169">
            <v>10</v>
          </cell>
          <cell r="V169">
            <v>158.4</v>
          </cell>
          <cell r="Y169">
            <v>0</v>
          </cell>
          <cell r="AB169">
            <v>0</v>
          </cell>
          <cell r="AC169">
            <v>126.72000000000001</v>
          </cell>
          <cell r="AD169">
            <v>1.4666666666666666E-2</v>
          </cell>
          <cell r="AE169">
            <v>5.8666666666666666E-2</v>
          </cell>
          <cell r="AF169">
            <v>5.8666666666666666E-2</v>
          </cell>
          <cell r="AG169">
            <v>5.8666666666666666E-2</v>
          </cell>
          <cell r="AH169">
            <v>4.8858735305077907</v>
          </cell>
          <cell r="AI169">
            <v>25.44</v>
          </cell>
          <cell r="AJ169">
            <v>9.83</v>
          </cell>
          <cell r="AK169">
            <v>8</v>
          </cell>
          <cell r="AL169">
            <v>0.2</v>
          </cell>
          <cell r="AM169">
            <v>1.4E-2</v>
          </cell>
          <cell r="AN169">
            <v>3.4511566162109375E-2</v>
          </cell>
          <cell r="AO169">
            <v>5.9374999999999997E-2</v>
          </cell>
          <cell r="AP169">
            <v>0.17255783081054688</v>
          </cell>
          <cell r="AQ169">
            <v>1.3502351717489212</v>
          </cell>
          <cell r="AR169">
            <v>2.7837672975552663</v>
          </cell>
          <cell r="AS169">
            <v>1.2927928501455326</v>
          </cell>
          <cell r="AT169">
            <v>9.2922274160440285E-2</v>
          </cell>
          <cell r="AU169">
            <v>0.12743384032254967</v>
          </cell>
          <cell r="AV169">
            <v>3.0446285932305024</v>
          </cell>
          <cell r="AW169">
            <v>95.649828214023756</v>
          </cell>
          <cell r="AX169">
            <v>5.1080839576368893E-2</v>
          </cell>
          <cell r="AY169">
            <v>284.60287061627736</v>
          </cell>
          <cell r="AZ169" t="e">
            <v>#REF!</v>
          </cell>
          <cell r="BA169" t="e">
            <v>#REF!</v>
          </cell>
          <cell r="BB169" t="e">
            <v>#REF!</v>
          </cell>
          <cell r="BC169" t="e">
            <v>#REF!</v>
          </cell>
          <cell r="BD169" t="e">
            <v>#REF!</v>
          </cell>
          <cell r="BE169" t="e">
            <v>#REF!</v>
          </cell>
          <cell r="BF169" t="e">
            <v>#REF!</v>
          </cell>
          <cell r="BG169" t="e">
            <v>#REF!</v>
          </cell>
          <cell r="BH169" t="e">
            <v>#REF!</v>
          </cell>
          <cell r="BI169" t="e">
            <v>#REF!</v>
          </cell>
          <cell r="BJ169" t="e">
            <v>#REF!</v>
          </cell>
          <cell r="BK169" t="e">
            <v>#REF!</v>
          </cell>
          <cell r="BL169" t="e">
            <v>#REF!</v>
          </cell>
          <cell r="BM169" t="e">
            <v>#REF!</v>
          </cell>
          <cell r="BO169">
            <v>707.7</v>
          </cell>
          <cell r="BP169">
            <v>705.2</v>
          </cell>
          <cell r="BQ169">
            <v>707.90000000000009</v>
          </cell>
          <cell r="BR169">
            <v>705.40000000000009</v>
          </cell>
          <cell r="BS169">
            <v>708.5</v>
          </cell>
          <cell r="BT169">
            <v>706</v>
          </cell>
          <cell r="BU169">
            <v>706</v>
          </cell>
          <cell r="BV169">
            <v>0.59999999999990905</v>
          </cell>
          <cell r="BW169">
            <v>0.59999999999990905</v>
          </cell>
          <cell r="BX169">
            <v>0.79999999999990901</v>
          </cell>
          <cell r="BY169">
            <v>200</v>
          </cell>
          <cell r="BZ169">
            <v>0.75</v>
          </cell>
          <cell r="CA169">
            <v>0.25</v>
          </cell>
          <cell r="CB169">
            <v>0.59999999999990905</v>
          </cell>
          <cell r="CC169">
            <v>3</v>
          </cell>
          <cell r="CD169" t="e">
            <v>#VALUE!</v>
          </cell>
          <cell r="CE169" t="e">
            <v>#VALUE!</v>
          </cell>
          <cell r="CF169">
            <v>0</v>
          </cell>
          <cell r="CG169">
            <v>0</v>
          </cell>
          <cell r="CH169" t="e">
            <v>#VALUE!</v>
          </cell>
          <cell r="CI169">
            <v>2</v>
          </cell>
          <cell r="CJ169">
            <v>1</v>
          </cell>
          <cell r="CK169">
            <v>1.5</v>
          </cell>
          <cell r="CL169" t="e">
            <v>#VALUE!</v>
          </cell>
          <cell r="CM169" t="e">
            <v>#VALUE!</v>
          </cell>
          <cell r="CN169" t="e">
            <v>#VALUE!</v>
          </cell>
          <cell r="CO169">
            <v>1.5</v>
          </cell>
          <cell r="CP169">
            <v>3</v>
          </cell>
          <cell r="CQ169">
            <v>3</v>
          </cell>
          <cell r="DV169" t="str">
            <v>200 mm</v>
          </cell>
          <cell r="DW169">
            <v>25.44</v>
          </cell>
          <cell r="DX169" t="str">
            <v>1</v>
          </cell>
          <cell r="DY169" t="str">
            <v>CS</v>
          </cell>
          <cell r="DZ169">
            <v>707.7</v>
          </cell>
          <cell r="EA169">
            <v>705.2</v>
          </cell>
        </row>
        <row r="170">
          <cell r="O170">
            <v>705.19970703125</v>
          </cell>
          <cell r="AC170">
            <v>705.19970703125</v>
          </cell>
          <cell r="AD170">
            <v>705.19970703125</v>
          </cell>
        </row>
        <row r="171">
          <cell r="A171">
            <v>98</v>
          </cell>
          <cell r="B171" t="str">
            <v>CBA14</v>
          </cell>
          <cell r="C171" t="str">
            <v>CBA15</v>
          </cell>
          <cell r="D171">
            <v>1.9527829999999999E-2</v>
          </cell>
          <cell r="F171">
            <v>1.9527829999999999E-2</v>
          </cell>
          <cell r="G171">
            <v>2.33</v>
          </cell>
          <cell r="H171">
            <v>28.43</v>
          </cell>
          <cell r="I171">
            <v>3.4</v>
          </cell>
          <cell r="J171">
            <v>11.959198030249736</v>
          </cell>
          <cell r="K171">
            <v>11.959197998046875</v>
          </cell>
          <cell r="L171">
            <v>8.3570090924801548</v>
          </cell>
          <cell r="M171">
            <v>10</v>
          </cell>
          <cell r="N171">
            <v>190.32831544687943</v>
          </cell>
          <cell r="O171">
            <v>0.63320824524312913</v>
          </cell>
          <cell r="P171">
            <v>2.3534444444359539</v>
          </cell>
          <cell r="Q171">
            <v>1.9527829999999999E-2</v>
          </cell>
          <cell r="R171">
            <v>0</v>
          </cell>
          <cell r="S171">
            <v>1.9527829999999999E-2</v>
          </cell>
          <cell r="U171">
            <v>6</v>
          </cell>
          <cell r="V171">
            <v>158.4</v>
          </cell>
          <cell r="Y171">
            <v>0</v>
          </cell>
          <cell r="AB171">
            <v>0</v>
          </cell>
          <cell r="AC171">
            <v>126.72000000000001</v>
          </cell>
          <cell r="AD171">
            <v>8.8000000000000005E-3</v>
          </cell>
          <cell r="AE171">
            <v>3.5200000000000002E-2</v>
          </cell>
          <cell r="AF171">
            <v>3.5200000000000002E-2</v>
          </cell>
          <cell r="AG171">
            <v>3.5200000000000002E-2</v>
          </cell>
          <cell r="AH171">
            <v>3.8534444444359539</v>
          </cell>
          <cell r="AI171">
            <v>23.650000000000002</v>
          </cell>
          <cell r="AJ171">
            <v>11.42</v>
          </cell>
          <cell r="AK171">
            <v>8</v>
          </cell>
          <cell r="AL171">
            <v>0.2</v>
          </cell>
          <cell r="AM171">
            <v>1.4E-2</v>
          </cell>
          <cell r="AN171">
            <v>2.9545593261718753E-2</v>
          </cell>
          <cell r="AO171">
            <v>0.05</v>
          </cell>
          <cell r="AP171">
            <v>0.14772796630859375</v>
          </cell>
          <cell r="AQ171">
            <v>1.3332037286605523</v>
          </cell>
          <cell r="AR171">
            <v>2.980277971406097</v>
          </cell>
          <cell r="AS171">
            <v>1.3216219474809563</v>
          </cell>
          <cell r="AT171">
            <v>9.059287370613657E-2</v>
          </cell>
          <cell r="AU171">
            <v>0.12013846696785532</v>
          </cell>
          <cell r="AV171">
            <v>3.2816375671662077</v>
          </cell>
          <cell r="AW171">
            <v>103.09568472753641</v>
          </cell>
          <cell r="AX171">
            <v>3.7377359242726053E-2</v>
          </cell>
          <cell r="AY171">
            <v>281.90159005052845</v>
          </cell>
          <cell r="AZ171" t="e">
            <v>#REF!</v>
          </cell>
          <cell r="BA171" t="e">
            <v>#REF!</v>
          </cell>
          <cell r="BB171" t="e">
            <v>#REF!</v>
          </cell>
          <cell r="BC171" t="e">
            <v>#REF!</v>
          </cell>
          <cell r="BD171" t="e">
            <v>#REF!</v>
          </cell>
          <cell r="BE171" t="e">
            <v>#REF!</v>
          </cell>
          <cell r="BF171" t="e">
            <v>#REF!</v>
          </cell>
          <cell r="BG171" t="e">
            <v>#REF!</v>
          </cell>
          <cell r="BH171" t="e">
            <v>#REF!</v>
          </cell>
          <cell r="BI171" t="e">
            <v>#REF!</v>
          </cell>
          <cell r="BJ171" t="e">
            <v>#REF!</v>
          </cell>
          <cell r="BK171" t="e">
            <v>#REF!</v>
          </cell>
          <cell r="BL171" t="e">
            <v>#REF!</v>
          </cell>
          <cell r="BM171" t="e">
            <v>#REF!</v>
          </cell>
          <cell r="BO171">
            <v>707.4</v>
          </cell>
          <cell r="BP171">
            <v>704.7</v>
          </cell>
          <cell r="BQ171">
            <v>707.6</v>
          </cell>
          <cell r="BR171">
            <v>704.90000000000009</v>
          </cell>
          <cell r="BS171">
            <v>708.2</v>
          </cell>
          <cell r="BT171">
            <v>705.5</v>
          </cell>
          <cell r="BU171">
            <v>705.5</v>
          </cell>
          <cell r="BV171">
            <v>0.60000000000002274</v>
          </cell>
          <cell r="BW171">
            <v>0.59999999999990905</v>
          </cell>
          <cell r="BX171">
            <v>0.80000000000002269</v>
          </cell>
          <cell r="BY171">
            <v>200</v>
          </cell>
          <cell r="BZ171">
            <v>0.75</v>
          </cell>
          <cell r="CA171">
            <v>0.25</v>
          </cell>
          <cell r="CB171">
            <v>0.59999999999996589</v>
          </cell>
          <cell r="CC171">
            <v>3</v>
          </cell>
          <cell r="CD171" t="e">
            <v>#VALUE!</v>
          </cell>
          <cell r="CE171" t="e">
            <v>#VALUE!</v>
          </cell>
          <cell r="CF171">
            <v>0</v>
          </cell>
          <cell r="CG171">
            <v>0</v>
          </cell>
          <cell r="CH171" t="e">
            <v>#VALUE!</v>
          </cell>
          <cell r="CI171">
            <v>2</v>
          </cell>
          <cell r="CJ171">
            <v>1</v>
          </cell>
          <cell r="CK171">
            <v>1.5</v>
          </cell>
          <cell r="CL171" t="e">
            <v>#VALUE!</v>
          </cell>
          <cell r="CM171" t="e">
            <v>#VALUE!</v>
          </cell>
          <cell r="CN171" t="e">
            <v>#VALUE!</v>
          </cell>
          <cell r="CO171">
            <v>1.5</v>
          </cell>
          <cell r="CP171">
            <v>3</v>
          </cell>
          <cell r="CQ171">
            <v>3</v>
          </cell>
          <cell r="DV171" t="str">
            <v>200 mm</v>
          </cell>
          <cell r="DW171">
            <v>23.650000000000002</v>
          </cell>
          <cell r="DX171" t="str">
            <v>1</v>
          </cell>
          <cell r="DY171" t="str">
            <v>CS</v>
          </cell>
          <cell r="DZ171">
            <v>707.4</v>
          </cell>
          <cell r="EA171">
            <v>704.69999999999993</v>
          </cell>
        </row>
        <row r="172">
          <cell r="O172">
            <v>704.69970703125</v>
          </cell>
          <cell r="AC172">
            <v>704.69970703125</v>
          </cell>
          <cell r="AD172">
            <v>704.69970703125</v>
          </cell>
        </row>
        <row r="173">
          <cell r="A173" t="str">
            <v>alc. Simp. AC Margen norte BB</v>
          </cell>
          <cell r="O173">
            <v>704.69970703125</v>
          </cell>
          <cell r="AC173">
            <v>704.69970703125</v>
          </cell>
        </row>
        <row r="174">
          <cell r="O174">
            <v>704.69970703125</v>
          </cell>
          <cell r="AC174">
            <v>704.69970703125</v>
          </cell>
          <cell r="AD174">
            <v>704.69970703125</v>
          </cell>
        </row>
        <row r="175">
          <cell r="A175">
            <v>99</v>
          </cell>
          <cell r="B175" t="str">
            <v>CBB1</v>
          </cell>
          <cell r="C175" t="str">
            <v>CBB2</v>
          </cell>
          <cell r="D175">
            <v>4.0584490000000001E-2</v>
          </cell>
          <cell r="E175">
            <v>0</v>
          </cell>
          <cell r="F175">
            <v>4.0584490000000001E-2</v>
          </cell>
          <cell r="G175">
            <v>2.33</v>
          </cell>
          <cell r="H175">
            <v>25.27</v>
          </cell>
          <cell r="I175">
            <v>3.57</v>
          </cell>
          <cell r="J175">
            <v>14.127423822714679</v>
          </cell>
          <cell r="K175">
            <v>14.127418518066406</v>
          </cell>
          <cell r="L175">
            <v>7.4532340640324302</v>
          </cell>
          <cell r="M175">
            <v>10</v>
          </cell>
          <cell r="N175">
            <v>190.32831544687943</v>
          </cell>
          <cell r="O175">
            <v>0.63106956294619543</v>
          </cell>
          <cell r="P175">
            <v>4.8746196055109499</v>
          </cell>
          <cell r="Q175">
            <v>4.0584490000000001E-2</v>
          </cell>
          <cell r="R175">
            <v>0</v>
          </cell>
          <cell r="S175">
            <v>4.0584490000000001E-2</v>
          </cell>
          <cell r="U175">
            <v>10</v>
          </cell>
          <cell r="V175">
            <v>158.4</v>
          </cell>
          <cell r="Y175">
            <v>0</v>
          </cell>
          <cell r="AB175">
            <v>0</v>
          </cell>
          <cell r="AC175">
            <v>126.72000000000001</v>
          </cell>
          <cell r="AD175">
            <v>1.4666666666666666E-2</v>
          </cell>
          <cell r="AE175">
            <v>5.8666666666666666E-2</v>
          </cell>
          <cell r="AF175">
            <v>5.8666666666666666E-2</v>
          </cell>
          <cell r="AG175">
            <v>5.8666666666666666E-2</v>
          </cell>
          <cell r="AH175">
            <v>6.3746196055109499</v>
          </cell>
          <cell r="AI175">
            <v>57.43</v>
          </cell>
          <cell r="AJ175">
            <v>7.19</v>
          </cell>
          <cell r="AK175">
            <v>10</v>
          </cell>
          <cell r="AL175">
            <v>0.25</v>
          </cell>
          <cell r="AM175">
            <v>1.4E-2</v>
          </cell>
          <cell r="AN175">
            <v>3.9574623107910156E-2</v>
          </cell>
          <cell r="AO175">
            <v>6.25E-2</v>
          </cell>
          <cell r="AP175">
            <v>0.15829849243164063</v>
          </cell>
          <cell r="AQ175">
            <v>1.2770360936565701</v>
          </cell>
          <cell r="AR175">
            <v>2.4632730050532512</v>
          </cell>
          <cell r="AS175">
            <v>1.1020750194651829</v>
          </cell>
          <cell r="AT175">
            <v>8.3120345795190217E-2</v>
          </cell>
          <cell r="AU175">
            <v>0.12269496890310037</v>
          </cell>
          <cell r="AV175">
            <v>3.0215423332228073</v>
          </cell>
          <cell r="AW175">
            <v>148.3196124463021</v>
          </cell>
          <cell r="AX175">
            <v>4.2978939200092832E-2</v>
          </cell>
          <cell r="AY175">
            <v>202.86247170901726</v>
          </cell>
          <cell r="AZ175" t="e">
            <v>#REF!</v>
          </cell>
          <cell r="BA175" t="e">
            <v>#REF!</v>
          </cell>
          <cell r="BB175" t="e">
            <v>#REF!</v>
          </cell>
          <cell r="BC175" t="e">
            <v>#REF!</v>
          </cell>
          <cell r="BD175" t="e">
            <v>#REF!</v>
          </cell>
          <cell r="BE175" t="e">
            <v>#REF!</v>
          </cell>
          <cell r="BF175" t="e">
            <v>#REF!</v>
          </cell>
          <cell r="BG175" t="e">
            <v>#REF!</v>
          </cell>
          <cell r="BH175" t="e">
            <v>#REF!</v>
          </cell>
          <cell r="BI175" t="e">
            <v>#REF!</v>
          </cell>
          <cell r="BJ175" t="e">
            <v>#REF!</v>
          </cell>
          <cell r="BK175" t="e">
            <v>#REF!</v>
          </cell>
          <cell r="BL175" t="e">
            <v>#REF!</v>
          </cell>
          <cell r="BM175" t="e">
            <v>#REF!</v>
          </cell>
          <cell r="BO175">
            <v>709.3</v>
          </cell>
          <cell r="BP175">
            <v>705.17</v>
          </cell>
          <cell r="BQ175">
            <v>709.55</v>
          </cell>
          <cell r="BR175">
            <v>705.42</v>
          </cell>
          <cell r="BS175">
            <v>710.1</v>
          </cell>
          <cell r="BT175">
            <v>706</v>
          </cell>
          <cell r="BU175">
            <v>706</v>
          </cell>
          <cell r="BV175">
            <v>0.55000000000006821</v>
          </cell>
          <cell r="BW175">
            <v>0.58000000000004093</v>
          </cell>
          <cell r="BX175">
            <v>0.80000000000006821</v>
          </cell>
          <cell r="BY175">
            <v>250</v>
          </cell>
          <cell r="BZ175">
            <v>0.83750000000000002</v>
          </cell>
          <cell r="CA175">
            <v>0.3125</v>
          </cell>
          <cell r="CB175">
            <v>0.56500000000005457</v>
          </cell>
          <cell r="CC175">
            <v>3</v>
          </cell>
          <cell r="CD175">
            <v>0.61074030718755656</v>
          </cell>
          <cell r="CE175" t="e">
            <v>#VALUE!</v>
          </cell>
          <cell r="CF175">
            <v>0</v>
          </cell>
          <cell r="CG175">
            <v>0</v>
          </cell>
          <cell r="CH175" t="e">
            <v>#VALUE!</v>
          </cell>
          <cell r="CI175">
            <v>2</v>
          </cell>
          <cell r="CJ175">
            <v>1</v>
          </cell>
          <cell r="CK175">
            <v>1.5</v>
          </cell>
          <cell r="CL175">
            <v>2345</v>
          </cell>
          <cell r="CM175" t="e">
            <v>#VALUE!</v>
          </cell>
          <cell r="CN175" t="e">
            <v>#VALUE!</v>
          </cell>
          <cell r="CO175">
            <v>2345</v>
          </cell>
          <cell r="CP175">
            <v>3</v>
          </cell>
          <cell r="CQ175">
            <v>3</v>
          </cell>
          <cell r="DV175" t="str">
            <v>250 mm</v>
          </cell>
          <cell r="DW175">
            <v>57.43</v>
          </cell>
          <cell r="DX175" t="str">
            <v>1</v>
          </cell>
          <cell r="DY175" t="str">
            <v>CS</v>
          </cell>
          <cell r="DZ175">
            <v>709.3</v>
          </cell>
          <cell r="EA175">
            <v>705.17</v>
          </cell>
        </row>
        <row r="176">
          <cell r="A176">
            <v>100</v>
          </cell>
          <cell r="B176" t="str">
            <v>CBB2</v>
          </cell>
          <cell r="C176" t="str">
            <v>CBA15</v>
          </cell>
          <cell r="E176">
            <v>2.8129770000000002E-2</v>
          </cell>
          <cell r="F176">
            <v>6.8714259999999999E-2</v>
          </cell>
          <cell r="G176">
            <v>2.33</v>
          </cell>
          <cell r="K176">
            <v>4.8058459807800928E-2</v>
          </cell>
          <cell r="L176">
            <v>10.048058459807802</v>
          </cell>
          <cell r="M176">
            <v>10.048058459807802</v>
          </cell>
          <cell r="N176">
            <v>189.8170844595391</v>
          </cell>
          <cell r="O176">
            <v>0.6328648068669529</v>
          </cell>
          <cell r="P176">
            <v>8.2538081576713864</v>
          </cell>
          <cell r="Q176">
            <v>0</v>
          </cell>
          <cell r="R176">
            <v>2.8129770000000002E-2</v>
          </cell>
          <cell r="S176">
            <v>6.8714259999999999E-2</v>
          </cell>
          <cell r="U176">
            <v>20</v>
          </cell>
          <cell r="V176">
            <v>158.4</v>
          </cell>
          <cell r="Y176">
            <v>0</v>
          </cell>
          <cell r="AB176">
            <v>0</v>
          </cell>
          <cell r="AC176">
            <v>126.72000000000001</v>
          </cell>
          <cell r="AD176">
            <v>2.9333333333333333E-2</v>
          </cell>
          <cell r="AE176">
            <v>0.11733333333333333</v>
          </cell>
          <cell r="AF176">
            <v>0.11733333333333333</v>
          </cell>
          <cell r="AG176">
            <v>0.11733333333333333</v>
          </cell>
          <cell r="AH176">
            <v>9.7538081576713864</v>
          </cell>
          <cell r="AI176">
            <v>4.66</v>
          </cell>
          <cell r="AJ176">
            <v>10.09</v>
          </cell>
          <cell r="AK176">
            <v>10</v>
          </cell>
          <cell r="AL176">
            <v>0.25</v>
          </cell>
          <cell r="AM176">
            <v>1.4E-2</v>
          </cell>
          <cell r="AN176">
            <v>4.4981956481933594E-2</v>
          </cell>
          <cell r="AO176">
            <v>7.8125E-2</v>
          </cell>
          <cell r="AP176">
            <v>0.17992782592773438</v>
          </cell>
          <cell r="AQ176">
            <v>1.6242930089538914</v>
          </cell>
          <cell r="AR176">
            <v>2.9303752756856016</v>
          </cell>
          <cell r="AS176">
            <v>1.7149368013567325</v>
          </cell>
          <cell r="AT176">
            <v>0.13447134449217565</v>
          </cell>
          <cell r="AU176">
            <v>0.17945330097410925</v>
          </cell>
          <cell r="AV176">
            <v>3.5793965999329362</v>
          </cell>
          <cell r="AW176">
            <v>175.70321972864994</v>
          </cell>
          <cell r="AX176">
            <v>5.5512973369155304E-2</v>
          </cell>
          <cell r="AY176">
            <v>203.81176298692873</v>
          </cell>
          <cell r="AZ176" t="str">
            <v>00°00'00''</v>
          </cell>
          <cell r="BA176" t="e">
            <v>#VALUE!</v>
          </cell>
          <cell r="BB176">
            <v>5.7000000000000002E-2</v>
          </cell>
          <cell r="BC176" t="e">
            <v>#VALUE!</v>
          </cell>
          <cell r="BD176" t="e">
            <v>#VALUE!</v>
          </cell>
          <cell r="BE176" t="e">
            <v>#VALUE!</v>
          </cell>
          <cell r="BF176" t="e">
            <v>#VALUE!</v>
          </cell>
          <cell r="BG176" t="e">
            <v>#VALUE!</v>
          </cell>
          <cell r="BH176" t="e">
            <v>#VALUE!</v>
          </cell>
          <cell r="BI176" t="e">
            <v>#VALUE!</v>
          </cell>
          <cell r="BJ176" t="e">
            <v>#VALUE!</v>
          </cell>
          <cell r="BK176" t="e">
            <v>#VALUE!</v>
          </cell>
          <cell r="BL176" t="e">
            <v>#VALUE!</v>
          </cell>
          <cell r="BM176" t="e">
            <v>#VALUE!</v>
          </cell>
          <cell r="BN176">
            <v>2.9999999999972715E-2</v>
          </cell>
          <cell r="BO176">
            <v>705.14</v>
          </cell>
          <cell r="BP176">
            <v>704.67</v>
          </cell>
          <cell r="BQ176">
            <v>705.39</v>
          </cell>
          <cell r="BR176">
            <v>704.92</v>
          </cell>
          <cell r="BS176">
            <v>706</v>
          </cell>
          <cell r="BT176">
            <v>705.5</v>
          </cell>
          <cell r="BU176">
            <v>705.5</v>
          </cell>
          <cell r="BV176">
            <v>0.61000000000001364</v>
          </cell>
          <cell r="BW176">
            <v>0.58000000000004093</v>
          </cell>
          <cell r="BX176">
            <v>0.86000000000001364</v>
          </cell>
          <cell r="BY176">
            <v>250</v>
          </cell>
          <cell r="BZ176">
            <v>0.83750000000000002</v>
          </cell>
          <cell r="CA176">
            <v>0.3125</v>
          </cell>
          <cell r="CB176">
            <v>0.59500000000002728</v>
          </cell>
          <cell r="CC176">
            <v>3</v>
          </cell>
          <cell r="CD176">
            <v>0.6398413792656884</v>
          </cell>
          <cell r="CE176" t="e">
            <v>#VALUE!</v>
          </cell>
          <cell r="CF176">
            <v>0</v>
          </cell>
          <cell r="CG176">
            <v>0</v>
          </cell>
          <cell r="CH176" t="e">
            <v>#VALUE!</v>
          </cell>
          <cell r="CI176">
            <v>2</v>
          </cell>
          <cell r="CJ176">
            <v>1</v>
          </cell>
          <cell r="CK176">
            <v>1.5</v>
          </cell>
          <cell r="CL176">
            <v>2345</v>
          </cell>
          <cell r="CM176" t="e">
            <v>#VALUE!</v>
          </cell>
          <cell r="CN176" t="e">
            <v>#VALUE!</v>
          </cell>
          <cell r="CO176">
            <v>2345</v>
          </cell>
          <cell r="CP176">
            <v>3</v>
          </cell>
          <cell r="CQ176">
            <v>3</v>
          </cell>
          <cell r="DV176" t="str">
            <v>250 mm</v>
          </cell>
          <cell r="DW176">
            <v>4.66</v>
          </cell>
          <cell r="DX176" t="str">
            <v>1</v>
          </cell>
          <cell r="DY176" t="str">
            <v>CS</v>
          </cell>
          <cell r="DZ176">
            <v>705.14</v>
          </cell>
          <cell r="EA176">
            <v>704.67</v>
          </cell>
        </row>
        <row r="177">
          <cell r="A177">
            <v>101</v>
          </cell>
          <cell r="B177" t="str">
            <v>CBA15</v>
          </cell>
          <cell r="C177" t="str">
            <v>CBA16</v>
          </cell>
          <cell r="D177">
            <v>6.4800720000000006E-2</v>
          </cell>
          <cell r="E177">
            <v>1.9527829999999999E-2</v>
          </cell>
          <cell r="F177">
            <v>0.15304281</v>
          </cell>
          <cell r="G177">
            <v>2.33</v>
          </cell>
          <cell r="K177">
            <v>0.40368538150748101</v>
          </cell>
          <cell r="L177">
            <v>10.451743841315283</v>
          </cell>
          <cell r="M177">
            <v>10.451743841315283</v>
          </cell>
          <cell r="N177">
            <v>185.66637546884562</v>
          </cell>
          <cell r="O177">
            <v>0.63252828409805151</v>
          </cell>
          <cell r="P177">
            <v>18.157288464727081</v>
          </cell>
          <cell r="Q177">
            <v>6.4800720000000006E-2</v>
          </cell>
          <cell r="R177">
            <v>1.9527829999999999E-2</v>
          </cell>
          <cell r="S177">
            <v>0.15304281</v>
          </cell>
          <cell r="U177">
            <v>61</v>
          </cell>
          <cell r="V177">
            <v>158.4</v>
          </cell>
          <cell r="Y177">
            <v>0</v>
          </cell>
          <cell r="AB177">
            <v>0</v>
          </cell>
          <cell r="AC177">
            <v>126.72000000000001</v>
          </cell>
          <cell r="AD177">
            <v>8.946666666666668E-2</v>
          </cell>
          <cell r="AE177">
            <v>0.35786666666666672</v>
          </cell>
          <cell r="AF177">
            <v>0.35786666666666672</v>
          </cell>
          <cell r="AG177">
            <v>0.35786666666666672</v>
          </cell>
          <cell r="AH177">
            <v>19.657288464727081</v>
          </cell>
          <cell r="AI177">
            <v>47.73</v>
          </cell>
          <cell r="AJ177">
            <v>9.93</v>
          </cell>
          <cell r="AK177">
            <v>10</v>
          </cell>
          <cell r="AL177">
            <v>0.25</v>
          </cell>
          <cell r="AM177">
            <v>1.4E-2</v>
          </cell>
          <cell r="AN177">
            <v>6.4017295837402344E-2</v>
          </cell>
          <cell r="AO177">
            <v>0.11328125</v>
          </cell>
          <cell r="AP177">
            <v>0.25606918334960938</v>
          </cell>
          <cell r="AQ177">
            <v>1.980285701831539</v>
          </cell>
          <cell r="AR177">
            <v>2.96195777186901</v>
          </cell>
          <cell r="AS177">
            <v>2.2980194013721271</v>
          </cell>
          <cell r="AT177">
            <v>0.19987418251164274</v>
          </cell>
          <cell r="AU177">
            <v>0.26389147834904508</v>
          </cell>
          <cell r="AV177">
            <v>3.5509034375031852</v>
          </cell>
          <cell r="AW177">
            <v>174.30456488854296</v>
          </cell>
          <cell r="AX177">
            <v>0.11277552298929581</v>
          </cell>
          <cell r="AY177">
            <v>211.1162444120686</v>
          </cell>
          <cell r="AZ177" t="str">
            <v>07°18'16''</v>
          </cell>
          <cell r="BA177" t="e">
            <v>#VALUE!</v>
          </cell>
          <cell r="BB177">
            <v>8.4000000000000005E-2</v>
          </cell>
          <cell r="BC177" t="e">
            <v>#VALUE!</v>
          </cell>
          <cell r="BD177" t="e">
            <v>#VALUE!</v>
          </cell>
          <cell r="BE177" t="e">
            <v>#VALUE!</v>
          </cell>
          <cell r="BF177" t="e">
            <v>#VALUE!</v>
          </cell>
          <cell r="BG177" t="e">
            <v>#VALUE!</v>
          </cell>
          <cell r="BH177" t="e">
            <v>#VALUE!</v>
          </cell>
          <cell r="BI177" t="e">
            <v>#VALUE!</v>
          </cell>
          <cell r="BJ177" t="e">
            <v>#VALUE!</v>
          </cell>
          <cell r="BK177" t="e">
            <v>#VALUE!</v>
          </cell>
          <cell r="BL177" t="e">
            <v>#VALUE!</v>
          </cell>
          <cell r="BM177" t="e">
            <v>#VALUE!</v>
          </cell>
          <cell r="BN177">
            <v>5.999999999994543E-2</v>
          </cell>
          <cell r="BO177">
            <v>704.61</v>
          </cell>
          <cell r="BP177">
            <v>699.87</v>
          </cell>
          <cell r="BQ177">
            <v>704.86</v>
          </cell>
          <cell r="BR177">
            <v>700.12</v>
          </cell>
          <cell r="BS177">
            <v>705.5</v>
          </cell>
          <cell r="BT177">
            <v>700.7</v>
          </cell>
          <cell r="BU177">
            <v>700.69970703125</v>
          </cell>
          <cell r="BV177">
            <v>0.63999999999998636</v>
          </cell>
          <cell r="BW177">
            <v>0.58000000000004093</v>
          </cell>
          <cell r="BX177">
            <v>0.88999999999998636</v>
          </cell>
          <cell r="BY177">
            <v>250</v>
          </cell>
          <cell r="BZ177">
            <v>0.83750000000000002</v>
          </cell>
          <cell r="CA177">
            <v>0.3125</v>
          </cell>
          <cell r="CB177">
            <v>0.61000000000001364</v>
          </cell>
          <cell r="CC177">
            <v>4</v>
          </cell>
          <cell r="CD177">
            <v>0.63185221950398907</v>
          </cell>
          <cell r="CE177" t="e">
            <v>#VALUE!</v>
          </cell>
          <cell r="CF177">
            <v>0</v>
          </cell>
          <cell r="CG177">
            <v>0</v>
          </cell>
          <cell r="CH177" t="e">
            <v>#VALUE!</v>
          </cell>
          <cell r="CI177">
            <v>2</v>
          </cell>
          <cell r="CJ177">
            <v>1</v>
          </cell>
          <cell r="CK177">
            <v>1.5</v>
          </cell>
          <cell r="CL177">
            <v>2345</v>
          </cell>
          <cell r="CM177" t="e">
            <v>#VALUE!</v>
          </cell>
          <cell r="CN177" t="e">
            <v>#VALUE!</v>
          </cell>
          <cell r="CO177">
            <v>2345</v>
          </cell>
          <cell r="CP177">
            <v>3</v>
          </cell>
          <cell r="CQ177">
            <v>3</v>
          </cell>
          <cell r="DV177" t="str">
            <v>250 mm</v>
          </cell>
          <cell r="DW177">
            <v>47.73</v>
          </cell>
          <cell r="DX177" t="str">
            <v>1</v>
          </cell>
          <cell r="DY177" t="str">
            <v>CS</v>
          </cell>
          <cell r="DZ177">
            <v>704.61</v>
          </cell>
          <cell r="EA177">
            <v>699.87</v>
          </cell>
        </row>
        <row r="178">
          <cell r="A178">
            <v>102</v>
          </cell>
          <cell r="B178" t="str">
            <v>CBA16</v>
          </cell>
          <cell r="C178" t="str">
            <v>CBA17</v>
          </cell>
          <cell r="D178">
            <v>9.9520020000000001E-2</v>
          </cell>
          <cell r="E178">
            <v>3.8610000000000005E-2</v>
          </cell>
          <cell r="F178">
            <v>0.29117283000000005</v>
          </cell>
          <cell r="G178">
            <v>2.33</v>
          </cell>
          <cell r="K178">
            <v>0.48968927002479273</v>
          </cell>
          <cell r="L178">
            <v>10.941433111340075</v>
          </cell>
          <cell r="M178">
            <v>10.941433111340075</v>
          </cell>
          <cell r="N178">
            <v>180.95073309885512</v>
          </cell>
          <cell r="O178">
            <v>0.63073239197005793</v>
          </cell>
          <cell r="P178">
            <v>33.922273283722305</v>
          </cell>
          <cell r="Q178">
            <v>9.9520020000000001E-2</v>
          </cell>
          <cell r="R178">
            <v>3.8610000000000005E-2</v>
          </cell>
          <cell r="S178">
            <v>0.29117283000000005</v>
          </cell>
          <cell r="U178">
            <v>65</v>
          </cell>
          <cell r="V178">
            <v>158.4</v>
          </cell>
          <cell r="Y178">
            <v>0</v>
          </cell>
          <cell r="AB178">
            <v>0</v>
          </cell>
          <cell r="AC178">
            <v>126.72000000000001</v>
          </cell>
          <cell r="AD178">
            <v>9.5333333333333339E-2</v>
          </cell>
          <cell r="AE178">
            <v>0.38133333333333336</v>
          </cell>
          <cell r="AF178">
            <v>0.38133333333333336</v>
          </cell>
          <cell r="AG178">
            <v>0.38133333333333336</v>
          </cell>
          <cell r="AH178">
            <v>35.422273283722305</v>
          </cell>
          <cell r="AI178">
            <v>58.779999999999994</v>
          </cell>
          <cell r="AJ178">
            <v>6.36</v>
          </cell>
          <cell r="AK178">
            <v>10</v>
          </cell>
          <cell r="AL178">
            <v>0.25</v>
          </cell>
          <cell r="AM178">
            <v>1.4E-2</v>
          </cell>
          <cell r="AN178">
            <v>9.7277164459228516E-2</v>
          </cell>
          <cell r="AO178">
            <v>0.15234375</v>
          </cell>
          <cell r="AP178">
            <v>0.38910865783691406</v>
          </cell>
          <cell r="AQ178">
            <v>2.0046304532512247</v>
          </cell>
          <cell r="AR178">
            <v>2.3751861345419938</v>
          </cell>
          <cell r="AS178">
            <v>2.1039225820793797</v>
          </cell>
          <cell r="AT178">
            <v>0.20481871835383336</v>
          </cell>
          <cell r="AU178">
            <v>0.30209588281306188</v>
          </cell>
          <cell r="AV178">
            <v>2.8417953280094306</v>
          </cell>
          <cell r="AW178">
            <v>139.49630196062847</v>
          </cell>
          <cell r="AX178">
            <v>0.25392983746422115</v>
          </cell>
          <cell r="AY178">
            <v>185.31792773771454</v>
          </cell>
          <cell r="AZ178" t="str">
            <v>25°47'54''</v>
          </cell>
          <cell r="BA178" t="e">
            <v>#VALUE!</v>
          </cell>
          <cell r="BB178">
            <v>3.7999999999999999E-2</v>
          </cell>
          <cell r="BC178" t="e">
            <v>#VALUE!</v>
          </cell>
          <cell r="BD178" t="e">
            <v>#VALUE!</v>
          </cell>
          <cell r="BE178" t="e">
            <v>#VALUE!</v>
          </cell>
          <cell r="BF178" t="e">
            <v>#VALUE!</v>
          </cell>
          <cell r="BG178" t="e">
            <v>#VALUE!</v>
          </cell>
          <cell r="BH178" t="e">
            <v>#VALUE!</v>
          </cell>
          <cell r="BI178" t="e">
            <v>#VALUE!</v>
          </cell>
          <cell r="BJ178" t="e">
            <v>#VALUE!</v>
          </cell>
          <cell r="BK178" t="e">
            <v>#VALUE!</v>
          </cell>
          <cell r="BL178" t="e">
            <v>#VALUE!</v>
          </cell>
          <cell r="BM178" t="e">
            <v>#VALUE!</v>
          </cell>
          <cell r="BN178">
            <v>0.11000000000001364</v>
          </cell>
          <cell r="BO178">
            <v>699.76</v>
          </cell>
          <cell r="BP178">
            <v>696.02</v>
          </cell>
          <cell r="BQ178">
            <v>700.01</v>
          </cell>
          <cell r="BR178">
            <v>696.27</v>
          </cell>
          <cell r="BS178">
            <v>700.7</v>
          </cell>
          <cell r="BT178">
            <v>696.9</v>
          </cell>
          <cell r="BU178">
            <v>696.89990234375</v>
          </cell>
          <cell r="BV178">
            <v>0.69000000000005457</v>
          </cell>
          <cell r="BW178">
            <v>0.62999999999999545</v>
          </cell>
          <cell r="BX178">
            <v>0.94000000000005457</v>
          </cell>
          <cell r="BY178">
            <v>250</v>
          </cell>
          <cell r="BZ178">
            <v>0.83750000000000002</v>
          </cell>
          <cell r="CA178">
            <v>0.3125</v>
          </cell>
          <cell r="CB178">
            <v>0.66000000000002501</v>
          </cell>
          <cell r="CC178">
            <v>5</v>
          </cell>
          <cell r="CD178">
            <v>0.67593623252938384</v>
          </cell>
          <cell r="CE178" t="e">
            <v>#VALUE!</v>
          </cell>
          <cell r="CF178">
            <v>0</v>
          </cell>
          <cell r="CG178">
            <v>0</v>
          </cell>
          <cell r="CH178" t="e">
            <v>#VALUE!</v>
          </cell>
          <cell r="CI178">
            <v>2</v>
          </cell>
          <cell r="CJ178">
            <v>1</v>
          </cell>
          <cell r="CK178">
            <v>1.5</v>
          </cell>
          <cell r="CL178">
            <v>2345</v>
          </cell>
          <cell r="CM178" t="e">
            <v>#VALUE!</v>
          </cell>
          <cell r="CN178" t="e">
            <v>#VALUE!</v>
          </cell>
          <cell r="CO178">
            <v>2345</v>
          </cell>
          <cell r="CP178">
            <v>3</v>
          </cell>
          <cell r="CQ178">
            <v>3</v>
          </cell>
          <cell r="DV178" t="str">
            <v>250 mm</v>
          </cell>
          <cell r="DW178">
            <v>58.779999999999994</v>
          </cell>
          <cell r="DX178" t="str">
            <v>1</v>
          </cell>
          <cell r="DY178" t="str">
            <v>CS</v>
          </cell>
          <cell r="DZ178">
            <v>699.76</v>
          </cell>
          <cell r="EA178">
            <v>696.02</v>
          </cell>
        </row>
        <row r="179">
          <cell r="A179">
            <v>103</v>
          </cell>
          <cell r="B179" t="str">
            <v>CBA17</v>
          </cell>
          <cell r="C179" t="str">
            <v>C75'</v>
          </cell>
          <cell r="D179">
            <v>3.5546719999999997E-2</v>
          </cell>
          <cell r="F179">
            <v>0.32671955000000003</v>
          </cell>
          <cell r="G179">
            <v>2.33</v>
          </cell>
          <cell r="K179">
            <v>0.18711867693581663</v>
          </cell>
          <cell r="L179">
            <v>11.128551788275892</v>
          </cell>
          <cell r="M179">
            <v>11.128551788275892</v>
          </cell>
          <cell r="N179">
            <v>179.23367384557241</v>
          </cell>
          <cell r="O179">
            <v>0.63062191915872501</v>
          </cell>
          <cell r="P179">
            <v>37.94007224374166</v>
          </cell>
          <cell r="Q179">
            <v>3.5546719999999997E-2</v>
          </cell>
          <cell r="R179">
            <v>0</v>
          </cell>
          <cell r="S179">
            <v>0.32671955000000003</v>
          </cell>
          <cell r="U179">
            <v>65</v>
          </cell>
          <cell r="V179">
            <v>158.4</v>
          </cell>
          <cell r="Y179">
            <v>0</v>
          </cell>
          <cell r="AB179">
            <v>0</v>
          </cell>
          <cell r="AC179">
            <v>126.72000000000001</v>
          </cell>
          <cell r="AD179">
            <v>9.5333333333333339E-2</v>
          </cell>
          <cell r="AE179">
            <v>0.38133333333333336</v>
          </cell>
          <cell r="AF179">
            <v>0.38133333333333336</v>
          </cell>
          <cell r="AG179">
            <v>0.38133333333333336</v>
          </cell>
          <cell r="AH179">
            <v>39.44007224374166</v>
          </cell>
          <cell r="AI179">
            <v>30.43</v>
          </cell>
          <cell r="AJ179">
            <v>14</v>
          </cell>
          <cell r="AK179">
            <v>10</v>
          </cell>
          <cell r="AL179">
            <v>0.25</v>
          </cell>
          <cell r="AM179">
            <v>1.4E-2</v>
          </cell>
          <cell r="AN179">
            <v>8.3704471588134766E-2</v>
          </cell>
          <cell r="AO179">
            <v>0.162109375</v>
          </cell>
          <cell r="AP179">
            <v>0.33481788635253906</v>
          </cell>
          <cell r="AQ179">
            <v>2.7368341313077384</v>
          </cell>
          <cell r="AR179">
            <v>3.5327862644210706</v>
          </cell>
          <cell r="AS179">
            <v>4.0765041181009556</v>
          </cell>
          <cell r="AT179">
            <v>0.38176661887313879</v>
          </cell>
          <cell r="AU179">
            <v>0.46547109046127355</v>
          </cell>
          <cell r="AV179">
            <v>4.2162684627177951</v>
          </cell>
          <cell r="AW179">
            <v>206.96559418807118</v>
          </cell>
          <cell r="AX179">
            <v>0.19056342383121985</v>
          </cell>
          <cell r="AY179">
            <v>205.84315481274481</v>
          </cell>
          <cell r="AZ179" t="str">
            <v>20°31'31''</v>
          </cell>
          <cell r="BA179" t="e">
            <v>#VALUE!</v>
          </cell>
          <cell r="BB179">
            <v>0.16300000000000001</v>
          </cell>
          <cell r="BC179" t="e">
            <v>#VALUE!</v>
          </cell>
          <cell r="BD179" t="e">
            <v>#VALUE!</v>
          </cell>
          <cell r="BE179" t="e">
            <v>#VALUE!</v>
          </cell>
          <cell r="BF179" t="e">
            <v>#VALUE!</v>
          </cell>
          <cell r="BG179" t="e">
            <v>#VALUE!</v>
          </cell>
          <cell r="BH179" t="e">
            <v>#VALUE!</v>
          </cell>
          <cell r="BI179" t="e">
            <v>#VALUE!</v>
          </cell>
          <cell r="BJ179" t="e">
            <v>#VALUE!</v>
          </cell>
          <cell r="BK179" t="e">
            <v>#VALUE!</v>
          </cell>
          <cell r="BL179" t="e">
            <v>#VALUE!</v>
          </cell>
          <cell r="BM179" t="e">
            <v>#VALUE!</v>
          </cell>
          <cell r="BN179">
            <v>2.9999999999972715E-2</v>
          </cell>
          <cell r="BO179">
            <v>695.99</v>
          </cell>
          <cell r="BP179">
            <v>691.73</v>
          </cell>
          <cell r="BQ179">
            <v>696.24</v>
          </cell>
          <cell r="BR179">
            <v>691.98</v>
          </cell>
          <cell r="BS179">
            <v>696.9</v>
          </cell>
          <cell r="BT179">
            <v>695</v>
          </cell>
          <cell r="BU179">
            <v>695</v>
          </cell>
          <cell r="BV179">
            <v>0.65999999999996817</v>
          </cell>
          <cell r="BW179">
            <v>3.0199999999999818</v>
          </cell>
          <cell r="BX179">
            <v>0.90999999999996817</v>
          </cell>
          <cell r="BY179">
            <v>250</v>
          </cell>
          <cell r="BZ179">
            <v>0.83750000000000002</v>
          </cell>
          <cell r="CA179">
            <v>0.3125</v>
          </cell>
          <cell r="CB179">
            <v>1.839999999999975</v>
          </cell>
          <cell r="CC179">
            <v>6</v>
          </cell>
          <cell r="CD179">
            <v>1.4618038233576465</v>
          </cell>
          <cell r="CE179" t="e">
            <v>#VALUE!</v>
          </cell>
          <cell r="CF179">
            <v>0</v>
          </cell>
          <cell r="CG179">
            <v>0</v>
          </cell>
          <cell r="CH179" t="e">
            <v>#VALUE!</v>
          </cell>
          <cell r="CI179">
            <v>2</v>
          </cell>
          <cell r="CJ179">
            <v>1</v>
          </cell>
          <cell r="CK179">
            <v>1.5</v>
          </cell>
          <cell r="CL179">
            <v>2345</v>
          </cell>
          <cell r="CM179" t="e">
            <v>#VALUE!</v>
          </cell>
          <cell r="CN179" t="e">
            <v>#VALUE!</v>
          </cell>
          <cell r="CO179">
            <v>2345</v>
          </cell>
          <cell r="CP179">
            <v>3</v>
          </cell>
          <cell r="CQ179">
            <v>3</v>
          </cell>
          <cell r="DV179" t="str">
            <v>250 mm</v>
          </cell>
          <cell r="DW179">
            <v>30.43</v>
          </cell>
          <cell r="DX179" t="str">
            <v>1</v>
          </cell>
          <cell r="DY179" t="str">
            <v>CS</v>
          </cell>
          <cell r="DZ179">
            <v>695.99</v>
          </cell>
          <cell r="EA179">
            <v>691.73</v>
          </cell>
        </row>
        <row r="180">
          <cell r="O180">
            <v>691.72998046875</v>
          </cell>
          <cell r="AC180">
            <v>691.72998046875</v>
          </cell>
          <cell r="AD180">
            <v>691.72998046875</v>
          </cell>
        </row>
        <row r="181">
          <cell r="A181" t="str">
            <v>alc. Simp. AC margen sur BB</v>
          </cell>
          <cell r="O181">
            <v>691.72998046875</v>
          </cell>
          <cell r="AC181">
            <v>691.72998046875</v>
          </cell>
        </row>
        <row r="182">
          <cell r="O182">
            <v>691.72998046875</v>
          </cell>
          <cell r="AC182">
            <v>691.72998046875</v>
          </cell>
          <cell r="AD182">
            <v>691.72998046875</v>
          </cell>
        </row>
        <row r="183">
          <cell r="A183">
            <v>104</v>
          </cell>
          <cell r="B183" t="str">
            <v>C91'</v>
          </cell>
          <cell r="C183" t="str">
            <v>CBB4</v>
          </cell>
          <cell r="D183">
            <v>7.8587260000000006E-2</v>
          </cell>
          <cell r="E183">
            <v>0</v>
          </cell>
          <cell r="F183">
            <v>7.8587260000000006E-2</v>
          </cell>
          <cell r="G183">
            <v>2.33</v>
          </cell>
          <cell r="H183">
            <v>2</v>
          </cell>
          <cell r="I183">
            <v>0.5</v>
          </cell>
          <cell r="J183">
            <v>25</v>
          </cell>
          <cell r="K183">
            <v>25</v>
          </cell>
          <cell r="L183">
            <v>5</v>
          </cell>
          <cell r="M183">
            <v>10</v>
          </cell>
          <cell r="N183">
            <v>190.32831544687943</v>
          </cell>
          <cell r="O183">
            <v>0.63126627402355862</v>
          </cell>
          <cell r="P183">
            <v>9.4420900539550683</v>
          </cell>
          <cell r="Q183">
            <v>7.8587260000000006E-2</v>
          </cell>
          <cell r="R183">
            <v>0</v>
          </cell>
          <cell r="S183">
            <v>7.8587260000000006E-2</v>
          </cell>
          <cell r="U183">
            <v>32</v>
          </cell>
          <cell r="V183">
            <v>158.4</v>
          </cell>
          <cell r="Y183">
            <v>0</v>
          </cell>
          <cell r="AB183">
            <v>0</v>
          </cell>
          <cell r="AC183">
            <v>126.72000000000001</v>
          </cell>
          <cell r="AD183">
            <v>4.6933333333333341E-2</v>
          </cell>
          <cell r="AE183">
            <v>0.18773333333333336</v>
          </cell>
          <cell r="AF183">
            <v>0.18773333333333336</v>
          </cell>
          <cell r="AG183">
            <v>0.18773333333333336</v>
          </cell>
          <cell r="AH183">
            <v>10.942090053955068</v>
          </cell>
          <cell r="AI183">
            <v>64.52</v>
          </cell>
          <cell r="AJ183">
            <v>7.41</v>
          </cell>
          <cell r="AK183">
            <v>10</v>
          </cell>
          <cell r="AL183">
            <v>0.25</v>
          </cell>
          <cell r="AM183">
            <v>1.4E-2</v>
          </cell>
          <cell r="AN183">
            <v>5.1408290863037109E-2</v>
          </cell>
          <cell r="AO183">
            <v>8.203125E-2</v>
          </cell>
          <cell r="AP183">
            <v>0.20563316345214844</v>
          </cell>
          <cell r="AQ183">
            <v>1.5046513951531968</v>
          </cell>
          <cell r="AR183">
            <v>2.5302279846588234</v>
          </cell>
          <cell r="AS183">
            <v>1.4140485448735398</v>
          </cell>
          <cell r="AT183">
            <v>0.11539122430868816</v>
          </cell>
          <cell r="AU183">
            <v>0.16679951517172525</v>
          </cell>
          <cell r="AV183">
            <v>3.0674206864276665</v>
          </cell>
          <cell r="AW183">
            <v>150.57166084297683</v>
          </cell>
          <cell r="AX183">
            <v>7.2670315202048488E-2</v>
          </cell>
          <cell r="AY183">
            <v>201.77275376323271</v>
          </cell>
          <cell r="AZ183" t="e">
            <v>#REF!</v>
          </cell>
          <cell r="BA183" t="e">
            <v>#REF!</v>
          </cell>
          <cell r="BB183" t="e">
            <v>#REF!</v>
          </cell>
          <cell r="BC183" t="e">
            <v>#REF!</v>
          </cell>
          <cell r="BD183" t="e">
            <v>#REF!</v>
          </cell>
          <cell r="BE183" t="e">
            <v>#REF!</v>
          </cell>
          <cell r="BF183" t="e">
            <v>#REF!</v>
          </cell>
          <cell r="BG183" t="e">
            <v>#REF!</v>
          </cell>
          <cell r="BH183" t="e">
            <v>#REF!</v>
          </cell>
          <cell r="BI183" t="e">
            <v>#REF!</v>
          </cell>
          <cell r="BJ183" t="e">
            <v>#REF!</v>
          </cell>
          <cell r="BK183" t="e">
            <v>#REF!</v>
          </cell>
          <cell r="BL183" t="e">
            <v>#REF!</v>
          </cell>
          <cell r="BM183" t="e">
            <v>#REF!</v>
          </cell>
          <cell r="BO183">
            <v>709.11</v>
          </cell>
          <cell r="BP183">
            <v>704.33</v>
          </cell>
          <cell r="BQ183">
            <v>709.36</v>
          </cell>
          <cell r="BR183">
            <v>704.58</v>
          </cell>
          <cell r="BS183">
            <v>710.16</v>
          </cell>
          <cell r="BT183">
            <v>705.3</v>
          </cell>
          <cell r="BU183">
            <v>705.2998046875</v>
          </cell>
          <cell r="BV183">
            <v>0.79999999999995453</v>
          </cell>
          <cell r="BW183">
            <v>0.7199999999999136</v>
          </cell>
          <cell r="BX183">
            <v>1.0499999999999545</v>
          </cell>
          <cell r="BY183">
            <v>250</v>
          </cell>
          <cell r="BZ183">
            <v>0.83750000000000002</v>
          </cell>
          <cell r="CA183">
            <v>0.3125</v>
          </cell>
          <cell r="CB183">
            <v>0.75999999999993406</v>
          </cell>
          <cell r="CC183">
            <v>3</v>
          </cell>
          <cell r="CD183">
            <v>0.79442550844727366</v>
          </cell>
          <cell r="CE183" t="e">
            <v>#VALUE!</v>
          </cell>
          <cell r="CF183">
            <v>0</v>
          </cell>
          <cell r="CG183">
            <v>0</v>
          </cell>
          <cell r="CH183" t="e">
            <v>#VALUE!</v>
          </cell>
          <cell r="CI183">
            <v>2</v>
          </cell>
          <cell r="CJ183">
            <v>1</v>
          </cell>
          <cell r="CK183">
            <v>1.5</v>
          </cell>
          <cell r="CL183">
            <v>2345</v>
          </cell>
          <cell r="CM183" t="e">
            <v>#VALUE!</v>
          </cell>
          <cell r="CN183" t="e">
            <v>#VALUE!</v>
          </cell>
          <cell r="CO183">
            <v>2345</v>
          </cell>
          <cell r="CP183">
            <v>3</v>
          </cell>
          <cell r="CQ183">
            <v>3</v>
          </cell>
          <cell r="DV183" t="str">
            <v>250 mm</v>
          </cell>
          <cell r="DW183">
            <v>64.52</v>
          </cell>
          <cell r="DX183" t="str">
            <v>1</v>
          </cell>
          <cell r="DY183" t="str">
            <v>CS</v>
          </cell>
          <cell r="DZ183">
            <v>709.11</v>
          </cell>
          <cell r="EA183">
            <v>704.33</v>
          </cell>
        </row>
        <row r="184">
          <cell r="A184">
            <v>105</v>
          </cell>
          <cell r="B184" t="str">
            <v>CBB4</v>
          </cell>
          <cell r="C184" t="str">
            <v>CBB5</v>
          </cell>
          <cell r="D184">
            <v>0.10932465999999999</v>
          </cell>
          <cell r="E184">
            <v>7.8587260000000006E-2</v>
          </cell>
          <cell r="F184">
            <v>0.18791192000000001</v>
          </cell>
          <cell r="G184">
            <v>2.33</v>
          </cell>
          <cell r="K184">
            <v>0.37618484058142321</v>
          </cell>
          <cell r="L184">
            <v>10.376184840581423</v>
          </cell>
          <cell r="M184">
            <v>10.376184840581423</v>
          </cell>
          <cell r="N184">
            <v>186.42435143217182</v>
          </cell>
          <cell r="O184">
            <v>0.63208258617254431</v>
          </cell>
          <cell r="P184">
            <v>31.584801297136295</v>
          </cell>
          <cell r="Q184">
            <v>0.10932465999999999</v>
          </cell>
          <cell r="R184">
            <v>7.8587260000000006E-2</v>
          </cell>
          <cell r="S184">
            <v>0.26649918</v>
          </cell>
          <cell r="U184">
            <v>47</v>
          </cell>
          <cell r="V184">
            <v>158.4</v>
          </cell>
          <cell r="Y184">
            <v>0</v>
          </cell>
          <cell r="AB184">
            <v>0</v>
          </cell>
          <cell r="AC184">
            <v>126.72000000000001</v>
          </cell>
          <cell r="AD184">
            <v>6.8933333333333346E-2</v>
          </cell>
          <cell r="AE184">
            <v>0.27573333333333339</v>
          </cell>
          <cell r="AF184">
            <v>0.27573333333333339</v>
          </cell>
          <cell r="AG184">
            <v>0.27573333333333339</v>
          </cell>
          <cell r="AH184">
            <v>33.084801297136295</v>
          </cell>
          <cell r="AI184">
            <v>50.19</v>
          </cell>
          <cell r="AJ184">
            <v>9.11</v>
          </cell>
          <cell r="AK184">
            <v>10</v>
          </cell>
          <cell r="AL184">
            <v>0.25</v>
          </cell>
          <cell r="AM184">
            <v>1.4E-2</v>
          </cell>
          <cell r="AN184">
            <v>8.5422754287719727E-2</v>
          </cell>
          <cell r="AO184">
            <v>0.1474609375</v>
          </cell>
          <cell r="AP184">
            <v>0.34169101715087891</v>
          </cell>
          <cell r="AQ184">
            <v>2.2328490724822836</v>
          </cell>
          <cell r="AR184">
            <v>2.8494874470047717</v>
          </cell>
          <cell r="AS184">
            <v>2.6988400913344934</v>
          </cell>
          <cell r="AT184">
            <v>0.25410881653848083</v>
          </cell>
          <cell r="AU184">
            <v>0.33953157082620056</v>
          </cell>
          <cell r="AV184">
            <v>3.4011315230569745</v>
          </cell>
          <cell r="AW184">
            <v>166.95265323013211</v>
          </cell>
          <cell r="AX184">
            <v>0.19816876615630238</v>
          </cell>
          <cell r="AY184">
            <v>204.92702731774378</v>
          </cell>
          <cell r="AZ184" t="str">
            <v>03°09'15''</v>
          </cell>
          <cell r="BA184" t="e">
            <v>#VALUE!</v>
          </cell>
          <cell r="BB184">
            <v>0.17299999999999999</v>
          </cell>
          <cell r="BC184" t="e">
            <v>#VALUE!</v>
          </cell>
          <cell r="BD184" t="e">
            <v>#VALUE!</v>
          </cell>
          <cell r="BE184" t="e">
            <v>#VALUE!</v>
          </cell>
          <cell r="BF184" t="e">
            <v>#VALUE!</v>
          </cell>
          <cell r="BG184" t="e">
            <v>#VALUE!</v>
          </cell>
          <cell r="BH184" t="e">
            <v>#VALUE!</v>
          </cell>
          <cell r="BI184" t="e">
            <v>#VALUE!</v>
          </cell>
          <cell r="BJ184" t="e">
            <v>#VALUE!</v>
          </cell>
          <cell r="BK184" t="e">
            <v>#VALUE!</v>
          </cell>
          <cell r="BL184" t="e">
            <v>#VALUE!</v>
          </cell>
          <cell r="BM184" t="e">
            <v>#VALUE!</v>
          </cell>
          <cell r="BN184">
            <v>3.0000000000086402E-2</v>
          </cell>
          <cell r="BO184">
            <v>704.3</v>
          </cell>
          <cell r="BP184">
            <v>699.73</v>
          </cell>
          <cell r="BQ184">
            <v>704.55000000000007</v>
          </cell>
          <cell r="BR184">
            <v>699.98</v>
          </cell>
          <cell r="BS184">
            <v>705.3</v>
          </cell>
          <cell r="BT184">
            <v>700.7</v>
          </cell>
          <cell r="BU184">
            <v>700.69970703125</v>
          </cell>
          <cell r="BV184">
            <v>0.74999999999988631</v>
          </cell>
          <cell r="BW184">
            <v>0.72000000000002728</v>
          </cell>
          <cell r="BX184">
            <v>0.99999999999988631</v>
          </cell>
          <cell r="BY184">
            <v>250</v>
          </cell>
          <cell r="BZ184">
            <v>0.83750000000000002</v>
          </cell>
          <cell r="CA184">
            <v>0.3125</v>
          </cell>
          <cell r="CB184">
            <v>0.7349999999999568</v>
          </cell>
          <cell r="CC184">
            <v>3</v>
          </cell>
          <cell r="CD184">
            <v>0.77158691071554786</v>
          </cell>
          <cell r="CE184" t="e">
            <v>#VALUE!</v>
          </cell>
          <cell r="CF184">
            <v>0</v>
          </cell>
          <cell r="CG184">
            <v>0</v>
          </cell>
          <cell r="CH184" t="e">
            <v>#VALUE!</v>
          </cell>
          <cell r="CI184">
            <v>2</v>
          </cell>
          <cell r="CJ184">
            <v>1</v>
          </cell>
          <cell r="CK184">
            <v>1.5</v>
          </cell>
          <cell r="CL184">
            <v>2345</v>
          </cell>
          <cell r="CM184" t="e">
            <v>#VALUE!</v>
          </cell>
          <cell r="CN184" t="e">
            <v>#VALUE!</v>
          </cell>
          <cell r="CO184">
            <v>2345</v>
          </cell>
          <cell r="CP184">
            <v>3</v>
          </cell>
          <cell r="CQ184">
            <v>3</v>
          </cell>
          <cell r="DV184" t="str">
            <v>250 mm</v>
          </cell>
          <cell r="DW184">
            <v>50.19</v>
          </cell>
          <cell r="DX184" t="str">
            <v>1</v>
          </cell>
          <cell r="DY184" t="str">
            <v>CS</v>
          </cell>
          <cell r="DZ184">
            <v>704.30000000000007</v>
          </cell>
          <cell r="EA184">
            <v>699.73</v>
          </cell>
        </row>
        <row r="185">
          <cell r="A185">
            <v>106</v>
          </cell>
          <cell r="B185" t="str">
            <v>CBB5</v>
          </cell>
          <cell r="C185" t="str">
            <v>CBB6</v>
          </cell>
          <cell r="F185">
            <v>0.18791192000000001</v>
          </cell>
          <cell r="G185">
            <v>2.33</v>
          </cell>
          <cell r="K185">
            <v>0.46832186594309133</v>
          </cell>
          <cell r="L185">
            <v>10.844506706524514</v>
          </cell>
          <cell r="M185">
            <v>10.844506706524514</v>
          </cell>
          <cell r="N185">
            <v>181.85804920385149</v>
          </cell>
          <cell r="O185">
            <v>0.63089043540328349</v>
          </cell>
          <cell r="P185">
            <v>31.584801297136295</v>
          </cell>
          <cell r="Q185">
            <v>2.629979E-2</v>
          </cell>
          <cell r="S185">
            <v>0.29279896999999999</v>
          </cell>
          <cell r="U185">
            <v>74</v>
          </cell>
          <cell r="V185">
            <v>158.4</v>
          </cell>
          <cell r="Y185">
            <v>0</v>
          </cell>
          <cell r="AB185">
            <v>0</v>
          </cell>
          <cell r="AC185">
            <v>126.72000000000001</v>
          </cell>
          <cell r="AD185">
            <v>0.10853333333333334</v>
          </cell>
          <cell r="AE185">
            <v>0.43413333333333337</v>
          </cell>
          <cell r="AF185">
            <v>0.43413333333333337</v>
          </cell>
          <cell r="AG185">
            <v>0.43413333333333337</v>
          </cell>
          <cell r="AH185">
            <v>33.084801297136295</v>
          </cell>
          <cell r="AI185">
            <v>56.04</v>
          </cell>
          <cell r="AJ185">
            <v>6.67</v>
          </cell>
          <cell r="AK185">
            <v>10</v>
          </cell>
          <cell r="AL185">
            <v>0.25</v>
          </cell>
          <cell r="AM185">
            <v>1.4E-2</v>
          </cell>
          <cell r="AN185">
            <v>9.2670917510986328E-2</v>
          </cell>
          <cell r="AO185">
            <v>0.1474609375</v>
          </cell>
          <cell r="AP185">
            <v>0.37068367004394531</v>
          </cell>
          <cell r="AQ185">
            <v>1.9987862921631692</v>
          </cell>
          <cell r="AR185">
            <v>2.435448635993668</v>
          </cell>
          <cell r="AS185">
            <v>2.1174616617874471</v>
          </cell>
          <cell r="AT185">
            <v>0.20362623046582007</v>
          </cell>
          <cell r="AU185">
            <v>0.2962971479768064</v>
          </cell>
          <cell r="AV185">
            <v>2.9102289395774448</v>
          </cell>
          <cell r="AW185">
            <v>142.85552901313929</v>
          </cell>
          <cell r="AX185">
            <v>0.23159622540121136</v>
          </cell>
          <cell r="AY185">
            <v>188.57097763422354</v>
          </cell>
          <cell r="AZ185" t="str">
            <v>16°21'22''</v>
          </cell>
          <cell r="BA185" t="e">
            <v>#VALUE!</v>
          </cell>
          <cell r="BB185">
            <v>1E-3</v>
          </cell>
          <cell r="BC185" t="e">
            <v>#VALUE!</v>
          </cell>
          <cell r="BD185" t="e">
            <v>#VALUE!</v>
          </cell>
          <cell r="BE185" t="e">
            <v>#VALUE!</v>
          </cell>
          <cell r="BF185" t="e">
            <v>#VALUE!</v>
          </cell>
          <cell r="BG185" t="e">
            <v>#VALUE!</v>
          </cell>
          <cell r="BH185" t="e">
            <v>#VALUE!</v>
          </cell>
          <cell r="BI185" t="e">
            <v>#VALUE!</v>
          </cell>
          <cell r="BJ185" t="e">
            <v>#VALUE!</v>
          </cell>
          <cell r="BK185" t="e">
            <v>#VALUE!</v>
          </cell>
          <cell r="BL185" t="e">
            <v>#VALUE!</v>
          </cell>
          <cell r="BM185" t="e">
            <v>#VALUE!</v>
          </cell>
          <cell r="BN185">
            <v>6.0000000000059117E-2</v>
          </cell>
          <cell r="BO185">
            <v>699.67</v>
          </cell>
          <cell r="BP185">
            <v>695.93</v>
          </cell>
          <cell r="BQ185">
            <v>699.92000000000007</v>
          </cell>
          <cell r="BR185">
            <v>696.18</v>
          </cell>
          <cell r="BS185">
            <v>700.7</v>
          </cell>
          <cell r="BT185">
            <v>696.9</v>
          </cell>
          <cell r="BU185">
            <v>696.89990234375</v>
          </cell>
          <cell r="BV185">
            <v>0.77999999999997272</v>
          </cell>
          <cell r="BW185">
            <v>0.72000000000002728</v>
          </cell>
          <cell r="BX185">
            <v>1.0299999999999727</v>
          </cell>
          <cell r="BY185">
            <v>250</v>
          </cell>
          <cell r="BZ185">
            <v>0.83750000000000002</v>
          </cell>
          <cell r="CA185">
            <v>0.3125</v>
          </cell>
          <cell r="CB185">
            <v>0.75</v>
          </cell>
          <cell r="CC185">
            <v>4</v>
          </cell>
          <cell r="CD185">
            <v>0.75268246175967501</v>
          </cell>
          <cell r="CE185" t="e">
            <v>#VALUE!</v>
          </cell>
          <cell r="CF185">
            <v>0</v>
          </cell>
          <cell r="CG185">
            <v>0</v>
          </cell>
          <cell r="CH185" t="e">
            <v>#VALUE!</v>
          </cell>
          <cell r="CI185">
            <v>2</v>
          </cell>
          <cell r="CJ185">
            <v>1</v>
          </cell>
          <cell r="CK185">
            <v>1.5</v>
          </cell>
          <cell r="CL185">
            <v>2345</v>
          </cell>
          <cell r="CM185" t="e">
            <v>#VALUE!</v>
          </cell>
          <cell r="CN185" t="e">
            <v>#VALUE!</v>
          </cell>
          <cell r="CO185">
            <v>2345</v>
          </cell>
          <cell r="CP185">
            <v>3</v>
          </cell>
          <cell r="CQ185">
            <v>3</v>
          </cell>
          <cell r="DV185" t="str">
            <v>250 mm</v>
          </cell>
          <cell r="DW185">
            <v>56.04</v>
          </cell>
          <cell r="DX185" t="str">
            <v>1</v>
          </cell>
          <cell r="DY185" t="str">
            <v>CS</v>
          </cell>
          <cell r="DZ185">
            <v>699.67000000000007</v>
          </cell>
          <cell r="EA185">
            <v>695.93000000000006</v>
          </cell>
        </row>
        <row r="186">
          <cell r="A186">
            <v>107</v>
          </cell>
          <cell r="B186" t="str">
            <v>CBB6</v>
          </cell>
          <cell r="C186" t="str">
            <v>CBB7</v>
          </cell>
          <cell r="F186">
            <v>0.18791192000000001</v>
          </cell>
          <cell r="G186">
            <v>2.33</v>
          </cell>
          <cell r="K186">
            <v>0.20367337617717129</v>
          </cell>
          <cell r="L186">
            <v>11.048180082701686</v>
          </cell>
          <cell r="M186">
            <v>11.048180082701686</v>
          </cell>
          <cell r="N186">
            <v>179.96570127405963</v>
          </cell>
          <cell r="O186">
            <v>0.63079773869346745</v>
          </cell>
          <cell r="P186">
            <v>31.584801297136295</v>
          </cell>
          <cell r="Q186">
            <v>0</v>
          </cell>
          <cell r="S186">
            <v>0.29279896999999999</v>
          </cell>
          <cell r="U186">
            <v>74</v>
          </cell>
          <cell r="V186">
            <v>158.4</v>
          </cell>
          <cell r="Y186">
            <v>0</v>
          </cell>
          <cell r="AB186">
            <v>0</v>
          </cell>
          <cell r="AC186">
            <v>126.72000000000001</v>
          </cell>
          <cell r="AD186">
            <v>0.10853333333333334</v>
          </cell>
          <cell r="AE186">
            <v>0.43413333333333337</v>
          </cell>
          <cell r="AF186">
            <v>0.43413333333333337</v>
          </cell>
          <cell r="AG186">
            <v>0.43413333333333337</v>
          </cell>
          <cell r="AH186">
            <v>33.084801297136295</v>
          </cell>
          <cell r="AI186">
            <v>31.84</v>
          </cell>
          <cell r="AJ186">
            <v>14.48</v>
          </cell>
          <cell r="AK186">
            <v>10</v>
          </cell>
          <cell r="AL186">
            <v>0.25</v>
          </cell>
          <cell r="AM186">
            <v>1.4E-2</v>
          </cell>
          <cell r="AN186">
            <v>7.5791358947753906E-2</v>
          </cell>
          <cell r="AO186">
            <v>0.1474609375</v>
          </cell>
          <cell r="AP186">
            <v>0.30316543579101563</v>
          </cell>
          <cell r="AQ186">
            <v>2.6326517086468777</v>
          </cell>
          <cell r="AR186">
            <v>3.5913158796544664</v>
          </cell>
          <cell r="AS186">
            <v>3.8743524216073943</v>
          </cell>
          <cell r="AT186">
            <v>0.35325458812646909</v>
          </cell>
          <cell r="AU186">
            <v>0.429045947074223</v>
          </cell>
          <cell r="AV186">
            <v>4.287938215637821</v>
          </cell>
          <cell r="AW186">
            <v>210.48367495772976</v>
          </cell>
          <cell r="AX186">
            <v>0.15718464295998502</v>
          </cell>
          <cell r="AY186">
            <v>204.54575335455743</v>
          </cell>
          <cell r="AZ186" t="str">
            <v>15°58'29''</v>
          </cell>
          <cell r="BA186" t="e">
            <v>#VALUE!</v>
          </cell>
          <cell r="BB186">
            <v>0.13300000000000001</v>
          </cell>
          <cell r="BC186" t="e">
            <v>#VALUE!</v>
          </cell>
          <cell r="BD186" t="e">
            <v>#VALUE!</v>
          </cell>
          <cell r="BE186" t="e">
            <v>#VALUE!</v>
          </cell>
          <cell r="BF186" t="e">
            <v>#VALUE!</v>
          </cell>
          <cell r="BG186" t="e">
            <v>#VALUE!</v>
          </cell>
          <cell r="BH186" t="e">
            <v>#VALUE!</v>
          </cell>
          <cell r="BI186" t="e">
            <v>#VALUE!</v>
          </cell>
          <cell r="BJ186" t="e">
            <v>#VALUE!</v>
          </cell>
          <cell r="BK186" t="e">
            <v>#VALUE!</v>
          </cell>
          <cell r="BL186" t="e">
            <v>#VALUE!</v>
          </cell>
          <cell r="BM186" t="e">
            <v>#VALUE!</v>
          </cell>
          <cell r="BN186">
            <v>2.9999999999972715E-2</v>
          </cell>
          <cell r="BO186">
            <v>695.9</v>
          </cell>
          <cell r="BP186">
            <v>691.29</v>
          </cell>
          <cell r="BQ186">
            <v>696.15000000000009</v>
          </cell>
          <cell r="BR186">
            <v>691.54</v>
          </cell>
          <cell r="BS186">
            <v>696.9</v>
          </cell>
          <cell r="BT186">
            <v>694.8</v>
          </cell>
          <cell r="BU186">
            <v>694.7998046875</v>
          </cell>
          <cell r="BV186">
            <v>0.74999999999988631</v>
          </cell>
          <cell r="BW186">
            <v>3.2599999999999909</v>
          </cell>
          <cell r="BX186">
            <v>0.99999999999988631</v>
          </cell>
          <cell r="BY186">
            <v>250</v>
          </cell>
          <cell r="BZ186">
            <v>0.83750000000000002</v>
          </cell>
          <cell r="CA186">
            <v>0.3125</v>
          </cell>
          <cell r="CB186">
            <v>2.0049999999999386</v>
          </cell>
          <cell r="CC186">
            <v>5</v>
          </cell>
          <cell r="CD186">
            <v>1.540479125744838</v>
          </cell>
          <cell r="CE186" t="e">
            <v>#VALUE!</v>
          </cell>
          <cell r="CF186">
            <v>0</v>
          </cell>
          <cell r="CG186">
            <v>0</v>
          </cell>
          <cell r="CH186" t="e">
            <v>#VALUE!</v>
          </cell>
          <cell r="CI186">
            <v>2</v>
          </cell>
          <cell r="CJ186">
            <v>1</v>
          </cell>
          <cell r="CK186">
            <v>1.5</v>
          </cell>
          <cell r="CL186">
            <v>2345</v>
          </cell>
          <cell r="CM186" t="e">
            <v>#VALUE!</v>
          </cell>
          <cell r="CN186" t="e">
            <v>#VALUE!</v>
          </cell>
          <cell r="CO186">
            <v>2345</v>
          </cell>
          <cell r="CP186">
            <v>3</v>
          </cell>
          <cell r="CQ186">
            <v>3</v>
          </cell>
          <cell r="DV186" t="str">
            <v>250 mm</v>
          </cell>
          <cell r="DW186">
            <v>31.84</v>
          </cell>
          <cell r="DX186" t="str">
            <v>1</v>
          </cell>
          <cell r="DY186" t="str">
            <v>CS</v>
          </cell>
          <cell r="DZ186">
            <v>695.90000000000009</v>
          </cell>
          <cell r="EA186">
            <v>691.29000000000008</v>
          </cell>
        </row>
        <row r="187">
          <cell r="AD187">
            <v>691.28955078125</v>
          </cell>
        </row>
        <row r="188">
          <cell r="A188" t="str">
            <v>Alc. Simp.A.C margen izq.BA</v>
          </cell>
        </row>
        <row r="189">
          <cell r="AD189">
            <v>691.28955078125</v>
          </cell>
        </row>
        <row r="190">
          <cell r="A190">
            <v>109</v>
          </cell>
          <cell r="B190" t="str">
            <v>CBA19</v>
          </cell>
          <cell r="C190" t="str">
            <v>CBA20</v>
          </cell>
          <cell r="D190">
            <v>4.5907999999999997E-2</v>
          </cell>
          <cell r="F190">
            <v>4.5907999999999997E-2</v>
          </cell>
          <cell r="G190">
            <v>2.33</v>
          </cell>
          <cell r="H190">
            <v>2</v>
          </cell>
          <cell r="I190">
            <v>0.5</v>
          </cell>
          <cell r="J190">
            <v>25</v>
          </cell>
          <cell r="K190">
            <v>25</v>
          </cell>
          <cell r="L190">
            <v>5</v>
          </cell>
          <cell r="M190">
            <v>10</v>
          </cell>
          <cell r="N190">
            <v>190.32831544687943</v>
          </cell>
          <cell r="O190">
            <v>0.63698453608247407</v>
          </cell>
          <cell r="P190">
            <v>5.5657111812192239</v>
          </cell>
          <cell r="Q190">
            <v>4.5907999999999997E-2</v>
          </cell>
          <cell r="R190">
            <v>0</v>
          </cell>
          <cell r="S190">
            <v>4.5907999999999997E-2</v>
          </cell>
          <cell r="U190">
            <v>5</v>
          </cell>
          <cell r="V190">
            <v>158.4</v>
          </cell>
          <cell r="AB190">
            <v>158.39990234375</v>
          </cell>
          <cell r="AC190">
            <v>126.72000000000001</v>
          </cell>
          <cell r="AD190">
            <v>7.3333333333333332E-3</v>
          </cell>
          <cell r="AE190">
            <v>2.9333333333333333E-2</v>
          </cell>
          <cell r="AF190">
            <v>2.9333333333333333E-2</v>
          </cell>
          <cell r="AG190">
            <v>4.3105733333333333E-2</v>
          </cell>
          <cell r="AH190">
            <v>7.0657111812192239</v>
          </cell>
          <cell r="AI190">
            <v>24.25</v>
          </cell>
          <cell r="AJ190">
            <v>18.8</v>
          </cell>
          <cell r="AK190">
            <v>10</v>
          </cell>
          <cell r="AL190">
            <v>0.25</v>
          </cell>
          <cell r="AM190">
            <v>1.4E-2</v>
          </cell>
          <cell r="AN190">
            <v>3.2857894897460938E-2</v>
          </cell>
          <cell r="AO190">
            <v>6.640625E-2</v>
          </cell>
          <cell r="AP190">
            <v>0.13143157958984375</v>
          </cell>
          <cell r="AQ190">
            <v>1.854400516840657</v>
          </cell>
          <cell r="AR190">
            <v>3.9389198824507465</v>
          </cell>
          <cell r="AS190">
            <v>2.4610502606554792</v>
          </cell>
          <cell r="AT190">
            <v>0.17527019759729334</v>
          </cell>
          <cell r="AU190">
            <v>0.20812809249475428</v>
          </cell>
          <cell r="AV190">
            <v>4.8858841230522962</v>
          </cell>
          <cell r="AW190">
            <v>239.83527605112661</v>
          </cell>
          <cell r="AX190">
            <v>2.9460683588985462E-2</v>
          </cell>
          <cell r="AY190">
            <v>273.33889939721604</v>
          </cell>
          <cell r="AZ190" t="e">
            <v>#REF!</v>
          </cell>
          <cell r="BA190" t="e">
            <v>#REF!</v>
          </cell>
          <cell r="BB190" t="e">
            <v>#REF!</v>
          </cell>
          <cell r="BC190" t="e">
            <v>#REF!</v>
          </cell>
          <cell r="BD190" t="e">
            <v>#REF!</v>
          </cell>
          <cell r="BE190" t="e">
            <v>#REF!</v>
          </cell>
          <cell r="BF190" t="e">
            <v>#REF!</v>
          </cell>
          <cell r="BG190" t="e">
            <v>#REF!</v>
          </cell>
          <cell r="BH190" t="e">
            <v>#REF!</v>
          </cell>
          <cell r="BI190" t="e">
            <v>#REF!</v>
          </cell>
          <cell r="BJ190" t="e">
            <v>#REF!</v>
          </cell>
          <cell r="BK190" t="e">
            <v>#REF!</v>
          </cell>
          <cell r="BL190" t="e">
            <v>#REF!</v>
          </cell>
          <cell r="BM190" t="e">
            <v>#REF!</v>
          </cell>
          <cell r="BO190">
            <v>749.95</v>
          </cell>
          <cell r="BP190">
            <v>745.39</v>
          </cell>
          <cell r="BQ190">
            <v>750.2</v>
          </cell>
          <cell r="BR190">
            <v>745.64</v>
          </cell>
          <cell r="BS190">
            <v>750.8</v>
          </cell>
          <cell r="BT190">
            <v>746.2</v>
          </cell>
          <cell r="BU190">
            <v>746.19970703125</v>
          </cell>
          <cell r="BV190">
            <v>0.59999999999990905</v>
          </cell>
          <cell r="BW190">
            <v>0.56000000000005912</v>
          </cell>
          <cell r="BX190">
            <v>0.84999999999990905</v>
          </cell>
          <cell r="BY190">
            <v>250</v>
          </cell>
          <cell r="BZ190">
            <v>0.71250000000000002</v>
          </cell>
          <cell r="CA190">
            <v>0.3125</v>
          </cell>
          <cell r="CB190">
            <v>0.57999999999998408</v>
          </cell>
          <cell r="CC190">
            <v>3</v>
          </cell>
          <cell r="CD190">
            <v>0.72225764380283908</v>
          </cell>
          <cell r="CE190">
            <v>659.98549257621312</v>
          </cell>
          <cell r="CF190">
            <v>0.16523968302184733</v>
          </cell>
          <cell r="CG190">
            <v>5984.3655658500966</v>
          </cell>
          <cell r="CH190">
            <v>6644.3510584263095</v>
          </cell>
          <cell r="CI190">
            <v>2</v>
          </cell>
          <cell r="CJ190">
            <v>1</v>
          </cell>
          <cell r="CK190">
            <v>1.5</v>
          </cell>
          <cell r="CL190">
            <v>2345</v>
          </cell>
          <cell r="CM190">
            <v>4.2501179478206668</v>
          </cell>
          <cell r="CN190">
            <v>4.2501144409179688</v>
          </cell>
          <cell r="CO190">
            <v>4.2501144409179688</v>
          </cell>
          <cell r="CP190">
            <v>3</v>
          </cell>
          <cell r="CQ190">
            <v>3</v>
          </cell>
          <cell r="DV190" t="str">
            <v>250 mm</v>
          </cell>
          <cell r="DW190">
            <v>24.25</v>
          </cell>
          <cell r="DX190" t="str">
            <v>1</v>
          </cell>
          <cell r="DY190" t="str">
            <v>CS</v>
          </cell>
          <cell r="DZ190">
            <v>749.95</v>
          </cell>
          <cell r="EA190">
            <v>745.3900000000001</v>
          </cell>
        </row>
        <row r="191">
          <cell r="A191">
            <v>110</v>
          </cell>
          <cell r="B191" t="str">
            <v>CBA20</v>
          </cell>
          <cell r="C191" t="str">
            <v>CBA21</v>
          </cell>
          <cell r="D191">
            <v>6.0291669999999999E-2</v>
          </cell>
          <cell r="E191">
            <v>4.5907999999999997E-2</v>
          </cell>
          <cell r="F191">
            <v>0.10619967</v>
          </cell>
          <cell r="G191">
            <v>2.33</v>
          </cell>
          <cell r="K191">
            <v>0.23182795457611668</v>
          </cell>
          <cell r="L191">
            <v>10.231827954576117</v>
          </cell>
          <cell r="M191">
            <v>10.231827954576117</v>
          </cell>
          <cell r="N191">
            <v>187.89634656962005</v>
          </cell>
          <cell r="O191">
            <v>0.63497455470737929</v>
          </cell>
          <cell r="P191">
            <v>18.236329982300308</v>
          </cell>
          <cell r="Q191">
            <v>6.0291669999999999E-2</v>
          </cell>
          <cell r="R191">
            <v>4.5907999999999997E-2</v>
          </cell>
          <cell r="S191">
            <v>0.15210767</v>
          </cell>
          <cell r="U191">
            <v>20</v>
          </cell>
          <cell r="V191">
            <v>158.4</v>
          </cell>
          <cell r="AB191">
            <v>158.39990234375</v>
          </cell>
          <cell r="AC191">
            <v>126.72000000000001</v>
          </cell>
          <cell r="AD191">
            <v>2.9333333333333333E-2</v>
          </cell>
          <cell r="AE191">
            <v>0.11733333333333333</v>
          </cell>
          <cell r="AF191">
            <v>0.11733333333333333</v>
          </cell>
          <cell r="AG191">
            <v>0.16296563433333333</v>
          </cell>
          <cell r="AH191">
            <v>19.736329982300308</v>
          </cell>
          <cell r="AI191">
            <v>31.44</v>
          </cell>
          <cell r="AJ191">
            <v>14.82</v>
          </cell>
          <cell r="AK191">
            <v>10</v>
          </cell>
          <cell r="AL191">
            <v>0.25</v>
          </cell>
          <cell r="AM191">
            <v>1.4E-2</v>
          </cell>
          <cell r="AN191">
            <v>5.8014154434204102E-2</v>
          </cell>
          <cell r="AO191">
            <v>0.11328125</v>
          </cell>
          <cell r="AP191">
            <v>0.23205661773681641</v>
          </cell>
          <cell r="AQ191">
            <v>2.2849837759571683</v>
          </cell>
          <cell r="AR191">
            <v>3.6032764729859585</v>
          </cell>
          <cell r="AS191">
            <v>3.147487623676116</v>
          </cell>
          <cell r="AT191">
            <v>0.26611370317978994</v>
          </cell>
          <cell r="AU191">
            <v>0.32412785761399404</v>
          </cell>
          <cell r="AV191">
            <v>4.3379879362497942</v>
          </cell>
          <cell r="AW191">
            <v>212.94048487317971</v>
          </cell>
          <cell r="AX191">
            <v>9.2684723593329896E-2</v>
          </cell>
          <cell r="AY191">
            <v>263.72138606275644</v>
          </cell>
          <cell r="AZ191" t="str">
            <v>09°37'03''</v>
          </cell>
          <cell r="BA191" t="e">
            <v>#VALUE!</v>
          </cell>
          <cell r="BB191">
            <v>0.11600000000000001</v>
          </cell>
          <cell r="BC191" t="e">
            <v>#VALUE!</v>
          </cell>
          <cell r="BD191" t="e">
            <v>#VALUE!</v>
          </cell>
          <cell r="BE191" t="e">
            <v>#VALUE!</v>
          </cell>
          <cell r="BF191" t="e">
            <v>#VALUE!</v>
          </cell>
          <cell r="BG191" t="e">
            <v>#VALUE!</v>
          </cell>
          <cell r="BH191" t="e">
            <v>#VALUE!</v>
          </cell>
          <cell r="BI191" t="e">
            <v>#VALUE!</v>
          </cell>
          <cell r="BJ191" t="e">
            <v>#VALUE!</v>
          </cell>
          <cell r="BK191" t="e">
            <v>#VALUE!</v>
          </cell>
          <cell r="BL191" t="e">
            <v>#VALUE!</v>
          </cell>
          <cell r="BM191" t="e">
            <v>#VALUE!</v>
          </cell>
          <cell r="BN191">
            <v>2.9999999999972715E-2</v>
          </cell>
          <cell r="BO191">
            <v>745.36</v>
          </cell>
          <cell r="BP191">
            <v>740.7</v>
          </cell>
          <cell r="BQ191">
            <v>745.61000000000013</v>
          </cell>
          <cell r="BR191">
            <v>740.95</v>
          </cell>
          <cell r="BS191">
            <v>746.2</v>
          </cell>
          <cell r="BT191">
            <v>741.5</v>
          </cell>
          <cell r="BU191">
            <v>741.5</v>
          </cell>
          <cell r="BV191">
            <v>0.58999999999991815</v>
          </cell>
          <cell r="BW191">
            <v>0.54999999999995453</v>
          </cell>
          <cell r="BX191">
            <v>0.83999999999991815</v>
          </cell>
          <cell r="BY191">
            <v>250</v>
          </cell>
          <cell r="BZ191">
            <v>0.71250000000000002</v>
          </cell>
          <cell r="CA191">
            <v>0.3125</v>
          </cell>
          <cell r="CB191">
            <v>0.56999999999993634</v>
          </cell>
          <cell r="CC191">
            <v>3</v>
          </cell>
          <cell r="CD191">
            <v>0.71124046311141853</v>
          </cell>
          <cell r="CE191">
            <v>649.91819943253086</v>
          </cell>
          <cell r="CF191">
            <v>0.16853184255330644</v>
          </cell>
          <cell r="CG191">
            <v>6121.1597308324117</v>
          </cell>
          <cell r="CH191">
            <v>6771.0779302649426</v>
          </cell>
          <cell r="CI191">
            <v>2</v>
          </cell>
          <cell r="CJ191">
            <v>1</v>
          </cell>
          <cell r="CK191">
            <v>1.5</v>
          </cell>
          <cell r="CL191">
            <v>2345</v>
          </cell>
          <cell r="CM191">
            <v>4.3311799127494304</v>
          </cell>
          <cell r="CN191">
            <v>4.3311767578125</v>
          </cell>
          <cell r="CO191">
            <v>4.3311767578125</v>
          </cell>
          <cell r="CP191">
            <v>3</v>
          </cell>
          <cell r="CQ191">
            <v>3</v>
          </cell>
          <cell r="DV191" t="str">
            <v>250 mm</v>
          </cell>
          <cell r="DW191">
            <v>31.44</v>
          </cell>
          <cell r="DX191" t="str">
            <v>1</v>
          </cell>
          <cell r="DY191" t="str">
            <v>CS</v>
          </cell>
          <cell r="DZ191">
            <v>745.36000000000013</v>
          </cell>
          <cell r="EA191">
            <v>740.70000000000016</v>
          </cell>
        </row>
        <row r="192">
          <cell r="A192">
            <v>111</v>
          </cell>
          <cell r="B192" t="str">
            <v>CBA21</v>
          </cell>
          <cell r="C192" t="str">
            <v>CBA22</v>
          </cell>
          <cell r="E192">
            <v>0.10619967</v>
          </cell>
          <cell r="F192">
            <v>0.10619967</v>
          </cell>
          <cell r="G192">
            <v>2.33</v>
          </cell>
          <cell r="K192">
            <v>2.7892269834233433E-2</v>
          </cell>
          <cell r="L192">
            <v>10.25972022441035</v>
          </cell>
          <cell r="M192">
            <v>10.25972022441035</v>
          </cell>
          <cell r="N192">
            <v>187.60945086229975</v>
          </cell>
          <cell r="O192">
            <v>0.63707446808510615</v>
          </cell>
          <cell r="P192">
            <v>30.929441036809287</v>
          </cell>
          <cell r="Q192">
            <v>0</v>
          </cell>
          <cell r="R192">
            <v>0.10619967</v>
          </cell>
          <cell r="S192">
            <v>0.25830734</v>
          </cell>
          <cell r="U192">
            <v>20</v>
          </cell>
          <cell r="V192">
            <v>158.4</v>
          </cell>
          <cell r="AB192">
            <v>158.39990234375</v>
          </cell>
          <cell r="AC192">
            <v>126.72000000000001</v>
          </cell>
          <cell r="AD192">
            <v>2.9333333333333333E-2</v>
          </cell>
          <cell r="AE192">
            <v>0.11733333333333333</v>
          </cell>
          <cell r="AF192">
            <v>0.11733333333333333</v>
          </cell>
          <cell r="AG192">
            <v>0.19482553533333333</v>
          </cell>
          <cell r="AH192">
            <v>32.429441036809287</v>
          </cell>
          <cell r="AI192">
            <v>4.7</v>
          </cell>
          <cell r="AJ192">
            <v>18.510000000000002</v>
          </cell>
          <cell r="AK192">
            <v>10</v>
          </cell>
          <cell r="AL192">
            <v>0.25</v>
          </cell>
          <cell r="AM192">
            <v>1.4E-2</v>
          </cell>
          <cell r="AN192">
            <v>7.0458889007568359E-2</v>
          </cell>
          <cell r="AO192">
            <v>0.146484375</v>
          </cell>
          <cell r="AP192">
            <v>0.28183555603027344</v>
          </cell>
          <cell r="AQ192">
            <v>2.8561304271319807</v>
          </cell>
          <cell r="AR192">
            <v>4.0553418416835969</v>
          </cell>
          <cell r="AS192">
            <v>4.6528369104467151</v>
          </cell>
          <cell r="AT192">
            <v>0.41577375212992412</v>
          </cell>
          <cell r="AU192">
            <v>0.48623264113749248</v>
          </cell>
          <cell r="AV192">
            <v>4.848053987846991</v>
          </cell>
          <cell r="AW192">
            <v>237.97829363166886</v>
          </cell>
          <cell r="AX192">
            <v>0.13627058393402042</v>
          </cell>
          <cell r="AY192">
            <v>269.94076502486428</v>
          </cell>
          <cell r="AZ192" t="str">
            <v>06°13'10''</v>
          </cell>
          <cell r="BA192" t="e">
            <v>#VALUE!</v>
          </cell>
          <cell r="BB192">
            <v>0.16200000000000001</v>
          </cell>
          <cell r="BC192" t="e">
            <v>#VALUE!</v>
          </cell>
          <cell r="BD192" t="e">
            <v>#VALUE!</v>
          </cell>
          <cell r="BE192" t="e">
            <v>#VALUE!</v>
          </cell>
          <cell r="BF192" t="e">
            <v>#VALUE!</v>
          </cell>
          <cell r="BG192" t="e">
            <v>#VALUE!</v>
          </cell>
          <cell r="BH192" t="e">
            <v>#VALUE!</v>
          </cell>
          <cell r="BI192" t="e">
            <v>#VALUE!</v>
          </cell>
          <cell r="BJ192" t="e">
            <v>#VALUE!</v>
          </cell>
          <cell r="BK192" t="e">
            <v>#VALUE!</v>
          </cell>
          <cell r="BL192" t="e">
            <v>#VALUE!</v>
          </cell>
          <cell r="BM192" t="e">
            <v>#VALUE!</v>
          </cell>
          <cell r="BN192">
            <v>3.0000000000086402E-2</v>
          </cell>
          <cell r="BO192">
            <v>740.67</v>
          </cell>
          <cell r="BP192">
            <v>739.8</v>
          </cell>
          <cell r="BQ192">
            <v>740.92000000000019</v>
          </cell>
          <cell r="BR192">
            <v>740.05</v>
          </cell>
          <cell r="BS192">
            <v>741.5</v>
          </cell>
          <cell r="BT192">
            <v>740.6</v>
          </cell>
          <cell r="BU192">
            <v>740.599609375</v>
          </cell>
          <cell r="BV192">
            <v>0.57999999999981355</v>
          </cell>
          <cell r="BW192">
            <v>0.55000000000006821</v>
          </cell>
          <cell r="BX192">
            <v>0.82999999999981355</v>
          </cell>
          <cell r="BY192">
            <v>250</v>
          </cell>
          <cell r="BZ192">
            <v>0.71250000000000002</v>
          </cell>
          <cell r="CA192">
            <v>0.3125</v>
          </cell>
          <cell r="CB192">
            <v>0.56499999999994088</v>
          </cell>
          <cell r="CC192">
            <v>4</v>
          </cell>
          <cell r="CD192">
            <v>0.67952446592705773</v>
          </cell>
          <cell r="CE192">
            <v>672.68144220377667</v>
          </cell>
          <cell r="CF192">
            <v>0.17020683055215058</v>
          </cell>
          <cell r="CG192">
            <v>6190.6512830659349</v>
          </cell>
          <cell r="CH192">
            <v>6863.3327252697118</v>
          </cell>
          <cell r="CI192">
            <v>2</v>
          </cell>
          <cell r="CJ192">
            <v>1</v>
          </cell>
          <cell r="CK192">
            <v>1.5</v>
          </cell>
          <cell r="CL192">
            <v>2345</v>
          </cell>
          <cell r="CM192">
            <v>4.3901915087013084</v>
          </cell>
          <cell r="CN192">
            <v>4.3901901245117188</v>
          </cell>
          <cell r="CO192">
            <v>4.3901901245117188</v>
          </cell>
          <cell r="CP192">
            <v>3</v>
          </cell>
          <cell r="CQ192">
            <v>3</v>
          </cell>
          <cell r="DV192" t="str">
            <v>250 mm</v>
          </cell>
          <cell r="DW192">
            <v>4.7</v>
          </cell>
          <cell r="DX192" t="str">
            <v>1</v>
          </cell>
          <cell r="DY192" t="str">
            <v>CS</v>
          </cell>
          <cell r="DZ192">
            <v>740.67000000000019</v>
          </cell>
          <cell r="EA192">
            <v>739.80000000000018</v>
          </cell>
        </row>
        <row r="193">
          <cell r="A193">
            <v>112</v>
          </cell>
          <cell r="B193" t="str">
            <v>CBA22</v>
          </cell>
          <cell r="C193" t="str">
            <v>CBA23</v>
          </cell>
          <cell r="D193">
            <v>5.6435839999999994E-2</v>
          </cell>
          <cell r="E193">
            <v>0.10619967</v>
          </cell>
          <cell r="F193">
            <v>0.16263550999999998</v>
          </cell>
          <cell r="G193">
            <v>2.33</v>
          </cell>
          <cell r="K193">
            <v>0.21582897274130949</v>
          </cell>
          <cell r="L193">
            <v>10.475549197151659</v>
          </cell>
          <cell r="M193">
            <v>10.475549197151659</v>
          </cell>
          <cell r="N193">
            <v>185.42931385184013</v>
          </cell>
          <cell r="O193">
            <v>0.63489107883817442</v>
          </cell>
          <cell r="P193">
            <v>50.076099561040962</v>
          </cell>
          <cell r="Q193">
            <v>5.6435839999999994E-2</v>
          </cell>
          <cell r="R193">
            <v>0.10619967</v>
          </cell>
          <cell r="S193">
            <v>0.42094284999999998</v>
          </cell>
          <cell r="U193">
            <v>38</v>
          </cell>
          <cell r="V193">
            <v>158.4</v>
          </cell>
          <cell r="AB193">
            <v>158.39990234375</v>
          </cell>
          <cell r="AC193">
            <v>126.72000000000001</v>
          </cell>
          <cell r="AD193">
            <v>5.5733333333333343E-2</v>
          </cell>
          <cell r="AE193">
            <v>0.22293333333333337</v>
          </cell>
          <cell r="AF193">
            <v>0.22293333333333337</v>
          </cell>
          <cell r="AG193">
            <v>0.34921618833333334</v>
          </cell>
          <cell r="AH193">
            <v>51.576099561040962</v>
          </cell>
          <cell r="AI193">
            <v>38.559999999999995</v>
          </cell>
          <cell r="AJ193">
            <v>14.7</v>
          </cell>
          <cell r="AK193">
            <v>10</v>
          </cell>
          <cell r="AL193">
            <v>0.25</v>
          </cell>
          <cell r="AM193">
            <v>1.4E-2</v>
          </cell>
          <cell r="AN193">
            <v>9.5084428787231445E-2</v>
          </cell>
          <cell r="AO193">
            <v>0.185546875</v>
          </cell>
          <cell r="AP193">
            <v>0.38033771514892578</v>
          </cell>
          <cell r="AQ193">
            <v>3.0096665834874585</v>
          </cell>
          <cell r="AR193">
            <v>3.6133503226097865</v>
          </cell>
          <cell r="AS193">
            <v>4.7696316465731821</v>
          </cell>
          <cell r="AT193">
            <v>0.46167650070137978</v>
          </cell>
          <cell r="AU193">
            <v>0.55676092948861122</v>
          </cell>
          <cell r="AV193">
            <v>4.3203895353537396</v>
          </cell>
          <cell r="AW193">
            <v>212.07662538927389</v>
          </cell>
          <cell r="AX193">
            <v>0.24319558775688396</v>
          </cell>
          <cell r="AY193">
            <v>284.07291058071542</v>
          </cell>
          <cell r="AZ193" t="str">
            <v>14°07'56''</v>
          </cell>
          <cell r="BA193" t="e">
            <v>#VALUE!</v>
          </cell>
          <cell r="BB193">
            <v>7.0999999999999994E-2</v>
          </cell>
          <cell r="BC193" t="e">
            <v>#VALUE!</v>
          </cell>
          <cell r="BD193" t="e">
            <v>#VALUE!</v>
          </cell>
          <cell r="BE193" t="e">
            <v>#VALUE!</v>
          </cell>
          <cell r="BF193" t="e">
            <v>#VALUE!</v>
          </cell>
          <cell r="BG193" t="e">
            <v>#VALUE!</v>
          </cell>
          <cell r="BH193" t="e">
            <v>#VALUE!</v>
          </cell>
          <cell r="BI193" t="e">
            <v>#VALUE!</v>
          </cell>
          <cell r="BJ193" t="e">
            <v>#VALUE!</v>
          </cell>
          <cell r="BK193" t="e">
            <v>#VALUE!</v>
          </cell>
          <cell r="BL193" t="e">
            <v>#VALUE!</v>
          </cell>
          <cell r="BM193" t="e">
            <v>#VALUE!</v>
          </cell>
          <cell r="BN193">
            <v>2.9999999999972715E-2</v>
          </cell>
          <cell r="BO193">
            <v>739.77</v>
          </cell>
          <cell r="BP193">
            <v>734.1</v>
          </cell>
          <cell r="BQ193">
            <v>740.02000000000021</v>
          </cell>
          <cell r="BR193">
            <v>734.35</v>
          </cell>
          <cell r="BS193">
            <v>740.6</v>
          </cell>
          <cell r="BT193">
            <v>734.9</v>
          </cell>
          <cell r="BU193">
            <v>734.89990234375</v>
          </cell>
          <cell r="BV193">
            <v>0.57999999999981355</v>
          </cell>
          <cell r="BW193">
            <v>0.54999999999995453</v>
          </cell>
          <cell r="BX193">
            <v>0.82999999999981355</v>
          </cell>
          <cell r="BY193">
            <v>250</v>
          </cell>
          <cell r="BZ193">
            <v>0.71250000000000002</v>
          </cell>
          <cell r="CA193">
            <v>0.3125</v>
          </cell>
          <cell r="CB193">
            <v>0.56499999999988404</v>
          </cell>
          <cell r="CC193">
            <v>5</v>
          </cell>
          <cell r="CD193">
            <v>0.67952446592699967</v>
          </cell>
          <cell r="CE193">
            <v>586.44023166478087</v>
          </cell>
          <cell r="CF193">
            <v>0.1702068305521699</v>
          </cell>
          <cell r="CG193">
            <v>6190.651283066728</v>
          </cell>
          <cell r="CH193">
            <v>6777.0915147315091</v>
          </cell>
          <cell r="CI193">
            <v>2</v>
          </cell>
          <cell r="CJ193">
            <v>1</v>
          </cell>
          <cell r="CK193">
            <v>1.5</v>
          </cell>
          <cell r="CL193">
            <v>2345</v>
          </cell>
          <cell r="CM193">
            <v>4.3350265552653573</v>
          </cell>
          <cell r="CN193">
            <v>4.3350257873535156</v>
          </cell>
          <cell r="CO193">
            <v>4.3350257873535156</v>
          </cell>
          <cell r="CP193">
            <v>3</v>
          </cell>
          <cell r="CQ193">
            <v>3</v>
          </cell>
          <cell r="DV193" t="str">
            <v>250 mm</v>
          </cell>
          <cell r="DW193">
            <v>38.559999999999995</v>
          </cell>
          <cell r="DX193" t="str">
            <v>1</v>
          </cell>
          <cell r="DY193" t="str">
            <v>CS</v>
          </cell>
          <cell r="DZ193">
            <v>739.77000000000021</v>
          </cell>
          <cell r="EA193">
            <v>734.10000000000025</v>
          </cell>
        </row>
        <row r="194">
          <cell r="A194">
            <v>113</v>
          </cell>
          <cell r="B194" t="str">
            <v>CBA23</v>
          </cell>
          <cell r="C194" t="str">
            <v>CBA24</v>
          </cell>
          <cell r="D194">
            <v>9.8226790000000008E-2</v>
          </cell>
          <cell r="E194">
            <v>0.16263550999999998</v>
          </cell>
          <cell r="F194">
            <v>0.26086229999999999</v>
          </cell>
          <cell r="G194">
            <v>2.33</v>
          </cell>
          <cell r="K194">
            <v>9.6685772130770925E-2</v>
          </cell>
          <cell r="L194">
            <v>10.57223496928243</v>
          </cell>
          <cell r="M194">
            <v>10.57223496928243</v>
          </cell>
          <cell r="N194">
            <v>184.47493881091</v>
          </cell>
          <cell r="O194">
            <v>0.63632633587786247</v>
          </cell>
          <cell r="P194">
            <v>80.697749822113835</v>
          </cell>
          <cell r="Q194">
            <v>9.8226790000000008E-2</v>
          </cell>
          <cell r="R194">
            <v>0.16263550999999998</v>
          </cell>
          <cell r="S194">
            <v>0.68180514999999997</v>
          </cell>
          <cell r="U194">
            <v>73</v>
          </cell>
          <cell r="V194">
            <v>158.4</v>
          </cell>
          <cell r="AB194">
            <v>158.39990234375</v>
          </cell>
          <cell r="AC194">
            <v>126.72000000000001</v>
          </cell>
          <cell r="AD194">
            <v>0.10706666666666668</v>
          </cell>
          <cell r="AE194">
            <v>0.42826666666666674</v>
          </cell>
          <cell r="AF194">
            <v>0.42826666666666674</v>
          </cell>
          <cell r="AG194">
            <v>0.63280821166666668</v>
          </cell>
          <cell r="AH194">
            <v>82.197749822113835</v>
          </cell>
          <cell r="AI194">
            <v>20.96</v>
          </cell>
          <cell r="AJ194">
            <v>17.510000000000002</v>
          </cell>
          <cell r="AK194">
            <v>10</v>
          </cell>
          <cell r="AL194">
            <v>0.25</v>
          </cell>
          <cell r="AM194">
            <v>1.4E-2</v>
          </cell>
          <cell r="AN194">
            <v>0.116455078125</v>
          </cell>
          <cell r="AO194">
            <v>0.22607421875</v>
          </cell>
          <cell r="AP194">
            <v>0.4658203125</v>
          </cell>
          <cell r="AQ194">
            <v>3.6680493570118546</v>
          </cell>
          <cell r="AR194">
            <v>3.9036856162210767</v>
          </cell>
          <cell r="AS194">
            <v>6.7487765264754307</v>
          </cell>
          <cell r="AT194">
            <v>0.68575871995285831</v>
          </cell>
          <cell r="AU194">
            <v>0.80221379807785831</v>
          </cell>
          <cell r="AV194">
            <v>4.7152780922186404</v>
          </cell>
          <cell r="AW194">
            <v>231.46067209604649</v>
          </cell>
          <cell r="AX194">
            <v>0.35512620385032501</v>
          </cell>
          <cell r="AY194">
            <v>279.02204594409994</v>
          </cell>
          <cell r="AZ194" t="str">
            <v>05°03'03''</v>
          </cell>
          <cell r="BA194" t="e">
            <v>#VALUE!</v>
          </cell>
          <cell r="BB194">
            <v>0.245</v>
          </cell>
          <cell r="BC194" t="e">
            <v>#VALUE!</v>
          </cell>
          <cell r="BD194" t="e">
            <v>#VALUE!</v>
          </cell>
          <cell r="BE194" t="e">
            <v>#VALUE!</v>
          </cell>
          <cell r="BF194" t="e">
            <v>#VALUE!</v>
          </cell>
          <cell r="BG194" t="e">
            <v>#VALUE!</v>
          </cell>
          <cell r="BH194" t="e">
            <v>#VALUE!</v>
          </cell>
          <cell r="BI194" t="e">
            <v>#VALUE!</v>
          </cell>
          <cell r="BJ194" t="e">
            <v>#VALUE!</v>
          </cell>
          <cell r="BK194" t="e">
            <v>#VALUE!</v>
          </cell>
          <cell r="BL194" t="e">
            <v>#VALUE!</v>
          </cell>
          <cell r="BM194" t="e">
            <v>#VALUE!</v>
          </cell>
          <cell r="BN194">
            <v>2.9999999999972715E-2</v>
          </cell>
          <cell r="BO194">
            <v>734.07</v>
          </cell>
          <cell r="BP194">
            <v>730.4</v>
          </cell>
          <cell r="BQ194">
            <v>734.32000000000028</v>
          </cell>
          <cell r="BR194">
            <v>730.65</v>
          </cell>
          <cell r="BS194">
            <v>734.9</v>
          </cell>
          <cell r="BT194">
            <v>731.2</v>
          </cell>
          <cell r="BU194">
            <v>731.19970703125</v>
          </cell>
          <cell r="BV194">
            <v>0.57999999999969987</v>
          </cell>
          <cell r="BW194">
            <v>0.55000000000006821</v>
          </cell>
          <cell r="BX194">
            <v>0.82999999999969987</v>
          </cell>
          <cell r="BY194">
            <v>250</v>
          </cell>
          <cell r="BZ194">
            <v>0.71250000000000002</v>
          </cell>
          <cell r="CA194">
            <v>0.3125</v>
          </cell>
          <cell r="CB194">
            <v>0.56499999999988404</v>
          </cell>
          <cell r="CC194">
            <v>6</v>
          </cell>
          <cell r="CD194">
            <v>0.71003194013167514</v>
          </cell>
          <cell r="CE194">
            <v>612.76865858270025</v>
          </cell>
          <cell r="CF194">
            <v>0.1702068305521699</v>
          </cell>
          <cell r="CG194">
            <v>6190.651283066728</v>
          </cell>
          <cell r="CH194">
            <v>6803.4199416494284</v>
          </cell>
          <cell r="CI194">
            <v>2</v>
          </cell>
          <cell r="CJ194">
            <v>1</v>
          </cell>
          <cell r="CK194">
            <v>1.5</v>
          </cell>
          <cell r="CL194">
            <v>2345</v>
          </cell>
          <cell r="CM194">
            <v>4.3518677665134931</v>
          </cell>
          <cell r="CN194">
            <v>4.35186767578125</v>
          </cell>
          <cell r="CO194">
            <v>4.35186767578125</v>
          </cell>
          <cell r="CP194">
            <v>3</v>
          </cell>
          <cell r="CQ194">
            <v>3</v>
          </cell>
          <cell r="DV194" t="str">
            <v>250 mm</v>
          </cell>
          <cell r="DW194">
            <v>20.96</v>
          </cell>
          <cell r="DX194" t="str">
            <v>1</v>
          </cell>
          <cell r="DY194" t="str">
            <v>CS</v>
          </cell>
          <cell r="DZ194">
            <v>734.07000000000028</v>
          </cell>
          <cell r="EA194">
            <v>730.40000000000032</v>
          </cell>
        </row>
        <row r="195">
          <cell r="A195">
            <v>114</v>
          </cell>
          <cell r="B195" t="str">
            <v>CBA24</v>
          </cell>
          <cell r="C195" t="str">
            <v>CBA25</v>
          </cell>
          <cell r="D195">
            <v>2.5331679999999999E-2</v>
          </cell>
          <cell r="E195">
            <v>0.26086229999999999</v>
          </cell>
          <cell r="F195">
            <v>0.28619398000000001</v>
          </cell>
          <cell r="G195">
            <v>2.33</v>
          </cell>
          <cell r="K195">
            <v>5.5719377110352124E-2</v>
          </cell>
          <cell r="L195">
            <v>10.627954346392782</v>
          </cell>
          <cell r="M195">
            <v>10.627954346392782</v>
          </cell>
          <cell r="N195">
            <v>183.9310152715465</v>
          </cell>
          <cell r="O195">
            <v>0.63471153846153883</v>
          </cell>
          <cell r="P195">
            <v>114.10893303066547</v>
          </cell>
          <cell r="Q195">
            <v>2.5331679999999999E-2</v>
          </cell>
          <cell r="R195">
            <v>0.26086229999999999</v>
          </cell>
          <cell r="S195">
            <v>0.96799912999999993</v>
          </cell>
          <cell r="U195">
            <v>73</v>
          </cell>
          <cell r="V195">
            <v>158.4</v>
          </cell>
          <cell r="AB195">
            <v>158.39990234375</v>
          </cell>
          <cell r="AC195">
            <v>126.72000000000001</v>
          </cell>
          <cell r="AD195">
            <v>0.10706666666666668</v>
          </cell>
          <cell r="AE195">
            <v>0.42826666666666674</v>
          </cell>
          <cell r="AF195">
            <v>0.42826666666666674</v>
          </cell>
          <cell r="AG195">
            <v>0.71866640566666673</v>
          </cell>
          <cell r="AH195">
            <v>115.60893303066547</v>
          </cell>
          <cell r="AI195">
            <v>12.48</v>
          </cell>
          <cell r="AJ195">
            <v>14.26</v>
          </cell>
          <cell r="AK195">
            <v>10</v>
          </cell>
          <cell r="AL195">
            <v>0.25</v>
          </cell>
          <cell r="AM195">
            <v>1.4E-2</v>
          </cell>
          <cell r="AN195">
            <v>0.14962279796600342</v>
          </cell>
          <cell r="AO195">
            <v>0.24267578125</v>
          </cell>
          <cell r="AP195">
            <v>0.59849119186401367</v>
          </cell>
          <cell r="AQ195">
            <v>3.7707559346940114</v>
          </cell>
          <cell r="AR195">
            <v>3.4010331103445477</v>
          </cell>
          <cell r="AS195">
            <v>6.7840242800550357</v>
          </cell>
          <cell r="AT195">
            <v>0.72469930270285965</v>
          </cell>
          <cell r="AU195">
            <v>0.87432210066886307</v>
          </cell>
          <cell r="AV195">
            <v>4.2552394227658219</v>
          </cell>
          <cell r="AW195">
            <v>208.8785767160434</v>
          </cell>
          <cell r="AX195">
            <v>0.55347434307649546</v>
          </cell>
          <cell r="AY195">
            <v>257.31684771775491</v>
          </cell>
          <cell r="AZ195" t="str">
            <v>21°42'19''</v>
          </cell>
          <cell r="BA195" t="e">
            <v>#VALUE!</v>
          </cell>
          <cell r="BB195">
            <v>7.1999999999999995E-2</v>
          </cell>
          <cell r="BC195" t="e">
            <v>#VALUE!</v>
          </cell>
          <cell r="BD195" t="e">
            <v>#VALUE!</v>
          </cell>
          <cell r="BE195" t="e">
            <v>#VALUE!</v>
          </cell>
          <cell r="BF195" t="e">
            <v>#VALUE!</v>
          </cell>
          <cell r="BG195" t="e">
            <v>#VALUE!</v>
          </cell>
          <cell r="BH195" t="e">
            <v>#VALUE!</v>
          </cell>
          <cell r="BI195" t="e">
            <v>#VALUE!</v>
          </cell>
          <cell r="BJ195" t="e">
            <v>#VALUE!</v>
          </cell>
          <cell r="BK195" t="e">
            <v>#VALUE!</v>
          </cell>
          <cell r="BL195" t="e">
            <v>#VALUE!</v>
          </cell>
          <cell r="BM195" t="e">
            <v>#VALUE!</v>
          </cell>
          <cell r="BN195">
            <v>2.9999999999972715E-2</v>
          </cell>
          <cell r="BO195">
            <v>730.37</v>
          </cell>
          <cell r="BP195">
            <v>728.59</v>
          </cell>
          <cell r="BQ195">
            <v>730.62000000000035</v>
          </cell>
          <cell r="BR195">
            <v>728.84</v>
          </cell>
          <cell r="BS195">
            <v>731.2</v>
          </cell>
          <cell r="BT195">
            <v>729.4</v>
          </cell>
          <cell r="BU195">
            <v>729.39990234375</v>
          </cell>
          <cell r="BV195">
            <v>0.57999999999969987</v>
          </cell>
          <cell r="BW195">
            <v>0.55999999999994543</v>
          </cell>
          <cell r="BX195">
            <v>0.82999999999969987</v>
          </cell>
          <cell r="BY195">
            <v>250</v>
          </cell>
          <cell r="BZ195">
            <v>0.71250000000000002</v>
          </cell>
          <cell r="CA195">
            <v>0.3125</v>
          </cell>
          <cell r="CB195">
            <v>0.56999999999982265</v>
          </cell>
          <cell r="CC195">
            <v>7</v>
          </cell>
          <cell r="CD195">
            <v>0.69299336831263569</v>
          </cell>
          <cell r="CE195">
            <v>738.7850707281691</v>
          </cell>
          <cell r="CF195">
            <v>0.1685318425533443</v>
          </cell>
          <cell r="CG195">
            <v>6121.1597308339851</v>
          </cell>
          <cell r="CH195">
            <v>6859.9448015621547</v>
          </cell>
          <cell r="CI195">
            <v>2</v>
          </cell>
          <cell r="CJ195">
            <v>1</v>
          </cell>
          <cell r="CK195">
            <v>1.5</v>
          </cell>
          <cell r="CL195">
            <v>2345</v>
          </cell>
          <cell r="CM195">
            <v>4.3880243933233407</v>
          </cell>
          <cell r="CN195">
            <v>4.3880233764648438</v>
          </cell>
          <cell r="CO195">
            <v>4.3880233764648438</v>
          </cell>
          <cell r="CP195">
            <v>3</v>
          </cell>
          <cell r="CQ195">
            <v>3</v>
          </cell>
          <cell r="DV195" t="str">
            <v>250 mm</v>
          </cell>
          <cell r="DW195">
            <v>12.48</v>
          </cell>
          <cell r="DX195" t="str">
            <v>1</v>
          </cell>
          <cell r="DY195" t="str">
            <v>CS</v>
          </cell>
          <cell r="DZ195">
            <v>730.37000000000035</v>
          </cell>
          <cell r="EA195">
            <v>728.59000000000037</v>
          </cell>
        </row>
        <row r="196">
          <cell r="A196">
            <v>115</v>
          </cell>
          <cell r="B196" t="str">
            <v>CBA25</v>
          </cell>
          <cell r="C196" t="str">
            <v>ALIVBA26</v>
          </cell>
          <cell r="D196">
            <v>9.556081000000001E-2</v>
          </cell>
          <cell r="E196">
            <v>0.28619398000000001</v>
          </cell>
          <cell r="F196">
            <v>0.38175479000000001</v>
          </cell>
          <cell r="G196">
            <v>2.33</v>
          </cell>
          <cell r="K196">
            <v>0.22204353893705514</v>
          </cell>
          <cell r="L196">
            <v>10.849997885329836</v>
          </cell>
          <cell r="M196">
            <v>10.849997885329836</v>
          </cell>
          <cell r="N196">
            <v>181.80631369495711</v>
          </cell>
          <cell r="O196">
            <v>0.63456940874035994</v>
          </cell>
          <cell r="P196">
            <v>158.15149641052071</v>
          </cell>
          <cell r="Q196">
            <v>9.556081000000001E-2</v>
          </cell>
          <cell r="R196">
            <v>0.28619398000000001</v>
          </cell>
          <cell r="S196">
            <v>1.3497539199999999</v>
          </cell>
          <cell r="U196">
            <v>78</v>
          </cell>
          <cell r="V196">
            <v>158.4</v>
          </cell>
          <cell r="AB196">
            <v>158.39990234375</v>
          </cell>
          <cell r="AC196">
            <v>126.72000000000001</v>
          </cell>
          <cell r="AD196">
            <v>0.11440000000000002</v>
          </cell>
          <cell r="AE196">
            <v>0.45760000000000006</v>
          </cell>
          <cell r="AF196">
            <v>0.45760000000000006</v>
          </cell>
          <cell r="AG196">
            <v>0.86252617600000003</v>
          </cell>
          <cell r="AH196">
            <v>159.65149641052071</v>
          </cell>
          <cell r="AI196">
            <v>54.459999999999994</v>
          </cell>
          <cell r="AJ196">
            <v>14.12</v>
          </cell>
          <cell r="AK196">
            <v>10</v>
          </cell>
          <cell r="AL196">
            <v>0.25</v>
          </cell>
          <cell r="AM196">
            <v>1.4E-2</v>
          </cell>
          <cell r="AN196">
            <v>0.18375527858734131</v>
          </cell>
          <cell r="AO196">
            <v>0.2479248046875</v>
          </cell>
          <cell r="AP196">
            <v>0.73502111434936523</v>
          </cell>
          <cell r="AQ196">
            <v>4.1283357764498803</v>
          </cell>
          <cell r="AR196">
            <v>3.1457887177981165</v>
          </cell>
          <cell r="AS196">
            <v>7.9180585929775118</v>
          </cell>
          <cell r="AT196">
            <v>0.86866239975107218</v>
          </cell>
          <cell r="AU196">
            <v>1.0524176783384136</v>
          </cell>
          <cell r="AV196">
            <v>4.2342996289307768</v>
          </cell>
          <cell r="AW196">
            <v>207.85069698979555</v>
          </cell>
          <cell r="AX196">
            <v>0.76810662038991773</v>
          </cell>
          <cell r="AY196">
            <v>246.04840234404313</v>
          </cell>
          <cell r="AZ196" t="str">
            <v>11°16'06''</v>
          </cell>
          <cell r="BA196" t="e">
            <v>#VALUE!</v>
          </cell>
          <cell r="BB196">
            <v>0.17799999999999999</v>
          </cell>
          <cell r="BC196" t="e">
            <v>#VALUE!</v>
          </cell>
          <cell r="BD196" t="e">
            <v>#VALUE!</v>
          </cell>
          <cell r="BE196" t="e">
            <v>#VALUE!</v>
          </cell>
          <cell r="BF196" t="e">
            <v>#VALUE!</v>
          </cell>
          <cell r="BG196" t="e">
            <v>#VALUE!</v>
          </cell>
          <cell r="BH196" t="e">
            <v>#VALUE!</v>
          </cell>
          <cell r="BI196" t="e">
            <v>#VALUE!</v>
          </cell>
          <cell r="BJ196" t="e">
            <v>#VALUE!</v>
          </cell>
          <cell r="BK196" t="e">
            <v>#VALUE!</v>
          </cell>
          <cell r="BL196" t="e">
            <v>#VALUE!</v>
          </cell>
          <cell r="BM196" t="e">
            <v>#VALUE!</v>
          </cell>
          <cell r="BN196">
            <v>3.0000000000086402E-2</v>
          </cell>
          <cell r="BO196">
            <v>728.56</v>
          </cell>
          <cell r="BP196">
            <v>720.87</v>
          </cell>
          <cell r="BQ196">
            <v>728.8100000000004</v>
          </cell>
          <cell r="BR196">
            <v>721.12</v>
          </cell>
          <cell r="BS196">
            <v>729.4</v>
          </cell>
          <cell r="BT196">
            <v>721.7</v>
          </cell>
          <cell r="BU196">
            <v>721.69970703125</v>
          </cell>
          <cell r="BV196">
            <v>0.58999999999957708</v>
          </cell>
          <cell r="BW196">
            <v>0.58000000000004093</v>
          </cell>
          <cell r="BX196">
            <v>0.83999999999957708</v>
          </cell>
          <cell r="BY196">
            <v>250</v>
          </cell>
          <cell r="BZ196">
            <v>0.71250000000000002</v>
          </cell>
          <cell r="CA196">
            <v>0.3125</v>
          </cell>
          <cell r="CB196">
            <v>0.58499999999980901</v>
          </cell>
          <cell r="CC196">
            <v>8</v>
          </cell>
          <cell r="CD196">
            <v>0.70861652762436733</v>
          </cell>
          <cell r="CE196">
            <v>755.44057911379628</v>
          </cell>
          <cell r="CF196">
            <v>0.16362214231373329</v>
          </cell>
          <cell r="CG196">
            <v>5917.0762293672842</v>
          </cell>
          <cell r="CH196">
            <v>6672.5168084810803</v>
          </cell>
          <cell r="CI196">
            <v>2</v>
          </cell>
          <cell r="CJ196">
            <v>1</v>
          </cell>
          <cell r="CK196">
            <v>1.5</v>
          </cell>
          <cell r="CL196">
            <v>2345</v>
          </cell>
          <cell r="CM196">
            <v>4.2681344190710533</v>
          </cell>
          <cell r="CN196">
            <v>4.2681312561035156</v>
          </cell>
          <cell r="CO196">
            <v>4.2681312561035156</v>
          </cell>
          <cell r="CP196">
            <v>3</v>
          </cell>
          <cell r="CQ196">
            <v>3</v>
          </cell>
          <cell r="DV196" t="str">
            <v>250 mm</v>
          </cell>
          <cell r="DW196">
            <v>54.459999999999994</v>
          </cell>
          <cell r="DX196" t="str">
            <v>1</v>
          </cell>
          <cell r="DY196" t="str">
            <v>CS</v>
          </cell>
          <cell r="DZ196">
            <v>728.5600000000004</v>
          </cell>
          <cell r="EA196">
            <v>720.87000000000035</v>
          </cell>
        </row>
        <row r="197">
          <cell r="A197">
            <v>115</v>
          </cell>
          <cell r="B197" t="str">
            <v>ALIVBA26</v>
          </cell>
          <cell r="C197" t="str">
            <v>BOTBA26</v>
          </cell>
          <cell r="F197">
            <v>0.38175479000000001</v>
          </cell>
          <cell r="G197">
            <v>2.33</v>
          </cell>
          <cell r="K197">
            <v>1.3860416955924916E-2</v>
          </cell>
          <cell r="L197">
            <v>10.863858302285761</v>
          </cell>
          <cell r="M197">
            <v>10.863858302285761</v>
          </cell>
          <cell r="N197">
            <v>181.67590594758747</v>
          </cell>
          <cell r="O197">
            <v>0.63414451827242679</v>
          </cell>
          <cell r="P197">
            <v>158.15149641052071</v>
          </cell>
          <cell r="Q197">
            <v>0</v>
          </cell>
          <cell r="R197">
            <v>0</v>
          </cell>
          <cell r="V197">
            <v>158.4</v>
          </cell>
          <cell r="AB197">
            <v>158.39990234375</v>
          </cell>
          <cell r="AC197">
            <v>158.39990234375</v>
          </cell>
          <cell r="AD197">
            <v>158.39990234375</v>
          </cell>
          <cell r="AE197">
            <v>158.39990234375</v>
          </cell>
          <cell r="AF197">
            <v>158.39990234375</v>
          </cell>
          <cell r="AG197">
            <v>158.39990234375</v>
          </cell>
          <cell r="AH197">
            <v>158.15149641052071</v>
          </cell>
          <cell r="AI197">
            <v>3.01</v>
          </cell>
          <cell r="AJ197">
            <v>9.9700000000000006</v>
          </cell>
          <cell r="AK197">
            <v>10</v>
          </cell>
          <cell r="AL197">
            <v>0.25</v>
          </cell>
          <cell r="AM197">
            <v>1.4E-2</v>
          </cell>
          <cell r="AN197">
            <v>0.20710563659667969</v>
          </cell>
          <cell r="AO197">
            <v>0.247833251953125</v>
          </cell>
          <cell r="AP197">
            <v>0.82842254638671875</v>
          </cell>
          <cell r="AQ197">
            <v>3.6373639325635656</v>
          </cell>
          <cell r="AR197">
            <v>2.4160013000171565</v>
          </cell>
          <cell r="AS197">
            <v>6.121101238449822</v>
          </cell>
          <cell r="AT197">
            <v>0.67433314872142125</v>
          </cell>
          <cell r="AU197">
            <v>0.88143878531810094</v>
          </cell>
          <cell r="AV197">
            <v>3.5580481196516756</v>
          </cell>
          <cell r="AW197">
            <v>174.65527865338564</v>
          </cell>
          <cell r="AX197">
            <v>0.90550653624607746</v>
          </cell>
          <cell r="AY197">
            <v>228.87571246289235</v>
          </cell>
          <cell r="AZ197" t="str">
            <v>17°10'22''</v>
          </cell>
          <cell r="BA197" t="e">
            <v>#VALUE!</v>
          </cell>
          <cell r="BB197">
            <v>1E-3</v>
          </cell>
          <cell r="BC197" t="e">
            <v>#VALUE!</v>
          </cell>
          <cell r="BD197" t="e">
            <v>#VALUE!</v>
          </cell>
          <cell r="BE197" t="e">
            <v>#VALUE!</v>
          </cell>
          <cell r="BF197" t="e">
            <v>#VALUE!</v>
          </cell>
          <cell r="BG197" t="e">
            <v>#VALUE!</v>
          </cell>
          <cell r="BH197" t="e">
            <v>#VALUE!</v>
          </cell>
          <cell r="BI197" t="e">
            <v>#VALUE!</v>
          </cell>
          <cell r="BJ197" t="e">
            <v>#VALUE!</v>
          </cell>
          <cell r="BK197" t="e">
            <v>#VALUE!</v>
          </cell>
          <cell r="BL197" t="e">
            <v>#VALUE!</v>
          </cell>
          <cell r="BM197" t="e">
            <v>#VALUE!</v>
          </cell>
          <cell r="BN197">
            <v>2.9999999999972715E-2</v>
          </cell>
          <cell r="BO197">
            <v>720.84</v>
          </cell>
          <cell r="BP197">
            <v>720.54</v>
          </cell>
          <cell r="BQ197">
            <v>721.09000000000037</v>
          </cell>
          <cell r="BR197">
            <v>720.79</v>
          </cell>
          <cell r="BS197">
            <v>721.7</v>
          </cell>
          <cell r="BT197">
            <v>721.3</v>
          </cell>
          <cell r="BU197">
            <v>721.2998046875</v>
          </cell>
          <cell r="BV197">
            <v>0.60999999999967258</v>
          </cell>
          <cell r="BW197">
            <v>0.50999999999999091</v>
          </cell>
          <cell r="BX197">
            <v>0.85999999999967258</v>
          </cell>
          <cell r="BY197">
            <v>250</v>
          </cell>
          <cell r="BZ197">
            <v>0.71250000000000002</v>
          </cell>
          <cell r="CA197">
            <v>0.3125</v>
          </cell>
          <cell r="CB197">
            <v>0.55999999999983174</v>
          </cell>
          <cell r="CC197">
            <v>8</v>
          </cell>
          <cell r="CD197">
            <v>0.6825104822620639</v>
          </cell>
          <cell r="CE197">
            <v>727.6094952227869</v>
          </cell>
          <cell r="CF197">
            <v>0.17190133430812871</v>
          </cell>
          <cell r="CG197">
            <v>6260.8615058560126</v>
          </cell>
          <cell r="CH197">
            <v>6988.4710010787994</v>
          </cell>
          <cell r="CI197">
            <v>2</v>
          </cell>
          <cell r="CJ197">
            <v>1</v>
          </cell>
          <cell r="CK197">
            <v>1.5</v>
          </cell>
          <cell r="CL197">
            <v>2345</v>
          </cell>
          <cell r="CM197">
            <v>4.4702373141228993</v>
          </cell>
          <cell r="CN197">
            <v>4.4702339172363281</v>
          </cell>
          <cell r="CO197">
            <v>4.4702339172363281</v>
          </cell>
          <cell r="CP197">
            <v>3</v>
          </cell>
          <cell r="CQ197">
            <v>3</v>
          </cell>
          <cell r="DV197" t="str">
            <v>250 mm</v>
          </cell>
          <cell r="DW197">
            <v>3.01</v>
          </cell>
          <cell r="DX197" t="str">
            <v>1</v>
          </cell>
          <cell r="DY197" t="str">
            <v>CS</v>
          </cell>
          <cell r="DZ197">
            <v>720.84000000000037</v>
          </cell>
          <cell r="EA197">
            <v>720.54000000000042</v>
          </cell>
        </row>
        <row r="198">
          <cell r="A198">
            <v>116</v>
          </cell>
          <cell r="B198" t="str">
            <v>ALIVBA26</v>
          </cell>
          <cell r="C198" t="str">
            <v>CBA27</v>
          </cell>
          <cell r="D198">
            <v>6.8110709999999991E-2</v>
          </cell>
          <cell r="F198">
            <v>6.8110709999999991E-2</v>
          </cell>
          <cell r="G198">
            <v>2.33</v>
          </cell>
          <cell r="K198">
            <v>0.29463652994224288</v>
          </cell>
          <cell r="L198">
            <v>11.14463441527208</v>
          </cell>
          <cell r="M198">
            <v>11.14463441527208</v>
          </cell>
          <cell r="N198">
            <v>179.08817003416257</v>
          </cell>
          <cell r="O198">
            <v>0.63354575163398708</v>
          </cell>
          <cell r="P198">
            <v>7.727878569339552</v>
          </cell>
          <cell r="Q198">
            <v>6.8110709999999991E-2</v>
          </cell>
          <cell r="S198">
            <v>1.41786463</v>
          </cell>
          <cell r="U198">
            <v>78</v>
          </cell>
          <cell r="V198">
            <v>158.4</v>
          </cell>
          <cell r="AB198">
            <v>158.39990234375</v>
          </cell>
          <cell r="AC198">
            <v>126.72000000000001</v>
          </cell>
          <cell r="AD198">
            <v>0.11440000000000002</v>
          </cell>
          <cell r="AE198">
            <v>0.45760000000000006</v>
          </cell>
          <cell r="AF198">
            <v>0.45760000000000006</v>
          </cell>
          <cell r="AG198">
            <v>0.88295938900000004</v>
          </cell>
          <cell r="AH198">
            <v>9.227878569339552</v>
          </cell>
          <cell r="AI198">
            <v>30.6</v>
          </cell>
          <cell r="AJ198">
            <v>11.99</v>
          </cell>
          <cell r="AK198">
            <v>8</v>
          </cell>
          <cell r="AL198">
            <v>0.2</v>
          </cell>
          <cell r="AM198">
            <v>1.4E-2</v>
          </cell>
          <cell r="AN198">
            <v>4.5059967041015628E-2</v>
          </cell>
          <cell r="AO198">
            <v>8.1250000000000017E-2</v>
          </cell>
          <cell r="AP198">
            <v>0.22529983520507813</v>
          </cell>
          <cell r="AQ198">
            <v>1.7408132977648845</v>
          </cell>
          <cell r="AR198">
            <v>3.1179582895455948</v>
          </cell>
          <cell r="AS198">
            <v>1.984907940044129</v>
          </cell>
          <cell r="AT198">
            <v>0.1544562149681474</v>
          </cell>
          <cell r="AU198">
            <v>0.19951618200916305</v>
          </cell>
          <cell r="AV198">
            <v>3.3625376385840782</v>
          </cell>
          <cell r="AW198">
            <v>105.63723542794914</v>
          </cell>
          <cell r="AX198">
            <v>8.7354411841206431E-2</v>
          </cell>
          <cell r="AY198">
            <v>272.0171171915772</v>
          </cell>
          <cell r="AZ198" t="str">
            <v>25°58'07''</v>
          </cell>
          <cell r="BA198" t="e">
            <v>#VALUE!</v>
          </cell>
          <cell r="BB198">
            <v>1E-3</v>
          </cell>
          <cell r="BC198" t="e">
            <v>#VALUE!</v>
          </cell>
          <cell r="BD198" t="e">
            <v>#VALUE!</v>
          </cell>
          <cell r="BE198" t="e">
            <v>#VALUE!</v>
          </cell>
          <cell r="BF198" t="e">
            <v>#VALUE!</v>
          </cell>
          <cell r="BG198" t="e">
            <v>#VALUE!</v>
          </cell>
          <cell r="BH198" t="e">
            <v>#VALUE!</v>
          </cell>
          <cell r="BI198" t="e">
            <v>#VALUE!</v>
          </cell>
          <cell r="BJ198" t="e">
            <v>#VALUE!</v>
          </cell>
          <cell r="BK198" t="e">
            <v>#VALUE!</v>
          </cell>
          <cell r="BL198" t="e">
            <v>#VALUE!</v>
          </cell>
          <cell r="BM198" t="e">
            <v>#VALUE!</v>
          </cell>
          <cell r="BN198">
            <v>2.9999999999972715E-2</v>
          </cell>
          <cell r="BO198">
            <v>720.84</v>
          </cell>
          <cell r="BP198">
            <v>717.17</v>
          </cell>
          <cell r="BQ198">
            <v>721.04000000000042</v>
          </cell>
          <cell r="BR198">
            <v>717.37</v>
          </cell>
          <cell r="BS198">
            <v>721.7</v>
          </cell>
          <cell r="BT198">
            <v>718</v>
          </cell>
          <cell r="BU198">
            <v>718</v>
          </cell>
          <cell r="BV198">
            <v>0.65999999999962711</v>
          </cell>
          <cell r="BW198">
            <v>0.62999999999999545</v>
          </cell>
          <cell r="BX198">
            <v>0.85999999999962706</v>
          </cell>
          <cell r="BY198">
            <v>200</v>
          </cell>
          <cell r="BZ198">
            <v>0.65</v>
          </cell>
          <cell r="CA198">
            <v>0.25</v>
          </cell>
          <cell r="CB198">
            <v>0.64499999999981128</v>
          </cell>
          <cell r="CC198">
            <v>9</v>
          </cell>
          <cell r="CD198">
            <v>0.83130657232381999</v>
          </cell>
          <cell r="CE198">
            <v>737.57675629430935</v>
          </cell>
          <cell r="CF198">
            <v>0.11868357837312726</v>
          </cell>
          <cell r="CG198">
            <v>3762.3719843573308</v>
          </cell>
          <cell r="CH198">
            <v>4499.94874065164</v>
          </cell>
          <cell r="CI198">
            <v>2</v>
          </cell>
          <cell r="CJ198">
            <v>1</v>
          </cell>
          <cell r="CK198">
            <v>1.5</v>
          </cell>
          <cell r="CL198">
            <v>2243</v>
          </cell>
          <cell r="CM198">
            <v>3.0093281814433617</v>
          </cell>
          <cell r="CN198">
            <v>4</v>
          </cell>
          <cell r="CO198">
            <v>4</v>
          </cell>
          <cell r="CP198">
            <v>3</v>
          </cell>
          <cell r="CQ198">
            <v>3</v>
          </cell>
          <cell r="DV198" t="str">
            <v>200 mm</v>
          </cell>
          <cell r="DW198">
            <v>30.6</v>
          </cell>
          <cell r="DX198" t="str">
            <v>1</v>
          </cell>
          <cell r="DY198" t="str">
            <v>CS</v>
          </cell>
          <cell r="DZ198">
            <v>720.84000000000037</v>
          </cell>
          <cell r="EA198">
            <v>717.17000000000041</v>
          </cell>
        </row>
        <row r="199">
          <cell r="A199">
            <v>117</v>
          </cell>
          <cell r="B199" t="str">
            <v>CBA27</v>
          </cell>
          <cell r="C199" t="str">
            <v>CBA28</v>
          </cell>
          <cell r="D199">
            <v>7.8772919999999996E-2</v>
          </cell>
          <cell r="E199">
            <v>6.8110709999999991E-2</v>
          </cell>
          <cell r="F199">
            <v>0.14688362999999999</v>
          </cell>
          <cell r="G199">
            <v>2.33</v>
          </cell>
          <cell r="K199">
            <v>0.19169956884690328</v>
          </cell>
          <cell r="L199">
            <v>11.336333984118983</v>
          </cell>
          <cell r="M199">
            <v>11.336333984118983</v>
          </cell>
          <cell r="N199">
            <v>177.37836667929602</v>
          </cell>
          <cell r="O199">
            <v>0.63347302504816971</v>
          </cell>
          <cell r="P199">
            <v>24.232371069097777</v>
          </cell>
          <cell r="Q199">
            <v>7.8772919999999996E-2</v>
          </cell>
          <cell r="R199">
            <v>6.8110709999999991E-2</v>
          </cell>
          <cell r="S199">
            <v>1.56474826</v>
          </cell>
          <cell r="U199">
            <v>89</v>
          </cell>
          <cell r="V199">
            <v>158.4</v>
          </cell>
          <cell r="AB199">
            <v>158.39990234375</v>
          </cell>
          <cell r="AC199">
            <v>126.72000000000001</v>
          </cell>
          <cell r="AD199">
            <v>0.13053333333333336</v>
          </cell>
          <cell r="AE199">
            <v>0.52213333333333345</v>
          </cell>
          <cell r="AF199">
            <v>0.52213333333333345</v>
          </cell>
          <cell r="AG199">
            <v>0.99155781133333343</v>
          </cell>
          <cell r="AH199">
            <v>25.732371069097777</v>
          </cell>
          <cell r="AI199">
            <v>25.95</v>
          </cell>
          <cell r="AJ199">
            <v>11.71</v>
          </cell>
          <cell r="AK199">
            <v>10</v>
          </cell>
          <cell r="AL199">
            <v>0.25</v>
          </cell>
          <cell r="AM199">
            <v>1.4E-2</v>
          </cell>
          <cell r="AN199">
            <v>7.037353515625E-2</v>
          </cell>
          <cell r="AO199">
            <v>0.12890625</v>
          </cell>
          <cell r="AP199">
            <v>0.281494140625</v>
          </cell>
          <cell r="AQ199">
            <v>2.2701468447870674</v>
          </cell>
          <cell r="AR199">
            <v>3.2254537405587</v>
          </cell>
          <cell r="AS199">
            <v>2.9404677060338642</v>
          </cell>
          <cell r="AT199">
            <v>0.26266904673275626</v>
          </cell>
          <cell r="AU199">
            <v>0.33304258188900626</v>
          </cell>
          <cell r="AV199">
            <v>3.8560502577960758</v>
          </cell>
          <cell r="AW199">
            <v>189.28342440258092</v>
          </cell>
          <cell r="AX199">
            <v>0.13594624648362452</v>
          </cell>
          <cell r="AY199">
            <v>225.28708977402286</v>
          </cell>
          <cell r="AZ199" t="str">
            <v>46°43'48''</v>
          </cell>
          <cell r="BA199" t="e">
            <v>#VALUE!</v>
          </cell>
          <cell r="BB199">
            <v>0.13400000000000001</v>
          </cell>
          <cell r="BC199" t="e">
            <v>#VALUE!</v>
          </cell>
          <cell r="BD199" t="e">
            <v>#VALUE!</v>
          </cell>
          <cell r="BE199" t="e">
            <v>#VALUE!</v>
          </cell>
          <cell r="BF199" t="e">
            <v>#VALUE!</v>
          </cell>
          <cell r="BG199" t="e">
            <v>#VALUE!</v>
          </cell>
          <cell r="BH199" t="e">
            <v>#VALUE!</v>
          </cell>
          <cell r="BI199" t="e">
            <v>#VALUE!</v>
          </cell>
          <cell r="BJ199" t="e">
            <v>#VALUE!</v>
          </cell>
          <cell r="BK199" t="e">
            <v>#VALUE!</v>
          </cell>
          <cell r="BL199" t="e">
            <v>#VALUE!</v>
          </cell>
          <cell r="BM199" t="e">
            <v>#VALUE!</v>
          </cell>
          <cell r="BN199">
            <v>2.9999999999972715E-2</v>
          </cell>
          <cell r="BO199">
            <v>717.14</v>
          </cell>
          <cell r="BP199">
            <v>714.1</v>
          </cell>
          <cell r="BQ199">
            <v>717.39000000000044</v>
          </cell>
          <cell r="BR199">
            <v>714.35</v>
          </cell>
          <cell r="BS199">
            <v>718</v>
          </cell>
          <cell r="BT199">
            <v>714.9</v>
          </cell>
          <cell r="BU199">
            <v>714.89990234375</v>
          </cell>
          <cell r="BV199">
            <v>0.6099999999995589</v>
          </cell>
          <cell r="BW199">
            <v>0.54999999999995453</v>
          </cell>
          <cell r="BX199">
            <v>0.8599999999995589</v>
          </cell>
          <cell r="BY199">
            <v>250</v>
          </cell>
          <cell r="BZ199">
            <v>0.71250000000000002</v>
          </cell>
          <cell r="CA199">
            <v>0.3125</v>
          </cell>
          <cell r="CB199">
            <v>0.57999999999975671</v>
          </cell>
          <cell r="CC199">
            <v>10</v>
          </cell>
          <cell r="CD199">
            <v>0.70342225075824127</v>
          </cell>
          <cell r="CE199">
            <v>749.9030741716258</v>
          </cell>
          <cell r="CF199">
            <v>0.16523968302192127</v>
          </cell>
          <cell r="CG199">
            <v>5984.3655658531789</v>
          </cell>
          <cell r="CH199">
            <v>6734.2686400248049</v>
          </cell>
          <cell r="CI199">
            <v>2</v>
          </cell>
          <cell r="CJ199">
            <v>1</v>
          </cell>
          <cell r="CK199">
            <v>1.5</v>
          </cell>
          <cell r="CL199">
            <v>2345</v>
          </cell>
          <cell r="CM199">
            <v>4.3076345245361223</v>
          </cell>
          <cell r="CN199">
            <v>4.3076324462890625</v>
          </cell>
          <cell r="CO199">
            <v>4.3076324462890625</v>
          </cell>
          <cell r="CP199">
            <v>3</v>
          </cell>
          <cell r="CQ199">
            <v>3</v>
          </cell>
          <cell r="DV199" t="str">
            <v>250 mm</v>
          </cell>
          <cell r="DW199">
            <v>25.95</v>
          </cell>
          <cell r="DX199" t="str">
            <v>1</v>
          </cell>
          <cell r="DY199" t="str">
            <v>CS</v>
          </cell>
          <cell r="DZ199">
            <v>717.14000000000044</v>
          </cell>
          <cell r="EA199">
            <v>714.10000000000048</v>
          </cell>
        </row>
        <row r="200">
          <cell r="A200">
            <v>118</v>
          </cell>
          <cell r="B200" t="str">
            <v>CBA28</v>
          </cell>
          <cell r="C200" t="str">
            <v>ALIVBA29</v>
          </cell>
          <cell r="D200">
            <v>5.560114E-2</v>
          </cell>
          <cell r="E200">
            <v>0.14688362999999999</v>
          </cell>
          <cell r="F200">
            <v>0.20248476999999998</v>
          </cell>
          <cell r="G200">
            <v>2.33</v>
          </cell>
          <cell r="K200">
            <v>7.1668334198163472E-2</v>
          </cell>
          <cell r="L200">
            <v>11.408002318317147</v>
          </cell>
          <cell r="M200">
            <v>11.408002318317147</v>
          </cell>
          <cell r="N200">
            <v>176.75053922438681</v>
          </cell>
          <cell r="O200">
            <v>0.63615963855421676</v>
          </cell>
          <cell r="P200">
            <v>47.000074311469845</v>
          </cell>
          <cell r="Q200">
            <v>5.560114E-2</v>
          </cell>
          <cell r="R200">
            <v>0.14688362999999999</v>
          </cell>
          <cell r="S200">
            <v>1.7672330299999999</v>
          </cell>
          <cell r="U200">
            <v>108</v>
          </cell>
          <cell r="V200">
            <v>158.4</v>
          </cell>
          <cell r="AB200">
            <v>158.39990234375</v>
          </cell>
          <cell r="AC200">
            <v>126.72000000000001</v>
          </cell>
          <cell r="AD200">
            <v>0.15840000000000001</v>
          </cell>
          <cell r="AE200">
            <v>0.63360000000000005</v>
          </cell>
          <cell r="AF200">
            <v>0.63360000000000005</v>
          </cell>
          <cell r="AG200">
            <v>1.163769909</v>
          </cell>
          <cell r="AH200">
            <v>48.500074311469845</v>
          </cell>
          <cell r="AI200">
            <v>13.280000000000001</v>
          </cell>
          <cell r="AJ200">
            <v>17.32</v>
          </cell>
          <cell r="AK200">
            <v>10</v>
          </cell>
          <cell r="AL200">
            <v>0.25</v>
          </cell>
          <cell r="AM200">
            <v>1.4E-2</v>
          </cell>
          <cell r="AN200">
            <v>8.8191866874694824E-2</v>
          </cell>
          <cell r="AO200">
            <v>0.1796875</v>
          </cell>
          <cell r="AP200">
            <v>0.3527674674987793</v>
          </cell>
          <cell r="AQ200">
            <v>3.1338027837205615</v>
          </cell>
          <cell r="AR200">
            <v>3.9277983372106338</v>
          </cell>
          <cell r="AS200">
            <v>5.2719773481578196</v>
          </cell>
          <cell r="AT200">
            <v>0.5005463754971835</v>
          </cell>
          <cell r="AU200">
            <v>0.58873824237187833</v>
          </cell>
          <cell r="AV200">
            <v>4.6896257089829536</v>
          </cell>
          <cell r="AW200">
            <v>230.20146367854176</v>
          </cell>
          <cell r="AX200">
            <v>0.21068534290119192</v>
          </cell>
          <cell r="AY200">
            <v>283.04018583767385</v>
          </cell>
          <cell r="AZ200" t="str">
            <v>57°45'11''</v>
          </cell>
          <cell r="BA200" t="e">
            <v>#VALUE!</v>
          </cell>
          <cell r="BB200">
            <v>0.25600000000000001</v>
          </cell>
          <cell r="BC200" t="e">
            <v>#VALUE!</v>
          </cell>
          <cell r="BD200" t="e">
            <v>#VALUE!</v>
          </cell>
          <cell r="BE200" t="e">
            <v>#VALUE!</v>
          </cell>
          <cell r="BF200" t="e">
            <v>#VALUE!</v>
          </cell>
          <cell r="BG200" t="e">
            <v>#VALUE!</v>
          </cell>
          <cell r="BH200" t="e">
            <v>#VALUE!</v>
          </cell>
          <cell r="BI200" t="e">
            <v>#VALUE!</v>
          </cell>
          <cell r="BJ200" t="e">
            <v>#VALUE!</v>
          </cell>
          <cell r="BK200" t="e">
            <v>#VALUE!</v>
          </cell>
          <cell r="BL200" t="e">
            <v>#VALUE!</v>
          </cell>
          <cell r="BM200" t="e">
            <v>#VALUE!</v>
          </cell>
          <cell r="BN200">
            <v>5.0000000000068212E-2</v>
          </cell>
          <cell r="BO200">
            <v>714.05</v>
          </cell>
          <cell r="BP200">
            <v>711.75</v>
          </cell>
          <cell r="BQ200">
            <v>714.3</v>
          </cell>
          <cell r="BR200">
            <v>712</v>
          </cell>
          <cell r="BS200">
            <v>714.9</v>
          </cell>
          <cell r="BT200">
            <v>712.6</v>
          </cell>
          <cell r="BU200">
            <v>712.599609375</v>
          </cell>
          <cell r="BV200">
            <v>0.60000000000002274</v>
          </cell>
          <cell r="BW200">
            <v>0.60000000000002274</v>
          </cell>
          <cell r="BX200">
            <v>0.85000000000002274</v>
          </cell>
          <cell r="BY200">
            <v>250</v>
          </cell>
          <cell r="BZ200">
            <v>0.71250000000000002</v>
          </cell>
          <cell r="CA200">
            <v>0.3125</v>
          </cell>
          <cell r="CB200">
            <v>0.60000000000002274</v>
          </cell>
          <cell r="CC200">
            <v>11</v>
          </cell>
          <cell r="CD200">
            <v>0.72411911622119107</v>
          </cell>
          <cell r="CE200">
            <v>771.96754969774452</v>
          </cell>
          <cell r="CF200">
            <v>0.15888143692388701</v>
          </cell>
          <cell r="CG200">
            <v>5719.6948355478335</v>
          </cell>
          <cell r="CH200">
            <v>6491.6623852455778</v>
          </cell>
          <cell r="CI200">
            <v>2</v>
          </cell>
          <cell r="CJ200">
            <v>1</v>
          </cell>
          <cell r="CK200">
            <v>1.5</v>
          </cell>
          <cell r="CL200">
            <v>2345</v>
          </cell>
          <cell r="CM200">
            <v>4.1524492869374701</v>
          </cell>
          <cell r="CN200">
            <v>4.1524467468261719</v>
          </cell>
          <cell r="CO200">
            <v>4.1524467468261719</v>
          </cell>
          <cell r="CP200">
            <v>3</v>
          </cell>
          <cell r="CQ200">
            <v>3</v>
          </cell>
          <cell r="DV200" t="str">
            <v>250 mm</v>
          </cell>
          <cell r="DW200">
            <v>13.280000000000001</v>
          </cell>
          <cell r="DX200" t="str">
            <v>1</v>
          </cell>
          <cell r="DY200" t="str">
            <v>CS</v>
          </cell>
          <cell r="DZ200">
            <v>714.05</v>
          </cell>
          <cell r="EA200">
            <v>711.75</v>
          </cell>
        </row>
        <row r="201">
          <cell r="A201">
            <v>118</v>
          </cell>
          <cell r="B201" t="str">
            <v>ALIVBA29</v>
          </cell>
          <cell r="C201" t="str">
            <v>BOTBA29</v>
          </cell>
          <cell r="F201">
            <v>0.20248476999999998</v>
          </cell>
          <cell r="G201">
            <v>2.33</v>
          </cell>
          <cell r="K201">
            <v>3.4423826736226411E-2</v>
          </cell>
          <cell r="L201">
            <v>11.442426145053373</v>
          </cell>
          <cell r="M201">
            <v>11.442426145053373</v>
          </cell>
          <cell r="N201">
            <v>176.45113694358469</v>
          </cell>
          <cell r="O201">
            <v>0.63444444444444603</v>
          </cell>
          <cell r="P201">
            <v>47.000074311469845</v>
          </cell>
          <cell r="Q201">
            <v>0</v>
          </cell>
          <cell r="R201">
            <v>0</v>
          </cell>
          <cell r="V201">
            <v>158.4</v>
          </cell>
          <cell r="AB201">
            <v>158.39990234375</v>
          </cell>
          <cell r="AC201">
            <v>158.39990234375</v>
          </cell>
          <cell r="AD201">
            <v>158.39990234375</v>
          </cell>
          <cell r="AE201">
            <v>158.39990234375</v>
          </cell>
          <cell r="AF201">
            <v>158.39990234375</v>
          </cell>
          <cell r="AG201">
            <v>158.39990234375</v>
          </cell>
          <cell r="AH201">
            <v>47.000074311469845</v>
          </cell>
          <cell r="AI201">
            <v>2.16</v>
          </cell>
          <cell r="AJ201">
            <v>0.93</v>
          </cell>
          <cell r="AK201">
            <v>16</v>
          </cell>
          <cell r="AL201">
            <v>0.4</v>
          </cell>
          <cell r="AM201">
            <v>1.4E-2</v>
          </cell>
          <cell r="AN201">
            <v>0.15488548278808598</v>
          </cell>
          <cell r="AO201">
            <v>0.15312500000000001</v>
          </cell>
          <cell r="AP201">
            <v>0.3872137069702149</v>
          </cell>
          <cell r="AQ201">
            <v>1.0458325003260709</v>
          </cell>
          <cell r="AR201">
            <v>0.98241479965034162</v>
          </cell>
          <cell r="AS201">
            <v>0.49020273489869093</v>
          </cell>
          <cell r="AT201">
            <v>5.5747483116120343E-2</v>
          </cell>
          <cell r="AU201">
            <v>0.21063296590420633</v>
          </cell>
          <cell r="AV201">
            <v>1.4865711522470089</v>
          </cell>
          <cell r="AW201">
            <v>186.80804043750871</v>
          </cell>
          <cell r="AX201">
            <v>0.25159556409560635</v>
          </cell>
          <cell r="AY201">
            <v>261.73138340541976</v>
          </cell>
          <cell r="AZ201" t="str">
            <v>21°18'32''</v>
          </cell>
          <cell r="BA201" t="e">
            <v>#VALUE!</v>
          </cell>
          <cell r="BB201">
            <v>1E-3</v>
          </cell>
          <cell r="BC201" t="e">
            <v>#VALUE!</v>
          </cell>
          <cell r="BD201" t="e">
            <v>#VALUE!</v>
          </cell>
          <cell r="BE201" t="e">
            <v>#VALUE!</v>
          </cell>
          <cell r="BF201" t="e">
            <v>#VALUE!</v>
          </cell>
          <cell r="BG201" t="e">
            <v>#VALUE!</v>
          </cell>
          <cell r="BH201" t="e">
            <v>#VALUE!</v>
          </cell>
          <cell r="BI201" t="e">
            <v>#VALUE!</v>
          </cell>
          <cell r="BJ201" t="e">
            <v>#VALUE!</v>
          </cell>
          <cell r="BK201" t="e">
            <v>#VALUE!</v>
          </cell>
          <cell r="BL201" t="e">
            <v>#VALUE!</v>
          </cell>
          <cell r="BM201" t="e">
            <v>#VALUE!</v>
          </cell>
          <cell r="BN201">
            <v>2.9999999999972715E-2</v>
          </cell>
          <cell r="BO201">
            <v>711.72</v>
          </cell>
          <cell r="BP201">
            <v>711.7</v>
          </cell>
          <cell r="BQ201">
            <v>712.12</v>
          </cell>
          <cell r="BR201">
            <v>712.1</v>
          </cell>
          <cell r="BS201">
            <v>712.6</v>
          </cell>
          <cell r="BT201">
            <v>712.3</v>
          </cell>
          <cell r="BU201">
            <v>712.2998046875</v>
          </cell>
          <cell r="BV201">
            <v>0.48000000000001819</v>
          </cell>
          <cell r="BW201">
            <v>0.19999999999993179</v>
          </cell>
          <cell r="BX201">
            <v>0.88000000000001821</v>
          </cell>
          <cell r="BY201">
            <v>400</v>
          </cell>
          <cell r="BZ201">
            <v>0.9</v>
          </cell>
          <cell r="CA201">
            <v>0.5</v>
          </cell>
          <cell r="CB201">
            <v>0.33999999999997499</v>
          </cell>
          <cell r="CC201">
            <v>11</v>
          </cell>
          <cell r="CD201">
            <v>0.35269377643343047</v>
          </cell>
          <cell r="CE201">
            <v>599.93211371326527</v>
          </cell>
          <cell r="CF201">
            <v>0.34529132355527259</v>
          </cell>
          <cell r="CG201">
            <v>29043.273045382681</v>
          </cell>
          <cell r="CH201">
            <v>29643.205159095945</v>
          </cell>
          <cell r="CI201">
            <v>2</v>
          </cell>
          <cell r="CJ201">
            <v>1</v>
          </cell>
          <cell r="CK201">
            <v>1.5</v>
          </cell>
          <cell r="CL201">
            <v>3059</v>
          </cell>
          <cell r="CM201">
            <v>14.53573316072047</v>
          </cell>
          <cell r="CN201">
            <v>14.535728454589844</v>
          </cell>
          <cell r="CO201">
            <v>14.535728454589844</v>
          </cell>
          <cell r="CP201">
            <v>3</v>
          </cell>
          <cell r="CQ201">
            <v>3</v>
          </cell>
          <cell r="DV201" t="str">
            <v>400 mm</v>
          </cell>
          <cell r="DW201">
            <v>2.16</v>
          </cell>
          <cell r="DX201" t="str">
            <v>1</v>
          </cell>
          <cell r="DY201" t="str">
            <v>CS</v>
          </cell>
          <cell r="DZ201">
            <v>711.72</v>
          </cell>
          <cell r="EA201">
            <v>711.7</v>
          </cell>
        </row>
        <row r="202">
          <cell r="A202">
            <v>119</v>
          </cell>
          <cell r="B202" t="str">
            <v>ALIVBA29</v>
          </cell>
          <cell r="C202" t="str">
            <v>CBA30</v>
          </cell>
          <cell r="D202">
            <v>5.560114E-2</v>
          </cell>
          <cell r="F202">
            <v>5.560114E-2</v>
          </cell>
          <cell r="G202">
            <v>2.33</v>
          </cell>
          <cell r="K202">
            <v>0.17340876298573643</v>
          </cell>
          <cell r="L202">
            <v>11.581411081302884</v>
          </cell>
          <cell r="M202">
            <v>11.581411081302884</v>
          </cell>
          <cell r="N202">
            <v>175.25628984573086</v>
          </cell>
          <cell r="O202">
            <v>0.63449105145413875</v>
          </cell>
          <cell r="P202">
            <v>6.1827660139144855</v>
          </cell>
          <cell r="Q202">
            <v>5.560114E-2</v>
          </cell>
          <cell r="R202">
            <v>0</v>
          </cell>
          <cell r="S202">
            <v>1.8228341699999999</v>
          </cell>
          <cell r="U202">
            <v>111</v>
          </cell>
          <cell r="V202">
            <v>158.4</v>
          </cell>
          <cell r="AB202">
            <v>158.39990234375</v>
          </cell>
          <cell r="AC202">
            <v>126.72000000000001</v>
          </cell>
          <cell r="AD202">
            <v>0.16280000000000003</v>
          </cell>
          <cell r="AE202">
            <v>0.65120000000000011</v>
          </cell>
          <cell r="AF202">
            <v>0.65120000000000011</v>
          </cell>
          <cell r="AG202">
            <v>1.1980502510000002</v>
          </cell>
          <cell r="AH202">
            <v>7.6827660139144855</v>
          </cell>
          <cell r="AI202">
            <v>17.88</v>
          </cell>
          <cell r="AJ202">
            <v>13.81</v>
          </cell>
          <cell r="AK202">
            <v>8</v>
          </cell>
          <cell r="AL202">
            <v>0.2</v>
          </cell>
          <cell r="AM202">
            <v>1.4E-2</v>
          </cell>
          <cell r="AN202">
            <v>3.9749908447265642E-2</v>
          </cell>
          <cell r="AO202">
            <v>7.5000000000000011E-2</v>
          </cell>
          <cell r="AP202">
            <v>0.19874954223632821</v>
          </cell>
          <cell r="AQ202">
            <v>1.7330749828324776</v>
          </cell>
          <cell r="AR202">
            <v>3.317481657868651</v>
          </cell>
          <cell r="AS202">
            <v>2.0413553194746306</v>
          </cell>
          <cell r="AT202">
            <v>0.15308608033230339</v>
          </cell>
          <cell r="AU202">
            <v>0.19283598877956903</v>
          </cell>
          <cell r="AV202">
            <v>3.6087301002963876</v>
          </cell>
          <cell r="AW202">
            <v>113.3715997187949</v>
          </cell>
          <cell r="AX202">
            <v>6.7766230987043458E-2</v>
          </cell>
          <cell r="AY202">
            <v>293.41443810347579</v>
          </cell>
          <cell r="AZ202" t="str">
            <v>10°22'27''</v>
          </cell>
          <cell r="BA202" t="e">
            <v>#VALUE!</v>
          </cell>
          <cell r="BB202">
            <v>1E-3</v>
          </cell>
          <cell r="BC202" t="e">
            <v>#VALUE!</v>
          </cell>
          <cell r="BD202" t="e">
            <v>#VALUE!</v>
          </cell>
          <cell r="BE202" t="e">
            <v>#VALUE!</v>
          </cell>
          <cell r="BF202" t="e">
            <v>#VALUE!</v>
          </cell>
          <cell r="BG202" t="e">
            <v>#VALUE!</v>
          </cell>
          <cell r="BH202" t="e">
            <v>#VALUE!</v>
          </cell>
          <cell r="BI202" t="e">
            <v>#VALUE!</v>
          </cell>
          <cell r="BJ202" t="e">
            <v>#VALUE!</v>
          </cell>
          <cell r="BK202" t="e">
            <v>#VALUE!</v>
          </cell>
          <cell r="BL202" t="e">
            <v>#VALUE!</v>
          </cell>
          <cell r="BM202" t="e">
            <v>#VALUE!</v>
          </cell>
          <cell r="BN202">
            <v>2.9999999999972715E-2</v>
          </cell>
          <cell r="BO202">
            <v>711.72</v>
          </cell>
          <cell r="BP202">
            <v>709.25</v>
          </cell>
          <cell r="BQ202">
            <v>711.92000000000007</v>
          </cell>
          <cell r="BR202">
            <v>709.45</v>
          </cell>
          <cell r="BS202">
            <v>712.6</v>
          </cell>
          <cell r="BT202">
            <v>710.1</v>
          </cell>
          <cell r="BU202">
            <v>710.099609375</v>
          </cell>
          <cell r="BV202">
            <v>0.67999999999994998</v>
          </cell>
          <cell r="BW202">
            <v>0.64999999999997726</v>
          </cell>
          <cell r="BX202">
            <v>0.87999999999994993</v>
          </cell>
          <cell r="BY202">
            <v>200</v>
          </cell>
          <cell r="BZ202">
            <v>0.65</v>
          </cell>
          <cell r="CA202">
            <v>0.25</v>
          </cell>
          <cell r="CB202">
            <v>0.66499999999996362</v>
          </cell>
          <cell r="CC202">
            <v>12</v>
          </cell>
          <cell r="CD202">
            <v>0.85254240047995467</v>
          </cell>
          <cell r="CE202">
            <v>756.41824482583991</v>
          </cell>
          <cell r="CF202">
            <v>0.11412133197353302</v>
          </cell>
          <cell r="CG202">
            <v>3614.570721871135</v>
          </cell>
          <cell r="CH202">
            <v>4370.9889666969748</v>
          </cell>
          <cell r="CI202">
            <v>2</v>
          </cell>
          <cell r="CJ202">
            <v>1</v>
          </cell>
          <cell r="CK202">
            <v>1.5</v>
          </cell>
          <cell r="CL202">
            <v>2243</v>
          </cell>
          <cell r="CM202">
            <v>2.9230866919507186</v>
          </cell>
          <cell r="CN202">
            <v>3</v>
          </cell>
          <cell r="CO202">
            <v>3</v>
          </cell>
          <cell r="CP202">
            <v>3</v>
          </cell>
          <cell r="CQ202">
            <v>3</v>
          </cell>
          <cell r="DV202" t="str">
            <v>200 mm</v>
          </cell>
          <cell r="DW202">
            <v>17.88</v>
          </cell>
          <cell r="DX202" t="str">
            <v>1</v>
          </cell>
          <cell r="DY202" t="str">
            <v>CS</v>
          </cell>
          <cell r="DZ202">
            <v>711.72</v>
          </cell>
          <cell r="EA202">
            <v>709.25</v>
          </cell>
        </row>
        <row r="203">
          <cell r="A203">
            <v>120</v>
          </cell>
          <cell r="B203" t="str">
            <v>CBA30</v>
          </cell>
          <cell r="C203" t="str">
            <v>C69'</v>
          </cell>
          <cell r="D203">
            <v>8.2385400000000008E-3</v>
          </cell>
          <cell r="E203">
            <v>5.560114E-2</v>
          </cell>
          <cell r="F203">
            <v>6.3839679999999996E-2</v>
          </cell>
          <cell r="G203">
            <v>2.33</v>
          </cell>
          <cell r="K203">
            <v>9.9301168717090604E-2</v>
          </cell>
          <cell r="L203">
            <v>11.680712250019974</v>
          </cell>
          <cell r="M203">
            <v>11.680712250019974</v>
          </cell>
          <cell r="N203">
            <v>174.41605645003341</v>
          </cell>
          <cell r="O203">
            <v>0.63153521643433619</v>
          </cell>
          <cell r="P203">
            <v>13.214699230265587</v>
          </cell>
          <cell r="Q203">
            <v>8.2385400000000008E-3</v>
          </cell>
          <cell r="R203">
            <v>5.560114E-2</v>
          </cell>
          <cell r="S203">
            <v>1.88667385</v>
          </cell>
          <cell r="U203">
            <v>111</v>
          </cell>
          <cell r="V203">
            <v>158.4</v>
          </cell>
          <cell r="AB203">
            <v>158.39990234375</v>
          </cell>
          <cell r="AC203">
            <v>126.72000000000001</v>
          </cell>
          <cell r="AD203">
            <v>0.16280000000000003</v>
          </cell>
          <cell r="AE203">
            <v>0.65120000000000011</v>
          </cell>
          <cell r="AF203">
            <v>0.65120000000000011</v>
          </cell>
          <cell r="AG203">
            <v>1.2172021550000001</v>
          </cell>
          <cell r="AH203">
            <v>14.714699230265587</v>
          </cell>
          <cell r="AI203">
            <v>13.63</v>
          </cell>
          <cell r="AJ203">
            <v>20.03</v>
          </cell>
          <cell r="AK203">
            <v>10</v>
          </cell>
          <cell r="AL203">
            <v>0.25</v>
          </cell>
          <cell r="AM203">
            <v>1.4E-2</v>
          </cell>
          <cell r="AN203">
            <v>4.6554088592529297E-2</v>
          </cell>
          <cell r="AO203">
            <v>9.765625E-2</v>
          </cell>
          <cell r="AP203">
            <v>0.18621635437011719</v>
          </cell>
          <cell r="AQ203">
            <v>2.3323614061068758</v>
          </cell>
          <cell r="AR203">
            <v>4.1326194858913201</v>
          </cell>
          <cell r="AS203">
            <v>3.4996490046433859</v>
          </cell>
          <cell r="AT203">
            <v>0.27726349279800422</v>
          </cell>
          <cell r="AU203">
            <v>0.32381758139053352</v>
          </cell>
          <cell r="AV203">
            <v>5.0431828285225411</v>
          </cell>
          <cell r="AW203">
            <v>247.55665819994701</v>
          </cell>
          <cell r="AX203">
            <v>5.9439723161801579E-2</v>
          </cell>
          <cell r="AY203">
            <v>286.19733355736389</v>
          </cell>
          <cell r="AZ203" t="str">
            <v>07°13'02''</v>
          </cell>
          <cell r="BA203" t="e">
            <v>#VALUE!</v>
          </cell>
          <cell r="BB203">
            <v>0.13100000000000001</v>
          </cell>
          <cell r="BC203" t="e">
            <v>#VALUE!</v>
          </cell>
          <cell r="BD203" t="e">
            <v>#VALUE!</v>
          </cell>
          <cell r="BE203" t="e">
            <v>#VALUE!</v>
          </cell>
          <cell r="BF203" t="e">
            <v>#VALUE!</v>
          </cell>
          <cell r="BG203" t="e">
            <v>#VALUE!</v>
          </cell>
          <cell r="BH203" t="e">
            <v>#VALUE!</v>
          </cell>
          <cell r="BI203" t="e">
            <v>#VALUE!</v>
          </cell>
          <cell r="BJ203" t="e">
            <v>#VALUE!</v>
          </cell>
          <cell r="BK203" t="e">
            <v>#VALUE!</v>
          </cell>
          <cell r="BL203" t="e">
            <v>#VALUE!</v>
          </cell>
          <cell r="BM203" t="e">
            <v>#VALUE!</v>
          </cell>
          <cell r="BN203">
            <v>2.9999999999972715E-2</v>
          </cell>
          <cell r="BO203">
            <v>709.22</v>
          </cell>
          <cell r="BP203">
            <v>706.49</v>
          </cell>
          <cell r="BQ203">
            <v>709.47</v>
          </cell>
          <cell r="BR203">
            <v>706.74</v>
          </cell>
          <cell r="BS203">
            <v>710.1</v>
          </cell>
          <cell r="BT203">
            <v>709</v>
          </cell>
          <cell r="BU203">
            <v>709</v>
          </cell>
          <cell r="BV203">
            <v>0.62999999999999545</v>
          </cell>
          <cell r="BW203">
            <v>2.2599999999999909</v>
          </cell>
          <cell r="BX203">
            <v>0.87999999999999545</v>
          </cell>
          <cell r="BY203">
            <v>250</v>
          </cell>
          <cell r="BZ203">
            <v>0.71250000000000002</v>
          </cell>
          <cell r="CA203">
            <v>0.3125</v>
          </cell>
          <cell r="CB203">
            <v>1.4449999999999932</v>
          </cell>
          <cell r="CC203">
            <v>13</v>
          </cell>
          <cell r="CD203">
            <v>1.4290668310062768</v>
          </cell>
          <cell r="CE203">
            <v>1523.4968876988637</v>
          </cell>
          <cell r="CF203">
            <v>4.2133705075796835E-2</v>
          </cell>
          <cell r="CG203">
            <v>1304.485303484686</v>
          </cell>
          <cell r="CH203">
            <v>2827.9821911835497</v>
          </cell>
          <cell r="CI203">
            <v>2</v>
          </cell>
          <cell r="CJ203">
            <v>1</v>
          </cell>
          <cell r="CK203">
            <v>1.5</v>
          </cell>
          <cell r="CL203">
            <v>2345</v>
          </cell>
          <cell r="CM203">
            <v>1.8089438323135714</v>
          </cell>
          <cell r="CN203">
            <v>1.9</v>
          </cell>
          <cell r="CO203">
            <v>1.8999996185302734</v>
          </cell>
          <cell r="CP203">
            <v>3</v>
          </cell>
          <cell r="CQ203">
            <v>3</v>
          </cell>
          <cell r="DV203" t="str">
            <v>250 mm</v>
          </cell>
          <cell r="DW203">
            <v>13.63</v>
          </cell>
          <cell r="DX203" t="str">
            <v>1</v>
          </cell>
          <cell r="DY203" t="str">
            <v>CS</v>
          </cell>
          <cell r="DZ203">
            <v>709.22</v>
          </cell>
          <cell r="EA203">
            <v>706.49</v>
          </cell>
        </row>
        <row r="204">
          <cell r="AD204">
            <v>706.48974609375</v>
          </cell>
        </row>
        <row r="205">
          <cell r="A205" t="str">
            <v>COLECTOR Nº 1 ZONA NORTE</v>
          </cell>
        </row>
        <row r="206">
          <cell r="AD206">
            <v>706.48974609375</v>
          </cell>
          <cell r="BU206">
            <v>706.48974609375</v>
          </cell>
        </row>
        <row r="207">
          <cell r="A207">
            <v>121</v>
          </cell>
          <cell r="B207" t="str">
            <v>C50'</v>
          </cell>
          <cell r="C207" t="str">
            <v>C50A'</v>
          </cell>
          <cell r="D207">
            <v>0.18367322999999999</v>
          </cell>
          <cell r="F207">
            <v>0.18367322999999999</v>
          </cell>
          <cell r="G207">
            <v>2.33</v>
          </cell>
          <cell r="H207">
            <v>2</v>
          </cell>
          <cell r="I207">
            <v>0.5</v>
          </cell>
          <cell r="J207">
            <v>25</v>
          </cell>
          <cell r="K207">
            <v>25</v>
          </cell>
          <cell r="L207">
            <v>5</v>
          </cell>
          <cell r="M207">
            <v>10</v>
          </cell>
          <cell r="N207">
            <v>190.32831544687943</v>
          </cell>
          <cell r="O207">
            <v>0.63050141242937863</v>
          </cell>
          <cell r="P207">
            <v>22.041204853151203</v>
          </cell>
          <cell r="Q207">
            <v>0.18367322999999999</v>
          </cell>
          <cell r="R207">
            <v>0</v>
          </cell>
          <cell r="S207">
            <v>0.18367322999999999</v>
          </cell>
          <cell r="V207">
            <v>158.4</v>
          </cell>
          <cell r="Y207">
            <v>0</v>
          </cell>
          <cell r="AB207">
            <v>0</v>
          </cell>
          <cell r="AC207">
            <v>126.72000000000001</v>
          </cell>
          <cell r="AD207">
            <v>0</v>
          </cell>
          <cell r="AE207">
            <v>0</v>
          </cell>
          <cell r="AF207">
            <v>0</v>
          </cell>
          <cell r="AG207">
            <v>5.5101968999999994E-2</v>
          </cell>
          <cell r="AH207">
            <v>23.541204853151203</v>
          </cell>
          <cell r="AI207">
            <v>28.32</v>
          </cell>
          <cell r="AJ207">
            <v>6</v>
          </cell>
          <cell r="AK207">
            <v>10</v>
          </cell>
          <cell r="AL207">
            <v>0.25</v>
          </cell>
          <cell r="AM207">
            <v>1.4E-2</v>
          </cell>
          <cell r="AN207">
            <v>7.9799175262451172E-2</v>
          </cell>
          <cell r="AO207">
            <v>0.123046875</v>
          </cell>
          <cell r="AP207">
            <v>0.31919670104980469</v>
          </cell>
          <cell r="AQ207">
            <v>1.7444602283445183</v>
          </cell>
          <cell r="AR207">
            <v>2.3127203918791257</v>
          </cell>
          <cell r="AS207">
            <v>1.6774904335971033</v>
          </cell>
          <cell r="AT207">
            <v>0.15510405139020433</v>
          </cell>
          <cell r="AU207">
            <v>0.23490322665265551</v>
          </cell>
          <cell r="AV207">
            <v>2.7601956258084837</v>
          </cell>
          <cell r="AW207">
            <v>135.49078594547834</v>
          </cell>
          <cell r="AX207">
            <v>0.17374764408425689</v>
          </cell>
          <cell r="AY207">
            <v>214.18888256929486</v>
          </cell>
          <cell r="AZ207" t="e">
            <v>#REF!</v>
          </cell>
          <cell r="BA207" t="e">
            <v>#REF!</v>
          </cell>
          <cell r="BB207" t="e">
            <v>#REF!</v>
          </cell>
          <cell r="BC207" t="e">
            <v>#REF!</v>
          </cell>
          <cell r="BD207" t="e">
            <v>#REF!</v>
          </cell>
          <cell r="BE207" t="e">
            <v>#REF!</v>
          </cell>
          <cell r="BF207" t="e">
            <v>#REF!</v>
          </cell>
          <cell r="BG207" t="e">
            <v>#REF!</v>
          </cell>
          <cell r="BH207" t="e">
            <v>#REF!</v>
          </cell>
          <cell r="BI207" t="e">
            <v>#REF!</v>
          </cell>
          <cell r="BJ207" t="e">
            <v>#REF!</v>
          </cell>
          <cell r="BK207" t="e">
            <v>#REF!</v>
          </cell>
          <cell r="BL207" t="e">
            <v>#REF!</v>
          </cell>
          <cell r="BM207" t="e">
            <v>#REF!</v>
          </cell>
          <cell r="BO207">
            <v>743.25</v>
          </cell>
          <cell r="BP207">
            <v>741.55</v>
          </cell>
          <cell r="BQ207">
            <v>743.5</v>
          </cell>
          <cell r="BR207">
            <v>741.8</v>
          </cell>
          <cell r="BS207">
            <v>744.7</v>
          </cell>
          <cell r="BT207">
            <v>743</v>
          </cell>
          <cell r="BU207">
            <v>743</v>
          </cell>
          <cell r="BV207">
            <v>1.2000000000000455</v>
          </cell>
          <cell r="BW207">
            <v>1.2000000000000455</v>
          </cell>
          <cell r="BX207">
            <v>1.4500000000000455</v>
          </cell>
          <cell r="BY207">
            <v>250</v>
          </cell>
          <cell r="BZ207">
            <v>0.71250000000000002</v>
          </cell>
          <cell r="CA207">
            <v>0.3125</v>
          </cell>
          <cell r="CB207">
            <v>1.2000000000000455</v>
          </cell>
          <cell r="CC207">
            <v>3</v>
          </cell>
          <cell r="CD207">
            <v>1.3221774031149596</v>
          </cell>
          <cell r="CE207">
            <v>1208.1809201401416</v>
          </cell>
          <cell r="CF207">
            <v>5.8098061782066557E-2</v>
          </cell>
          <cell r="CG207">
            <v>1819.9577214013707</v>
          </cell>
          <cell r="CH207">
            <v>3028.1386415415122</v>
          </cell>
          <cell r="CI207">
            <v>2</v>
          </cell>
          <cell r="CJ207">
            <v>1</v>
          </cell>
          <cell r="CK207">
            <v>1.5</v>
          </cell>
          <cell r="CL207">
            <v>2345</v>
          </cell>
          <cell r="CM207">
            <v>1.9369756768922253</v>
          </cell>
          <cell r="CN207">
            <v>2.2000000000000002</v>
          </cell>
          <cell r="CO207">
            <v>2.1999988555908203</v>
          </cell>
          <cell r="CP207">
            <v>3</v>
          </cell>
          <cell r="CQ207">
            <v>3</v>
          </cell>
          <cell r="DV207" t="str">
            <v>250 mm</v>
          </cell>
          <cell r="DW207">
            <v>28.32</v>
          </cell>
          <cell r="DX207" t="str">
            <v>1</v>
          </cell>
          <cell r="DY207" t="str">
            <v>CS</v>
          </cell>
          <cell r="DZ207">
            <v>743.25</v>
          </cell>
          <cell r="EA207">
            <v>741.55</v>
          </cell>
        </row>
        <row r="208">
          <cell r="A208">
            <v>122</v>
          </cell>
          <cell r="B208" t="str">
            <v>C50A'</v>
          </cell>
          <cell r="C208" t="str">
            <v>C49'</v>
          </cell>
          <cell r="D208">
            <v>0.19123641999999999</v>
          </cell>
          <cell r="F208">
            <v>0.37490964999999998</v>
          </cell>
          <cell r="G208">
            <v>2.33</v>
          </cell>
          <cell r="K208">
            <v>0.29320054610529217</v>
          </cell>
          <cell r="L208">
            <v>10.293200546105291</v>
          </cell>
          <cell r="M208">
            <v>10.293200546105291</v>
          </cell>
          <cell r="N208">
            <v>187.26665693622971</v>
          </cell>
          <cell r="O208">
            <v>0.63047297297297311</v>
          </cell>
          <cell r="P208">
            <v>44.619832244693363</v>
          </cell>
          <cell r="Q208">
            <v>0.19123641999999999</v>
          </cell>
          <cell r="R208">
            <v>0</v>
          </cell>
          <cell r="S208">
            <v>0.37490964999999998</v>
          </cell>
          <cell r="U208">
            <v>85</v>
          </cell>
          <cell r="V208">
            <v>158.4</v>
          </cell>
          <cell r="Y208">
            <v>0</v>
          </cell>
          <cell r="AB208">
            <v>0</v>
          </cell>
          <cell r="AC208">
            <v>126.72000000000001</v>
          </cell>
          <cell r="AD208">
            <v>0.12466666666666668</v>
          </cell>
          <cell r="AE208">
            <v>0.4986666666666667</v>
          </cell>
          <cell r="AF208">
            <v>0.4986666666666667</v>
          </cell>
          <cell r="AG208">
            <v>0.61113956166666672</v>
          </cell>
          <cell r="AH208">
            <v>46.119832244693363</v>
          </cell>
          <cell r="AI208">
            <v>37</v>
          </cell>
          <cell r="AJ208">
            <v>5.89</v>
          </cell>
          <cell r="AK208">
            <v>10</v>
          </cell>
          <cell r="AL208">
            <v>0.25</v>
          </cell>
          <cell r="AM208">
            <v>1.4E-2</v>
          </cell>
          <cell r="AN208">
            <v>0.11437320709228516</v>
          </cell>
          <cell r="AO208">
            <v>0.17578125</v>
          </cell>
          <cell r="AP208">
            <v>0.45749282836914063</v>
          </cell>
          <cell r="AQ208">
            <v>2.1068699285566415</v>
          </cell>
          <cell r="AR208">
            <v>2.267180031839009</v>
          </cell>
          <cell r="AS208">
            <v>2.2356474134538411</v>
          </cell>
          <cell r="AT208">
            <v>0.22624367461041117</v>
          </cell>
          <cell r="AU208">
            <v>0.34061688170269633</v>
          </cell>
          <cell r="AV208">
            <v>2.7347767906538301</v>
          </cell>
          <cell r="AW208">
            <v>134.24304179259289</v>
          </cell>
          <cell r="AX208">
            <v>0.34355473199086967</v>
          </cell>
          <cell r="AY208">
            <v>217.43876321851138</v>
          </cell>
          <cell r="AZ208" t="str">
            <v>03°14'60''</v>
          </cell>
          <cell r="BA208" t="e">
            <v>#VALUE!</v>
          </cell>
          <cell r="BB208">
            <v>0.106</v>
          </cell>
          <cell r="BC208" t="e">
            <v>#VALUE!</v>
          </cell>
          <cell r="BD208" t="e">
            <v>#VALUE!</v>
          </cell>
          <cell r="BE208" t="e">
            <v>#VALUE!</v>
          </cell>
          <cell r="BF208" t="e">
            <v>#VALUE!</v>
          </cell>
          <cell r="BG208" t="e">
            <v>#VALUE!</v>
          </cell>
          <cell r="BH208" t="e">
            <v>#VALUE!</v>
          </cell>
          <cell r="BI208" t="e">
            <v>#VALUE!</v>
          </cell>
          <cell r="BJ208" t="e">
            <v>#VALUE!</v>
          </cell>
          <cell r="BK208" t="e">
            <v>#VALUE!</v>
          </cell>
          <cell r="BL208" t="e">
            <v>#VALUE!</v>
          </cell>
          <cell r="BM208" t="e">
            <v>#VALUE!</v>
          </cell>
          <cell r="BN208">
            <v>2.9999999999972715E-2</v>
          </cell>
          <cell r="BO208">
            <v>741.52</v>
          </cell>
          <cell r="BP208">
            <v>739.34</v>
          </cell>
          <cell r="BQ208">
            <v>741.77</v>
          </cell>
          <cell r="BR208">
            <v>739.59</v>
          </cell>
          <cell r="BS208">
            <v>743</v>
          </cell>
          <cell r="BT208">
            <v>740.8</v>
          </cell>
          <cell r="BU208">
            <v>740.7998046875</v>
          </cell>
          <cell r="BV208">
            <v>1.2300000000000182</v>
          </cell>
          <cell r="BW208">
            <v>1.2099999999999227</v>
          </cell>
          <cell r="BX208">
            <v>1.4800000000000182</v>
          </cell>
          <cell r="BY208">
            <v>250</v>
          </cell>
          <cell r="BZ208">
            <v>0.71250000000000002</v>
          </cell>
          <cell r="CA208">
            <v>0.3125</v>
          </cell>
          <cell r="CB208">
            <v>1.2199999999999704</v>
          </cell>
          <cell r="CC208">
            <v>3</v>
          </cell>
          <cell r="CD208">
            <v>1.3390423431164622</v>
          </cell>
          <cell r="CE208">
            <v>1223.5917860958898</v>
          </cell>
          <cell r="CF208">
            <v>5.6498514522822618E-2</v>
          </cell>
          <cell r="CG208">
            <v>1766.6304963690629</v>
          </cell>
          <cell r="CH208">
            <v>2990.2222824649525</v>
          </cell>
          <cell r="CI208">
            <v>2</v>
          </cell>
          <cell r="CJ208">
            <v>1</v>
          </cell>
          <cell r="CK208">
            <v>1.5</v>
          </cell>
          <cell r="CL208">
            <v>2345</v>
          </cell>
          <cell r="CM208">
            <v>1.9127221423016754</v>
          </cell>
          <cell r="CN208">
            <v>2.2000000000000002</v>
          </cell>
          <cell r="CO208">
            <v>2.1999988555908203</v>
          </cell>
          <cell r="CP208">
            <v>3</v>
          </cell>
          <cell r="CQ208">
            <v>3</v>
          </cell>
          <cell r="DV208" t="str">
            <v>250 mm</v>
          </cell>
          <cell r="DW208">
            <v>37</v>
          </cell>
          <cell r="DX208" t="str">
            <v>1</v>
          </cell>
          <cell r="DY208" t="str">
            <v>CS</v>
          </cell>
          <cell r="DZ208">
            <v>741.52</v>
          </cell>
          <cell r="EA208">
            <v>739.34</v>
          </cell>
        </row>
        <row r="209">
          <cell r="A209">
            <v>123</v>
          </cell>
          <cell r="B209" t="str">
            <v>C49'</v>
          </cell>
          <cell r="C209" t="str">
            <v>C49B</v>
          </cell>
          <cell r="D209">
            <v>0.13398402000000001</v>
          </cell>
          <cell r="F209">
            <v>0.50889366999999996</v>
          </cell>
          <cell r="G209">
            <v>2.33</v>
          </cell>
          <cell r="K209">
            <v>0.22057366064816059</v>
          </cell>
          <cell r="L209">
            <v>10.513774206753451</v>
          </cell>
          <cell r="M209">
            <v>10.513774206753451</v>
          </cell>
          <cell r="N209">
            <v>185.05038521472733</v>
          </cell>
          <cell r="O209">
            <v>0.63118211107701749</v>
          </cell>
          <cell r="P209">
            <v>60.269231807408374</v>
          </cell>
          <cell r="Q209">
            <v>0.13398402000000001</v>
          </cell>
          <cell r="R209">
            <v>0</v>
          </cell>
          <cell r="S209">
            <v>0.50889366999999996</v>
          </cell>
          <cell r="U209">
            <v>85</v>
          </cell>
          <cell r="V209">
            <v>158.4</v>
          </cell>
          <cell r="Y209">
            <v>0</v>
          </cell>
          <cell r="AB209">
            <v>0</v>
          </cell>
          <cell r="AC209">
            <v>126.72000000000001</v>
          </cell>
          <cell r="AD209">
            <v>0.12466666666666668</v>
          </cell>
          <cell r="AE209">
            <v>0.4986666666666667</v>
          </cell>
          <cell r="AF209">
            <v>0.4986666666666667</v>
          </cell>
          <cell r="AG209">
            <v>0.65133476766666665</v>
          </cell>
          <cell r="AH209">
            <v>61.769231807408374</v>
          </cell>
          <cell r="AI209">
            <v>32.589999999999996</v>
          </cell>
          <cell r="AJ209">
            <v>7.24</v>
          </cell>
          <cell r="AK209">
            <v>10</v>
          </cell>
          <cell r="AL209">
            <v>0.25</v>
          </cell>
          <cell r="AM209">
            <v>1.4E-2</v>
          </cell>
          <cell r="AN209">
            <v>0.12689828872680664</v>
          </cell>
          <cell r="AO209">
            <v>0.2021484375</v>
          </cell>
          <cell r="AP209">
            <v>0.50759315490722656</v>
          </cell>
          <cell r="AQ209">
            <v>2.4689637878061355</v>
          </cell>
          <cell r="AR209">
            <v>2.4895561793128005</v>
          </cell>
          <cell r="AS209">
            <v>3.0010927754839689</v>
          </cell>
          <cell r="AT209">
            <v>0.31069226225779917</v>
          </cell>
          <cell r="AU209">
            <v>0.43759055098460581</v>
          </cell>
          <cell r="AV209">
            <v>3.0320301895864477</v>
          </cell>
          <cell r="AW209">
            <v>148.83443389167581</v>
          </cell>
          <cell r="AX209">
            <v>0.41501976520006822</v>
          </cell>
          <cell r="AY209">
            <v>217.95877619973888</v>
          </cell>
          <cell r="AZ209" t="str">
            <v>00°00'00''</v>
          </cell>
          <cell r="BA209" t="e">
            <v>#VALUE!</v>
          </cell>
          <cell r="BB209">
            <v>9.7000000000000003E-2</v>
          </cell>
          <cell r="BC209" t="e">
            <v>#VALUE!</v>
          </cell>
          <cell r="BD209" t="e">
            <v>#VALUE!</v>
          </cell>
          <cell r="BE209" t="e">
            <v>#VALUE!</v>
          </cell>
          <cell r="BF209" t="e">
            <v>#VALUE!</v>
          </cell>
          <cell r="BG209" t="e">
            <v>#VALUE!</v>
          </cell>
          <cell r="BH209" t="e">
            <v>#VALUE!</v>
          </cell>
          <cell r="BI209" t="e">
            <v>#VALUE!</v>
          </cell>
          <cell r="BJ209" t="e">
            <v>#VALUE!</v>
          </cell>
          <cell r="BK209" t="e">
            <v>#VALUE!</v>
          </cell>
          <cell r="BL209" t="e">
            <v>#VALUE!</v>
          </cell>
          <cell r="BM209" t="e">
            <v>#VALUE!</v>
          </cell>
          <cell r="BN209">
            <v>3.0000000000086402E-2</v>
          </cell>
          <cell r="BO209">
            <v>739.31</v>
          </cell>
          <cell r="BP209">
            <v>736.95</v>
          </cell>
          <cell r="BQ209">
            <v>739.56</v>
          </cell>
          <cell r="BR209">
            <v>737.2</v>
          </cell>
          <cell r="BS209">
            <v>740.8</v>
          </cell>
          <cell r="BT209">
            <v>738.4</v>
          </cell>
          <cell r="BU209">
            <v>738.39990234375</v>
          </cell>
          <cell r="BV209">
            <v>1.2400000000000091</v>
          </cell>
          <cell r="BW209">
            <v>1.1999999999999318</v>
          </cell>
          <cell r="BX209">
            <v>1.4900000000000091</v>
          </cell>
          <cell r="BY209">
            <v>250</v>
          </cell>
          <cell r="BZ209">
            <v>0.71250000000000002</v>
          </cell>
          <cell r="CA209">
            <v>0.3125</v>
          </cell>
          <cell r="CB209">
            <v>1.2199999999999704</v>
          </cell>
          <cell r="CC209">
            <v>4</v>
          </cell>
          <cell r="CD209">
            <v>1.2396638751112832</v>
          </cell>
          <cell r="CE209">
            <v>1227.1800724939517</v>
          </cell>
          <cell r="CF209">
            <v>5.6498514522822618E-2</v>
          </cell>
          <cell r="CG209">
            <v>1766.6304963690629</v>
          </cell>
          <cell r="CH209">
            <v>2993.8105688630149</v>
          </cell>
          <cell r="CI209">
            <v>2</v>
          </cell>
          <cell r="CJ209">
            <v>1</v>
          </cell>
          <cell r="CK209">
            <v>1.5</v>
          </cell>
          <cell r="CL209">
            <v>2345</v>
          </cell>
          <cell r="CM209">
            <v>1.9150174214475575</v>
          </cell>
          <cell r="CN209">
            <v>2.2000000000000002</v>
          </cell>
          <cell r="CO209">
            <v>2.1999988555908203</v>
          </cell>
          <cell r="CP209">
            <v>3</v>
          </cell>
          <cell r="CQ209">
            <v>3</v>
          </cell>
          <cell r="DV209" t="str">
            <v>250 mm</v>
          </cell>
          <cell r="DW209">
            <v>32.589999999999996</v>
          </cell>
          <cell r="DX209" t="str">
            <v>1</v>
          </cell>
          <cell r="DY209" t="str">
            <v>CS</v>
          </cell>
          <cell r="DZ209">
            <v>739.31</v>
          </cell>
          <cell r="EA209">
            <v>736.94999999999993</v>
          </cell>
        </row>
        <row r="210">
          <cell r="A210">
            <v>124</v>
          </cell>
          <cell r="B210" t="str">
            <v>C49B</v>
          </cell>
          <cell r="C210" t="str">
            <v>C49A'</v>
          </cell>
          <cell r="D210">
            <v>0.13437606000000002</v>
          </cell>
          <cell r="F210">
            <v>0.64326972999999998</v>
          </cell>
          <cell r="G210">
            <v>2.33</v>
          </cell>
          <cell r="K210">
            <v>0.20261169586399555</v>
          </cell>
          <cell r="L210">
            <v>10.716385902617446</v>
          </cell>
          <cell r="M210">
            <v>10.716385902617446</v>
          </cell>
          <cell r="N210">
            <v>183.07671022014978</v>
          </cell>
          <cell r="O210">
            <v>0.63364058008884239</v>
          </cell>
          <cell r="P210">
            <v>75.857504188718906</v>
          </cell>
          <cell r="Q210">
            <v>0.13437606000000002</v>
          </cell>
          <cell r="R210">
            <v>0</v>
          </cell>
          <cell r="S210">
            <v>0.64326972999999998</v>
          </cell>
          <cell r="U210">
            <v>85</v>
          </cell>
          <cell r="V210">
            <v>158.4</v>
          </cell>
          <cell r="Y210">
            <v>0</v>
          </cell>
          <cell r="AB210">
            <v>0</v>
          </cell>
          <cell r="AC210">
            <v>126.72000000000001</v>
          </cell>
          <cell r="AD210">
            <v>0.12466666666666668</v>
          </cell>
          <cell r="AE210">
            <v>0.4986666666666667</v>
          </cell>
          <cell r="AF210">
            <v>0.4986666666666667</v>
          </cell>
          <cell r="AG210">
            <v>0.69164758566666673</v>
          </cell>
          <cell r="AH210">
            <v>77.357504188718906</v>
          </cell>
          <cell r="AI210">
            <v>38.269999999999996</v>
          </cell>
          <cell r="AJ210">
            <v>12.2</v>
          </cell>
          <cell r="AK210">
            <v>10</v>
          </cell>
          <cell r="AL210">
            <v>0.25</v>
          </cell>
          <cell r="AM210">
            <v>1.4E-2</v>
          </cell>
          <cell r="AN210">
            <v>0.12439417839050293</v>
          </cell>
          <cell r="AO210">
            <v>0.22119140625</v>
          </cell>
          <cell r="AP210">
            <v>0.49757671356201172</v>
          </cell>
          <cell r="AQ210">
            <v>3.1713991327971667</v>
          </cell>
          <cell r="AR210">
            <v>3.2387931905765694</v>
          </cell>
          <cell r="AS210">
            <v>4.9725589212506325</v>
          </cell>
          <cell r="AT210">
            <v>0.51262856572408877</v>
          </cell>
          <cell r="AU210">
            <v>0.6370227441145917</v>
          </cell>
          <cell r="AV210">
            <v>3.9359008856790321</v>
          </cell>
          <cell r="AW210">
            <v>193.20308293291885</v>
          </cell>
          <cell r="AX210">
            <v>0.40039477121375877</v>
          </cell>
          <cell r="AY210">
            <v>234.28177907090893</v>
          </cell>
          <cell r="AZ210" t="str">
            <v>16°19'23''</v>
          </cell>
          <cell r="BA210" t="e">
            <v>#VALUE!</v>
          </cell>
          <cell r="BB210">
            <v>0.19900000000000001</v>
          </cell>
          <cell r="BC210" t="e">
            <v>#VALUE!</v>
          </cell>
          <cell r="BD210" t="e">
            <v>#VALUE!</v>
          </cell>
          <cell r="BE210" t="e">
            <v>#VALUE!</v>
          </cell>
          <cell r="BF210" t="e">
            <v>#VALUE!</v>
          </cell>
          <cell r="BG210" t="e">
            <v>#VALUE!</v>
          </cell>
          <cell r="BH210" t="e">
            <v>#VALUE!</v>
          </cell>
          <cell r="BI210" t="e">
            <v>#VALUE!</v>
          </cell>
          <cell r="BJ210" t="e">
            <v>#VALUE!</v>
          </cell>
          <cell r="BK210" t="e">
            <v>#VALUE!</v>
          </cell>
          <cell r="BL210" t="e">
            <v>#VALUE!</v>
          </cell>
          <cell r="BM210" t="e">
            <v>#VALUE!</v>
          </cell>
          <cell r="BN210">
            <v>3.0000000000086402E-2</v>
          </cell>
          <cell r="BO210">
            <v>736.92</v>
          </cell>
          <cell r="BP210">
            <v>732.25</v>
          </cell>
          <cell r="BQ210">
            <v>737.17</v>
          </cell>
          <cell r="BR210">
            <v>732.5</v>
          </cell>
          <cell r="BS210">
            <v>738.4</v>
          </cell>
          <cell r="BT210">
            <v>733.7</v>
          </cell>
          <cell r="BU210">
            <v>733.69970703125</v>
          </cell>
          <cell r="BV210">
            <v>1.2300000000000182</v>
          </cell>
          <cell r="BW210">
            <v>1.2000000000000455</v>
          </cell>
          <cell r="BX210">
            <v>1.4800000000000182</v>
          </cell>
          <cell r="BY210">
            <v>250</v>
          </cell>
          <cell r="BZ210">
            <v>0.71250000000000002</v>
          </cell>
          <cell r="CA210">
            <v>0.3125</v>
          </cell>
          <cell r="CB210">
            <v>1.2150000000000318</v>
          </cell>
          <cell r="CC210">
            <v>5</v>
          </cell>
          <cell r="CD210">
            <v>1.236121119535293</v>
          </cell>
          <cell r="CE210">
            <v>1066.7918405514506</v>
          </cell>
          <cell r="CF210">
            <v>5.6892516618715638E-2</v>
          </cell>
          <cell r="CG210">
            <v>1779.7324552890548</v>
          </cell>
          <cell r="CH210">
            <v>2846.5242958405051</v>
          </cell>
          <cell r="CI210">
            <v>2</v>
          </cell>
          <cell r="CJ210">
            <v>1</v>
          </cell>
          <cell r="CK210">
            <v>1.5</v>
          </cell>
          <cell r="CL210">
            <v>2345</v>
          </cell>
          <cell r="CM210">
            <v>1.8208044536293211</v>
          </cell>
          <cell r="CN210">
            <v>1.9</v>
          </cell>
          <cell r="CO210">
            <v>1.8999996185302734</v>
          </cell>
          <cell r="CP210">
            <v>3</v>
          </cell>
          <cell r="CQ210">
            <v>3</v>
          </cell>
          <cell r="DV210" t="str">
            <v>250 mm</v>
          </cell>
          <cell r="DW210">
            <v>38.269999999999996</v>
          </cell>
          <cell r="DX210" t="str">
            <v>1</v>
          </cell>
          <cell r="DY210" t="str">
            <v>CS</v>
          </cell>
          <cell r="DZ210">
            <v>736.92</v>
          </cell>
          <cell r="EA210">
            <v>732.25</v>
          </cell>
        </row>
        <row r="211">
          <cell r="A211">
            <v>125</v>
          </cell>
          <cell r="B211" t="str">
            <v>C49A'</v>
          </cell>
          <cell r="C211" t="str">
            <v>C51</v>
          </cell>
          <cell r="D211">
            <v>0.18198070999999999</v>
          </cell>
          <cell r="F211">
            <v>0.82525044000000003</v>
          </cell>
          <cell r="G211">
            <v>2.33</v>
          </cell>
          <cell r="K211">
            <v>0.23530681861078648</v>
          </cell>
          <cell r="L211">
            <v>10.951692721228232</v>
          </cell>
          <cell r="M211">
            <v>10.951692721228232</v>
          </cell>
          <cell r="N211">
            <v>180.85541838717441</v>
          </cell>
          <cell r="O211">
            <v>0.63408674246423724</v>
          </cell>
          <cell r="P211">
            <v>96.726692254240945</v>
          </cell>
          <cell r="Q211">
            <v>0.18198070999999999</v>
          </cell>
          <cell r="S211">
            <v>0.82525044000000003</v>
          </cell>
          <cell r="U211">
            <v>184</v>
          </cell>
          <cell r="V211">
            <v>158.4</v>
          </cell>
          <cell r="Y211">
            <v>0</v>
          </cell>
          <cell r="AB211">
            <v>0</v>
          </cell>
          <cell r="AC211">
            <v>126.72000000000001</v>
          </cell>
          <cell r="AD211">
            <v>0.2698666666666667</v>
          </cell>
          <cell r="AE211">
            <v>1.0794666666666668</v>
          </cell>
          <cell r="AF211">
            <v>1.0794666666666668</v>
          </cell>
          <cell r="AG211">
            <v>1.3270417986666667</v>
          </cell>
          <cell r="AH211">
            <v>98.226692254240945</v>
          </cell>
          <cell r="AI211">
            <v>48.86</v>
          </cell>
          <cell r="AJ211">
            <v>13.12</v>
          </cell>
          <cell r="AK211">
            <v>10</v>
          </cell>
          <cell r="AL211">
            <v>0.25</v>
          </cell>
          <cell r="AM211">
            <v>1.4E-2</v>
          </cell>
          <cell r="AN211">
            <v>0.13942551612854004</v>
          </cell>
          <cell r="AO211">
            <v>0.236572265625</v>
          </cell>
          <cell r="AP211">
            <v>0.55770206451416016</v>
          </cell>
          <cell r="AQ211">
            <v>3.4903883060879015</v>
          </cell>
          <cell r="AR211">
            <v>3.3075076087670761</v>
          </cell>
          <cell r="AS211">
            <v>5.8864958473735385</v>
          </cell>
          <cell r="AT211">
            <v>0.62093835511086493</v>
          </cell>
          <cell r="AU211">
            <v>0.76036387123940496</v>
          </cell>
          <cell r="AV211">
            <v>4.0816067137147432</v>
          </cell>
          <cell r="AW211">
            <v>200.35540104139085</v>
          </cell>
          <cell r="AX211">
            <v>0.49026226267765338</v>
          </cell>
          <cell r="AY211">
            <v>238.15766390957205</v>
          </cell>
          <cell r="AZ211" t="str">
            <v>03°52'33''</v>
          </cell>
          <cell r="BA211" t="e">
            <v>#VALUE!</v>
          </cell>
          <cell r="BB211">
            <v>0.123</v>
          </cell>
          <cell r="BC211" t="e">
            <v>#VALUE!</v>
          </cell>
          <cell r="BD211" t="e">
            <v>#VALUE!</v>
          </cell>
          <cell r="BE211" t="e">
            <v>#VALUE!</v>
          </cell>
          <cell r="BF211" t="e">
            <v>#VALUE!</v>
          </cell>
          <cell r="BG211" t="e">
            <v>#VALUE!</v>
          </cell>
          <cell r="BH211" t="e">
            <v>#VALUE!</v>
          </cell>
          <cell r="BI211" t="e">
            <v>#VALUE!</v>
          </cell>
          <cell r="BJ211" t="e">
            <v>#VALUE!</v>
          </cell>
          <cell r="BK211" t="e">
            <v>#VALUE!</v>
          </cell>
          <cell r="BL211" t="e">
            <v>#VALUE!</v>
          </cell>
          <cell r="BM211" t="e">
            <v>#VALUE!</v>
          </cell>
          <cell r="BN211">
            <v>2.9999999999972715E-2</v>
          </cell>
          <cell r="BO211">
            <v>732.22</v>
          </cell>
          <cell r="BP211">
            <v>725.81</v>
          </cell>
          <cell r="BQ211">
            <v>732.47</v>
          </cell>
          <cell r="BR211">
            <v>726.06</v>
          </cell>
          <cell r="BS211">
            <v>733.7</v>
          </cell>
          <cell r="BT211">
            <v>727.26343526394749</v>
          </cell>
          <cell r="BU211">
            <v>727.26318359375</v>
          </cell>
          <cell r="BV211">
            <v>1.2300000000000182</v>
          </cell>
          <cell r="BW211">
            <v>1.2034352639475401</v>
          </cell>
          <cell r="BX211">
            <v>1.4800000000000182</v>
          </cell>
          <cell r="BY211">
            <v>250</v>
          </cell>
          <cell r="BZ211">
            <v>0.71250000000000002</v>
          </cell>
          <cell r="CA211">
            <v>0.3125</v>
          </cell>
          <cell r="CB211">
            <v>1.2167176319737791</v>
          </cell>
          <cell r="CC211">
            <v>6</v>
          </cell>
          <cell r="CD211">
            <v>1.3531341787454352</v>
          </cell>
          <cell r="CE211">
            <v>1167.7759389788534</v>
          </cell>
          <cell r="CF211">
            <v>5.6756730140659295E-2</v>
          </cell>
          <cell r="CG211">
            <v>1775.2145839897817</v>
          </cell>
          <cell r="CH211">
            <v>2942.9905229686351</v>
          </cell>
          <cell r="CI211">
            <v>2</v>
          </cell>
          <cell r="CJ211">
            <v>1</v>
          </cell>
          <cell r="CK211">
            <v>1.5</v>
          </cell>
          <cell r="CL211">
            <v>2345</v>
          </cell>
          <cell r="CM211">
            <v>1.882509929404244</v>
          </cell>
          <cell r="CN211">
            <v>1.9</v>
          </cell>
          <cell r="CO211">
            <v>1.8999996185302734</v>
          </cell>
          <cell r="CP211">
            <v>3</v>
          </cell>
          <cell r="CQ211">
            <v>3</v>
          </cell>
          <cell r="DV211" t="str">
            <v>250 mm</v>
          </cell>
          <cell r="DW211">
            <v>48.86</v>
          </cell>
          <cell r="DX211" t="str">
            <v>1</v>
          </cell>
          <cell r="DY211" t="str">
            <v>CS</v>
          </cell>
          <cell r="DZ211">
            <v>732.22</v>
          </cell>
          <cell r="EA211">
            <v>725.81000000000006</v>
          </cell>
        </row>
        <row r="212">
          <cell r="A212">
            <v>126</v>
          </cell>
          <cell r="B212" t="str">
            <v>C51</v>
          </cell>
          <cell r="C212" t="str">
            <v>C53</v>
          </cell>
          <cell r="D212">
            <v>0.14859531000000001</v>
          </cell>
          <cell r="F212">
            <v>0.97384575000000007</v>
          </cell>
          <cell r="G212">
            <v>2.33</v>
          </cell>
          <cell r="K212">
            <v>0.18463541986738927</v>
          </cell>
          <cell r="L212">
            <v>11.136328141095621</v>
          </cell>
          <cell r="M212">
            <v>11.136328141095621</v>
          </cell>
          <cell r="N212">
            <v>179.16327869262827</v>
          </cell>
          <cell r="O212">
            <v>0.63210287061205572</v>
          </cell>
          <cell r="P212">
            <v>113.55505505711403</v>
          </cell>
          <cell r="Q212">
            <v>0.14859531000000001</v>
          </cell>
          <cell r="R212">
            <v>0</v>
          </cell>
          <cell r="S212">
            <v>0.97384575000000007</v>
          </cell>
          <cell r="U212">
            <v>202</v>
          </cell>
          <cell r="V212">
            <v>158.4</v>
          </cell>
          <cell r="Y212">
            <v>0</v>
          </cell>
          <cell r="AB212">
            <v>0</v>
          </cell>
          <cell r="AC212">
            <v>126.72000000000001</v>
          </cell>
          <cell r="AD212">
            <v>0.29626666666666668</v>
          </cell>
          <cell r="AE212">
            <v>1.1850666666666667</v>
          </cell>
          <cell r="AF212">
            <v>1.1850666666666667</v>
          </cell>
          <cell r="AG212">
            <v>1.4772203916666666</v>
          </cell>
          <cell r="AH212">
            <v>115.05505505711403</v>
          </cell>
          <cell r="AI212">
            <v>35.449999999999996</v>
          </cell>
          <cell r="AJ212">
            <v>9.11</v>
          </cell>
          <cell r="AK212">
            <v>10</v>
          </cell>
          <cell r="AL212">
            <v>0.25</v>
          </cell>
          <cell r="AM212">
            <v>1.4E-2</v>
          </cell>
          <cell r="AN212">
            <v>0.17111992835998535</v>
          </cell>
          <cell r="AO212">
            <v>0.242431640625</v>
          </cell>
          <cell r="AP212">
            <v>0.68447971343994141</v>
          </cell>
          <cell r="AQ212">
            <v>3.2132512432776319</v>
          </cell>
          <cell r="AR212">
            <v>2.6111791222254173</v>
          </cell>
          <cell r="AS212">
            <v>4.8311692077226542</v>
          </cell>
          <cell r="AT212">
            <v>0.52624788748344775</v>
          </cell>
          <cell r="AU212">
            <v>0.6973678158434331</v>
          </cell>
          <cell r="AV212">
            <v>3.4011315230569745</v>
          </cell>
          <cell r="AW212">
            <v>166.95265323013211</v>
          </cell>
          <cell r="AX212">
            <v>0.68914780826225619</v>
          </cell>
          <cell r="AY212">
            <v>205.60488804442832</v>
          </cell>
          <cell r="AZ212" t="str">
            <v>32°33'10''</v>
          </cell>
          <cell r="BA212" t="e">
            <v>#VALUE!</v>
          </cell>
          <cell r="BB212">
            <v>1E-3</v>
          </cell>
          <cell r="BC212" t="e">
            <v>#VALUE!</v>
          </cell>
          <cell r="BD212" t="e">
            <v>#VALUE!</v>
          </cell>
          <cell r="BE212" t="e">
            <v>#VALUE!</v>
          </cell>
          <cell r="BF212" t="e">
            <v>#VALUE!</v>
          </cell>
          <cell r="BG212" t="e">
            <v>#VALUE!</v>
          </cell>
          <cell r="BH212" t="e">
            <v>#VALUE!</v>
          </cell>
          <cell r="BI212" t="e">
            <v>#VALUE!</v>
          </cell>
          <cell r="BJ212" t="e">
            <v>#VALUE!</v>
          </cell>
          <cell r="BK212" t="e">
            <v>#VALUE!</v>
          </cell>
          <cell r="BL212" t="e">
            <v>#VALUE!</v>
          </cell>
          <cell r="BM212" t="e">
            <v>#VALUE!</v>
          </cell>
          <cell r="BN212">
            <v>2.9999999999972715E-2</v>
          </cell>
          <cell r="BO212">
            <v>725.78</v>
          </cell>
          <cell r="BP212">
            <v>722.55</v>
          </cell>
          <cell r="BQ212">
            <v>726.03</v>
          </cell>
          <cell r="BR212">
            <v>722.8</v>
          </cell>
          <cell r="BS212">
            <v>727.26343526394749</v>
          </cell>
          <cell r="BT212">
            <v>724</v>
          </cell>
          <cell r="BU212">
            <v>724</v>
          </cell>
          <cell r="BV212">
            <v>1.2334352639475128</v>
          </cell>
          <cell r="BW212">
            <v>1.2000000000000455</v>
          </cell>
          <cell r="BX212">
            <v>1.4834352639475128</v>
          </cell>
          <cell r="BY212">
            <v>250</v>
          </cell>
          <cell r="BZ212">
            <v>0.71250000000000002</v>
          </cell>
          <cell r="CA212">
            <v>0.3125</v>
          </cell>
          <cell r="CB212">
            <v>1.2167176319737791</v>
          </cell>
          <cell r="CC212">
            <v>7</v>
          </cell>
          <cell r="CD212">
            <v>1.267848271705557</v>
          </cell>
          <cell r="CE212">
            <v>1351.6253082843507</v>
          </cell>
          <cell r="CF212">
            <v>5.6756730140659295E-2</v>
          </cell>
          <cell r="CG212">
            <v>1775.2145839897817</v>
          </cell>
          <cell r="CH212">
            <v>3126.8398922741326</v>
          </cell>
          <cell r="CI212">
            <v>2</v>
          </cell>
          <cell r="CJ212">
            <v>1</v>
          </cell>
          <cell r="CK212">
            <v>1.5</v>
          </cell>
          <cell r="CL212">
            <v>2345</v>
          </cell>
          <cell r="CM212">
            <v>2.0001108052926222</v>
          </cell>
          <cell r="CN212">
            <v>2.2000000000000002</v>
          </cell>
          <cell r="CO212">
            <v>2.1999988555908203</v>
          </cell>
          <cell r="CP212">
            <v>3</v>
          </cell>
          <cell r="CQ212">
            <v>3</v>
          </cell>
          <cell r="DV212" t="str">
            <v>250 mm</v>
          </cell>
          <cell r="DW212">
            <v>35.449999999999996</v>
          </cell>
          <cell r="DX212" t="str">
            <v>1</v>
          </cell>
          <cell r="DY212" t="str">
            <v>CS</v>
          </cell>
          <cell r="DZ212">
            <v>725.78</v>
          </cell>
          <cell r="EA212">
            <v>722.55</v>
          </cell>
        </row>
        <row r="213">
          <cell r="A213">
            <v>127</v>
          </cell>
          <cell r="B213" t="str">
            <v>C53</v>
          </cell>
          <cell r="C213" t="str">
            <v>C55</v>
          </cell>
          <cell r="D213">
            <v>5.5518830000000005E-2</v>
          </cell>
          <cell r="F213">
            <v>1.02936458</v>
          </cell>
          <cell r="G213">
            <v>2.33</v>
          </cell>
          <cell r="K213">
            <v>0.25377291129090412</v>
          </cell>
          <cell r="L213">
            <v>11.390101052386525</v>
          </cell>
          <cell r="M213">
            <v>11.390101052386525</v>
          </cell>
          <cell r="N213">
            <v>176.90678696190068</v>
          </cell>
          <cell r="O213">
            <v>0.6288052273352448</v>
          </cell>
          <cell r="P213">
            <v>119.73096484246066</v>
          </cell>
          <cell r="Q213">
            <v>5.5518830000000005E-2</v>
          </cell>
          <cell r="R213">
            <v>0.17845516</v>
          </cell>
          <cell r="S213">
            <v>1.2078197400000001</v>
          </cell>
          <cell r="U213">
            <v>415</v>
          </cell>
          <cell r="V213">
            <v>158.4</v>
          </cell>
          <cell r="Y213">
            <v>0</v>
          </cell>
          <cell r="AB213">
            <v>0</v>
          </cell>
          <cell r="AC213">
            <v>126.72000000000001</v>
          </cell>
          <cell r="AD213">
            <v>0.60866666666666669</v>
          </cell>
          <cell r="AE213">
            <v>2.4346666666666668</v>
          </cell>
          <cell r="AF213">
            <v>2.4346666666666668</v>
          </cell>
          <cell r="AG213">
            <v>2.797012588666667</v>
          </cell>
          <cell r="AH213">
            <v>122.52797743112733</v>
          </cell>
          <cell r="AI213">
            <v>31.169999999999998</v>
          </cell>
          <cell r="AJ213">
            <v>2.57</v>
          </cell>
          <cell r="AK213">
            <v>12</v>
          </cell>
          <cell r="AL213">
            <v>0.30000000000000004</v>
          </cell>
          <cell r="AM213">
            <v>1.4E-2</v>
          </cell>
          <cell r="AN213">
            <v>0.23675222396850593</v>
          </cell>
          <cell r="AO213">
            <v>0.26601562500000009</v>
          </cell>
          <cell r="AP213">
            <v>0.78917407989501964</v>
          </cell>
          <cell r="AQ213">
            <v>2.0477817404330882</v>
          </cell>
          <cell r="AR213">
            <v>1.3211389152868287</v>
          </cell>
          <cell r="AS213">
            <v>1.8261199283221297</v>
          </cell>
          <cell r="AT213">
            <v>0.21373139941137451</v>
          </cell>
          <cell r="AU213">
            <v>0.45048362337988046</v>
          </cell>
          <cell r="AV213">
            <v>2.0399442427600341</v>
          </cell>
          <cell r="AW213">
            <v>144.19516155272365</v>
          </cell>
          <cell r="AX213">
            <v>0.84973709319869295</v>
          </cell>
          <cell r="AY213">
            <v>213.57600720137697</v>
          </cell>
          <cell r="AZ213" t="str">
            <v>07°58'16''</v>
          </cell>
          <cell r="BA213" t="e">
            <v>#VALUE!</v>
          </cell>
          <cell r="BB213">
            <v>1E-3</v>
          </cell>
          <cell r="BC213" t="e">
            <v>#VALUE!</v>
          </cell>
          <cell r="BD213" t="e">
            <v>#VALUE!</v>
          </cell>
          <cell r="BE213" t="e">
            <v>#VALUE!</v>
          </cell>
          <cell r="BF213" t="e">
            <v>#VALUE!</v>
          </cell>
          <cell r="BG213" t="e">
            <v>#VALUE!</v>
          </cell>
          <cell r="BH213" t="e">
            <v>#VALUE!</v>
          </cell>
          <cell r="BI213" t="e">
            <v>#VALUE!</v>
          </cell>
          <cell r="BJ213" t="e">
            <v>#VALUE!</v>
          </cell>
          <cell r="BK213" t="e">
            <v>#VALUE!</v>
          </cell>
          <cell r="BL213" t="e">
            <v>#VALUE!</v>
          </cell>
          <cell r="BM213" t="e">
            <v>#VALUE!</v>
          </cell>
          <cell r="BN213">
            <v>0.37000000000000455</v>
          </cell>
          <cell r="BO213">
            <v>722.18</v>
          </cell>
          <cell r="BP213">
            <v>721.38</v>
          </cell>
          <cell r="BQ213">
            <v>722.4799999999999</v>
          </cell>
          <cell r="BR213">
            <v>721.68</v>
          </cell>
          <cell r="BS213">
            <v>724</v>
          </cell>
          <cell r="BT213">
            <v>723.18632127920841</v>
          </cell>
          <cell r="BU213">
            <v>723.18603515625</v>
          </cell>
          <cell r="BV213">
            <v>1.5200000000000955</v>
          </cell>
          <cell r="BW213">
            <v>1.5063212792084641</v>
          </cell>
          <cell r="BX213">
            <v>1.8200000000000955</v>
          </cell>
          <cell r="BY213">
            <v>300</v>
          </cell>
          <cell r="BZ213">
            <v>0.77500000000000002</v>
          </cell>
          <cell r="CA213">
            <v>0.375</v>
          </cell>
          <cell r="CB213">
            <v>1.5131606396042798</v>
          </cell>
          <cell r="CC213">
            <v>8</v>
          </cell>
          <cell r="CD213">
            <v>1.3927190214702696</v>
          </cell>
          <cell r="CE213">
            <v>1756.6539107682197</v>
          </cell>
          <cell r="CF213">
            <v>4.6369933868095625E-2</v>
          </cell>
          <cell r="CG213">
            <v>1472.5789668312311</v>
          </cell>
          <cell r="CH213">
            <v>3229.2328775994511</v>
          </cell>
          <cell r="CI213">
            <v>2</v>
          </cell>
          <cell r="CJ213">
            <v>1</v>
          </cell>
          <cell r="CK213">
            <v>1.5</v>
          </cell>
          <cell r="CL213">
            <v>2650</v>
          </cell>
          <cell r="CM213">
            <v>1.8278676665657272</v>
          </cell>
          <cell r="CN213">
            <v>1.9</v>
          </cell>
          <cell r="CO213">
            <v>1.8999996185302734</v>
          </cell>
          <cell r="CP213">
            <v>3</v>
          </cell>
          <cell r="CQ213">
            <v>3</v>
          </cell>
          <cell r="DV213" t="str">
            <v>300 mm</v>
          </cell>
          <cell r="DW213">
            <v>31.169999999999998</v>
          </cell>
          <cell r="DX213" t="str">
            <v>1</v>
          </cell>
          <cell r="DY213" t="str">
            <v>CS</v>
          </cell>
          <cell r="DZ213">
            <v>722.18</v>
          </cell>
          <cell r="EA213">
            <v>721.38</v>
          </cell>
        </row>
        <row r="214">
          <cell r="A214">
            <v>128</v>
          </cell>
          <cell r="B214" t="str">
            <v>C55</v>
          </cell>
          <cell r="C214" t="str">
            <v>C57</v>
          </cell>
          <cell r="D214">
            <v>0.10901922999999999</v>
          </cell>
          <cell r="E214">
            <v>0.12245999999999999</v>
          </cell>
          <cell r="F214">
            <v>1.2608438099999999</v>
          </cell>
          <cell r="G214">
            <v>2.33</v>
          </cell>
          <cell r="K214">
            <v>0.15858055172353552</v>
          </cell>
          <cell r="L214">
            <v>11.54868160411006</v>
          </cell>
          <cell r="M214">
            <v>11.54868160411006</v>
          </cell>
          <cell r="N214">
            <v>175.53566726483686</v>
          </cell>
          <cell r="O214">
            <v>0.63173227798238163</v>
          </cell>
          <cell r="P214">
            <v>145.40005474357883</v>
          </cell>
          <cell r="Q214">
            <v>0.10901922999999999</v>
          </cell>
          <cell r="R214">
            <v>0.12245999999999999</v>
          </cell>
          <cell r="S214">
            <v>1.4392989700000001</v>
          </cell>
          <cell r="U214">
            <v>454</v>
          </cell>
          <cell r="V214">
            <v>158.4</v>
          </cell>
          <cell r="Y214">
            <v>0</v>
          </cell>
          <cell r="AB214">
            <v>0</v>
          </cell>
          <cell r="AC214">
            <v>126.72000000000001</v>
          </cell>
          <cell r="AD214">
            <v>0.66586666666666672</v>
          </cell>
          <cell r="AE214">
            <v>2.6604198921084903</v>
          </cell>
          <cell r="AF214">
            <v>2.6604198921084903</v>
          </cell>
          <cell r="AG214">
            <v>3.0922095831084904</v>
          </cell>
          <cell r="AH214">
            <v>148.49226432668732</v>
          </cell>
          <cell r="AI214">
            <v>31.080000000000002</v>
          </cell>
          <cell r="AJ214">
            <v>8.27</v>
          </cell>
          <cell r="AK214">
            <v>12</v>
          </cell>
          <cell r="AL214">
            <v>0.30000000000000004</v>
          </cell>
          <cell r="AM214">
            <v>1.4E-2</v>
          </cell>
          <cell r="AN214">
            <v>0.18348641395568857</v>
          </cell>
          <cell r="AO214">
            <v>0.28125000000000006</v>
          </cell>
          <cell r="AP214">
            <v>0.61162137985229514</v>
          </cell>
          <cell r="AQ214">
            <v>3.277629898719038</v>
          </cell>
          <cell r="AR214">
            <v>2.6563713286317383</v>
          </cell>
          <cell r="AS214">
            <v>4.8061648990588512</v>
          </cell>
          <cell r="AT214">
            <v>0.54754626671646123</v>
          </cell>
          <cell r="AU214">
            <v>0.73103268067214977</v>
          </cell>
          <cell r="AV214">
            <v>3.659354554259945</v>
          </cell>
          <cell r="AW214">
            <v>258.66453115222646</v>
          </cell>
          <cell r="AX214">
            <v>0.57407277165224579</v>
          </cell>
          <cell r="AY214">
            <v>139.54450020277838</v>
          </cell>
          <cell r="AZ214" t="str">
            <v>74°01'53''</v>
          </cell>
          <cell r="BA214" t="e">
            <v>#VALUE!</v>
          </cell>
          <cell r="BB214">
            <v>0.28100000000000003</v>
          </cell>
          <cell r="BC214" t="e">
            <v>#VALUE!</v>
          </cell>
          <cell r="BD214" t="e">
            <v>#VALUE!</v>
          </cell>
          <cell r="BE214" t="e">
            <v>#VALUE!</v>
          </cell>
          <cell r="BF214" t="e">
            <v>#VALUE!</v>
          </cell>
          <cell r="BG214" t="e">
            <v>#VALUE!</v>
          </cell>
          <cell r="BH214" t="e">
            <v>#VALUE!</v>
          </cell>
          <cell r="BI214" t="e">
            <v>#VALUE!</v>
          </cell>
          <cell r="BJ214" t="e">
            <v>#VALUE!</v>
          </cell>
          <cell r="BK214" t="e">
            <v>#VALUE!</v>
          </cell>
          <cell r="BL214" t="e">
            <v>#VALUE!</v>
          </cell>
          <cell r="BM214" t="e">
            <v>#VALUE!</v>
          </cell>
          <cell r="BN214">
            <v>5.999999999994543E-2</v>
          </cell>
          <cell r="BO214">
            <v>721.32</v>
          </cell>
          <cell r="BP214">
            <v>718.75</v>
          </cell>
          <cell r="BQ214">
            <v>721.62</v>
          </cell>
          <cell r="BR214">
            <v>719.05</v>
          </cell>
          <cell r="BS214">
            <v>723.18632127920841</v>
          </cell>
          <cell r="BT214">
            <v>720.55553728536006</v>
          </cell>
          <cell r="BU214">
            <v>720.55517578125</v>
          </cell>
          <cell r="BV214">
            <v>1.5663212792084096</v>
          </cell>
          <cell r="BW214">
            <v>1.5055372853601057</v>
          </cell>
          <cell r="BX214">
            <v>1.8663212792084096</v>
          </cell>
          <cell r="BY214">
            <v>300</v>
          </cell>
          <cell r="BZ214">
            <v>0.77500000000000002</v>
          </cell>
          <cell r="CA214">
            <v>0.375</v>
          </cell>
          <cell r="CB214">
            <v>1.5359292822842576</v>
          </cell>
          <cell r="CC214">
            <v>9</v>
          </cell>
          <cell r="CD214">
            <v>1.4069634866967118</v>
          </cell>
          <cell r="CE214">
            <v>1774.6206328141466</v>
          </cell>
          <cell r="CF214">
            <v>4.5151935024112522E-2</v>
          </cell>
          <cell r="CG214">
            <v>1433.6888326057631</v>
          </cell>
          <cell r="CH214">
            <v>3208.3094654199094</v>
          </cell>
          <cell r="CI214">
            <v>2</v>
          </cell>
          <cell r="CJ214">
            <v>1</v>
          </cell>
          <cell r="CK214">
            <v>1.5</v>
          </cell>
          <cell r="CL214">
            <v>2650</v>
          </cell>
          <cell r="CM214">
            <v>1.8160242257093828</v>
          </cell>
          <cell r="CN214">
            <v>1.9</v>
          </cell>
          <cell r="CO214">
            <v>1.8999996185302734</v>
          </cell>
          <cell r="CP214">
            <v>3</v>
          </cell>
          <cell r="CQ214">
            <v>3</v>
          </cell>
          <cell r="DV214" t="str">
            <v>300 mm</v>
          </cell>
          <cell r="DW214">
            <v>31.080000000000002</v>
          </cell>
          <cell r="DX214" t="str">
            <v>1</v>
          </cell>
          <cell r="DY214" t="str">
            <v>CS</v>
          </cell>
          <cell r="DZ214">
            <v>721.32</v>
          </cell>
          <cell r="EA214">
            <v>718.75</v>
          </cell>
        </row>
        <row r="215">
          <cell r="A215">
            <v>129</v>
          </cell>
          <cell r="B215" t="str">
            <v>C57</v>
          </cell>
          <cell r="C215" t="str">
            <v>C39</v>
          </cell>
          <cell r="D215">
            <v>3.4049919999999997E-2</v>
          </cell>
          <cell r="F215">
            <v>1.2948937299999999</v>
          </cell>
          <cell r="G215">
            <v>2.33</v>
          </cell>
          <cell r="K215">
            <v>8.2947653854686498E-2</v>
          </cell>
          <cell r="L215">
            <v>11.631629257964747</v>
          </cell>
          <cell r="M215">
            <v>11.631629257964747</v>
          </cell>
          <cell r="N215">
            <v>174.82998814252261</v>
          </cell>
          <cell r="O215">
            <v>0.6294794249326231</v>
          </cell>
          <cell r="P215">
            <v>149.14731246694396</v>
          </cell>
          <cell r="Q215">
            <v>3.4049919999999997E-2</v>
          </cell>
          <cell r="R215">
            <v>0</v>
          </cell>
          <cell r="S215">
            <v>1.47334889</v>
          </cell>
          <cell r="U215">
            <v>458</v>
          </cell>
          <cell r="V215">
            <v>158.4</v>
          </cell>
          <cell r="Y215">
            <v>0</v>
          </cell>
          <cell r="AB215">
            <v>0</v>
          </cell>
          <cell r="AC215">
            <v>126.72000000000001</v>
          </cell>
          <cell r="AD215">
            <v>0.6717333333333334</v>
          </cell>
          <cell r="AE215">
            <v>2.6825854519507057</v>
          </cell>
          <cell r="AF215">
            <v>2.6825854519507057</v>
          </cell>
          <cell r="AG215">
            <v>3.1245901189507057</v>
          </cell>
          <cell r="AH215">
            <v>152.27190258589465</v>
          </cell>
          <cell r="AI215">
            <v>14.1</v>
          </cell>
          <cell r="AJ215">
            <v>5.39</v>
          </cell>
          <cell r="AK215">
            <v>12</v>
          </cell>
          <cell r="AL215">
            <v>0.30000000000000004</v>
          </cell>
          <cell r="AM215">
            <v>1.4E-2</v>
          </cell>
          <cell r="AN215">
            <v>0.21299171447753906</v>
          </cell>
          <cell r="AO215">
            <v>0.28271484375000006</v>
          </cell>
          <cell r="AP215">
            <v>0.70997238159179676</v>
          </cell>
          <cell r="AQ215">
            <v>2.8372244863559475</v>
          </cell>
          <cell r="AR215">
            <v>2.038530950224319</v>
          </cell>
          <cell r="AS215">
            <v>3.5303756490510581</v>
          </cell>
          <cell r="AT215">
            <v>0.41028760377052853</v>
          </cell>
          <cell r="AU215">
            <v>0.62327931824806759</v>
          </cell>
          <cell r="AV215">
            <v>2.9542423395573323</v>
          </cell>
          <cell r="AW215">
            <v>208.8230856947379</v>
          </cell>
          <cell r="AX215">
            <v>0.72919094208046042</v>
          </cell>
          <cell r="AY215">
            <v>217.4176514605592</v>
          </cell>
          <cell r="AZ215" t="str">
            <v>77°52'23''</v>
          </cell>
          <cell r="BA215" t="e">
            <v>#VALUE!</v>
          </cell>
          <cell r="BB215">
            <v>1E-3</v>
          </cell>
          <cell r="BC215" t="e">
            <v>#VALUE!</v>
          </cell>
          <cell r="BD215" t="e">
            <v>#VALUE!</v>
          </cell>
          <cell r="BE215" t="e">
            <v>#VALUE!</v>
          </cell>
          <cell r="BF215" t="e">
            <v>#VALUE!</v>
          </cell>
          <cell r="BG215" t="e">
            <v>#VALUE!</v>
          </cell>
          <cell r="BH215" t="e">
            <v>#VALUE!</v>
          </cell>
          <cell r="BI215" t="e">
            <v>#VALUE!</v>
          </cell>
          <cell r="BJ215" t="e">
            <v>#VALUE!</v>
          </cell>
          <cell r="BK215" t="e">
            <v>#VALUE!</v>
          </cell>
          <cell r="BL215" t="e">
            <v>#VALUE!</v>
          </cell>
          <cell r="BM215" t="e">
            <v>#VALUE!</v>
          </cell>
          <cell r="BN215">
            <v>2.9999999999972715E-2</v>
          </cell>
          <cell r="BO215">
            <v>718.72</v>
          </cell>
          <cell r="BP215">
            <v>717.96</v>
          </cell>
          <cell r="BQ215">
            <v>719.02</v>
          </cell>
          <cell r="BR215">
            <v>718.26</v>
          </cell>
          <cell r="BS215">
            <v>720.55553728536006</v>
          </cell>
          <cell r="BT215">
            <v>719.99733945436037</v>
          </cell>
          <cell r="BU215">
            <v>719.9970703125</v>
          </cell>
          <cell r="BV215">
            <v>1.5355372853600784</v>
          </cell>
          <cell r="BW215">
            <v>1.7373394543603808</v>
          </cell>
          <cell r="BX215">
            <v>1.8355372853600784</v>
          </cell>
          <cell r="BY215">
            <v>300</v>
          </cell>
          <cell r="BZ215">
            <v>0.77500000000000002</v>
          </cell>
          <cell r="CA215">
            <v>0.375</v>
          </cell>
          <cell r="CB215">
            <v>1.6364383698602296</v>
          </cell>
          <cell r="CC215">
            <v>10</v>
          </cell>
          <cell r="CD215">
            <v>1.4680355064323092</v>
          </cell>
          <cell r="CE215">
            <v>1851.6515347069023</v>
          </cell>
          <cell r="CF215">
            <v>4.0291352405645076E-2</v>
          </cell>
          <cell r="CG215">
            <v>1280.9441266046806</v>
          </cell>
          <cell r="CH215">
            <v>3132.5956613115832</v>
          </cell>
          <cell r="CI215">
            <v>2</v>
          </cell>
          <cell r="CJ215">
            <v>1</v>
          </cell>
          <cell r="CK215">
            <v>1.5</v>
          </cell>
          <cell r="CL215">
            <v>2650</v>
          </cell>
          <cell r="CM215">
            <v>1.7731673554593868</v>
          </cell>
          <cell r="CN215">
            <v>1.9</v>
          </cell>
          <cell r="CO215">
            <v>1.8999996185302734</v>
          </cell>
          <cell r="CP215">
            <v>3</v>
          </cell>
          <cell r="CQ215">
            <v>3</v>
          </cell>
          <cell r="DV215" t="str">
            <v>300 mm</v>
          </cell>
          <cell r="DW215">
            <v>14.1</v>
          </cell>
          <cell r="DX215" t="str">
            <v>1</v>
          </cell>
          <cell r="DY215" t="str">
            <v>CS</v>
          </cell>
          <cell r="DZ215">
            <v>718.72</v>
          </cell>
          <cell r="EA215">
            <v>717.96</v>
          </cell>
        </row>
        <row r="216">
          <cell r="A216">
            <v>130</v>
          </cell>
          <cell r="B216" t="str">
            <v>C39</v>
          </cell>
          <cell r="C216" t="str">
            <v>C59</v>
          </cell>
          <cell r="D216">
            <v>0.13307331</v>
          </cell>
          <cell r="E216">
            <v>0.21119399999999997</v>
          </cell>
          <cell r="F216">
            <v>1.6391610399999998</v>
          </cell>
          <cell r="G216">
            <v>2.33</v>
          </cell>
          <cell r="K216">
            <v>0.22379700415379133</v>
          </cell>
          <cell r="L216">
            <v>11.855426262118538</v>
          </cell>
          <cell r="M216">
            <v>11.855426262118538</v>
          </cell>
          <cell r="N216">
            <v>172.96414188384855</v>
          </cell>
          <cell r="O216">
            <v>0.62985932396330446</v>
          </cell>
          <cell r="P216">
            <v>186.65285269302206</v>
          </cell>
          <cell r="Q216">
            <v>0.13307331</v>
          </cell>
          <cell r="R216">
            <v>0.21119399999999997</v>
          </cell>
          <cell r="S216">
            <v>1.8176162</v>
          </cell>
          <cell r="U216">
            <v>491</v>
          </cell>
          <cell r="V216">
            <v>158.4</v>
          </cell>
          <cell r="W216">
            <v>0.23923000000000003</v>
          </cell>
          <cell r="X216">
            <v>0.23923000000000003</v>
          </cell>
          <cell r="Y216">
            <v>0.11961500000000001</v>
          </cell>
          <cell r="AB216">
            <v>0.11961495876312256</v>
          </cell>
          <cell r="AC216">
            <v>126.72000000000001</v>
          </cell>
          <cell r="AD216">
            <v>0.7201333333333334</v>
          </cell>
          <cell r="AE216">
            <v>2.8648855634624182</v>
          </cell>
          <cell r="AF216">
            <v>2.9845005634624182</v>
          </cell>
          <cell r="AG216">
            <v>3.5297854234624184</v>
          </cell>
          <cell r="AH216">
            <v>190.18263811648447</v>
          </cell>
          <cell r="AI216">
            <v>43.98</v>
          </cell>
          <cell r="AJ216">
            <v>6.78</v>
          </cell>
          <cell r="AK216">
            <v>12</v>
          </cell>
          <cell r="AL216">
            <v>0.30000000000000004</v>
          </cell>
          <cell r="AM216">
            <v>1.4E-2</v>
          </cell>
          <cell r="AN216">
            <v>0.22914304733276369</v>
          </cell>
          <cell r="AO216">
            <v>0.29245605468749997</v>
          </cell>
          <cell r="AP216">
            <v>0.76381015777587891</v>
          </cell>
          <cell r="AQ216">
            <v>3.2828089587393108</v>
          </cell>
          <cell r="AR216">
            <v>2.1963972576181372</v>
          </cell>
          <cell r="AS216">
            <v>4.6993816720654076</v>
          </cell>
          <cell r="AT216">
            <v>0.54927801526906617</v>
          </cell>
          <cell r="AU216">
            <v>0.77842106260182986</v>
          </cell>
          <cell r="AV216">
            <v>3.3133444165328445</v>
          </cell>
          <cell r="AW216">
            <v>234.20651575032778</v>
          </cell>
          <cell r="AX216">
            <v>0.812029663253373</v>
          </cell>
          <cell r="AY216">
            <v>236.32054976689</v>
          </cell>
          <cell r="AZ216" t="e">
            <v>#REF!</v>
          </cell>
          <cell r="BA216" t="e">
            <v>#REF!</v>
          </cell>
          <cell r="BB216" t="e">
            <v>#REF!</v>
          </cell>
          <cell r="BC216" t="e">
            <v>#REF!</v>
          </cell>
          <cell r="BD216" t="e">
            <v>#REF!</v>
          </cell>
          <cell r="BE216" t="e">
            <v>#REF!</v>
          </cell>
          <cell r="BF216" t="e">
            <v>#REF!</v>
          </cell>
          <cell r="BG216" t="e">
            <v>#REF!</v>
          </cell>
          <cell r="BH216" t="e">
            <v>#REF!</v>
          </cell>
          <cell r="BI216" t="e">
            <v>#REF!</v>
          </cell>
          <cell r="BJ216" t="e">
            <v>#REF!</v>
          </cell>
          <cell r="BK216" t="e">
            <v>#REF!</v>
          </cell>
          <cell r="BL216" t="e">
            <v>#REF!</v>
          </cell>
          <cell r="BM216" t="e">
            <v>#REF!</v>
          </cell>
          <cell r="BN216">
            <v>0.16000000000008185</v>
          </cell>
          <cell r="BO216">
            <v>717.8</v>
          </cell>
          <cell r="BP216">
            <v>714.82</v>
          </cell>
          <cell r="BQ216">
            <v>718.09999999999991</v>
          </cell>
          <cell r="BR216">
            <v>715.12</v>
          </cell>
          <cell r="BS216">
            <v>719.99733945436037</v>
          </cell>
          <cell r="BT216">
            <v>717.92207809623778</v>
          </cell>
          <cell r="BU216">
            <v>717.921875</v>
          </cell>
          <cell r="BV216">
            <v>1.8973394543604627</v>
          </cell>
          <cell r="BW216">
            <v>2.8020780962377785</v>
          </cell>
          <cell r="BX216">
            <v>2.1973394543604625</v>
          </cell>
          <cell r="BY216">
            <v>300</v>
          </cell>
          <cell r="BZ216">
            <v>0.77500000000000002</v>
          </cell>
          <cell r="CA216">
            <v>0.375</v>
          </cell>
          <cell r="CB216">
            <v>2.3497087752991206</v>
          </cell>
          <cell r="CC216">
            <v>10</v>
          </cell>
          <cell r="CD216">
            <v>1.8269698126343095</v>
          </cell>
          <cell r="CE216">
            <v>2304.379861798313</v>
          </cell>
          <cell r="CF216">
            <v>2.0558974885761083E-2</v>
          </cell>
          <cell r="CG216">
            <v>694.28203198527092</v>
          </cell>
          <cell r="CH216">
            <v>2998.6618937835838</v>
          </cell>
          <cell r="CI216">
            <v>2</v>
          </cell>
          <cell r="CJ216">
            <v>1</v>
          </cell>
          <cell r="CK216">
            <v>1.5</v>
          </cell>
          <cell r="CL216">
            <v>2650</v>
          </cell>
          <cell r="CM216">
            <v>1.6973557889341038</v>
          </cell>
          <cell r="CN216">
            <v>1.9</v>
          </cell>
          <cell r="CO216">
            <v>1.8999996185302734</v>
          </cell>
          <cell r="CP216">
            <v>3</v>
          </cell>
          <cell r="CQ216">
            <v>3</v>
          </cell>
          <cell r="DV216" t="str">
            <v>300 mm</v>
          </cell>
          <cell r="DW216">
            <v>43.98</v>
          </cell>
          <cell r="DX216" t="str">
            <v>1</v>
          </cell>
          <cell r="DY216" t="str">
            <v>CS</v>
          </cell>
          <cell r="DZ216">
            <v>717.8</v>
          </cell>
          <cell r="EA216">
            <v>714.81999999999994</v>
          </cell>
        </row>
        <row r="217">
          <cell r="A217">
            <v>131</v>
          </cell>
          <cell r="B217" t="str">
            <v>C59</v>
          </cell>
          <cell r="C217" t="str">
            <v>C61</v>
          </cell>
          <cell r="D217">
            <v>0</v>
          </cell>
          <cell r="E217">
            <v>0.23923000000000003</v>
          </cell>
          <cell r="F217">
            <v>1.8783910399999999</v>
          </cell>
          <cell r="G217">
            <v>2.33</v>
          </cell>
          <cell r="K217">
            <v>9.4310202318704364E-2</v>
          </cell>
          <cell r="L217">
            <v>11.949736464437242</v>
          </cell>
          <cell r="M217">
            <v>11.949736464437242</v>
          </cell>
          <cell r="N217">
            <v>172.19404100135128</v>
          </cell>
          <cell r="O217">
            <v>0.62903127503546485</v>
          </cell>
          <cell r="P217">
            <v>212.56515472590672</v>
          </cell>
          <cell r="Q217">
            <v>0</v>
          </cell>
          <cell r="R217">
            <v>0.23923000000000003</v>
          </cell>
          <cell r="S217">
            <v>2.0568461999999998</v>
          </cell>
          <cell r="U217">
            <v>527</v>
          </cell>
          <cell r="V217">
            <v>158.4</v>
          </cell>
          <cell r="W217">
            <v>0</v>
          </cell>
          <cell r="X217">
            <v>0.23923000000000003</v>
          </cell>
          <cell r="Y217">
            <v>0.11961500000000001</v>
          </cell>
          <cell r="AB217">
            <v>0.11961495876312256</v>
          </cell>
          <cell r="AC217">
            <v>126.72000000000001</v>
          </cell>
          <cell r="AD217">
            <v>0.77293333333333336</v>
          </cell>
          <cell r="AE217">
            <v>3.0626469427823468</v>
          </cell>
          <cell r="AF217">
            <v>3.1822619427823469</v>
          </cell>
          <cell r="AG217">
            <v>3.7993158027823468</v>
          </cell>
          <cell r="AH217">
            <v>216.36447052868908</v>
          </cell>
          <cell r="AI217">
            <v>12.850000000000001</v>
          </cell>
          <cell r="AJ217">
            <v>1.17</v>
          </cell>
          <cell r="AK217">
            <v>16</v>
          </cell>
          <cell r="AL217">
            <v>0.36199999999999999</v>
          </cell>
          <cell r="AM217">
            <v>0.01</v>
          </cell>
          <cell r="AN217">
            <v>0.31581546211242673</v>
          </cell>
          <cell r="AO217">
            <v>0.33124414062499996</v>
          </cell>
          <cell r="AP217">
            <v>0.87241840362548817</v>
          </cell>
          <cell r="AQ217">
            <v>2.2710302760114809</v>
          </cell>
          <cell r="AR217">
            <v>1.1535319253102894</v>
          </cell>
          <cell r="AS217">
            <v>1.0791918313050397</v>
          </cell>
          <cell r="AT217">
            <v>0.26287352265855163</v>
          </cell>
          <cell r="AU217">
            <v>0.57868898477097841</v>
          </cell>
          <cell r="AV217">
            <v>2.1840583950549832</v>
          </cell>
          <cell r="AW217">
            <v>224.78703988189213</v>
          </cell>
          <cell r="AX217">
            <v>0.96253089431833594</v>
          </cell>
          <cell r="AY217">
            <v>133.86984246510897</v>
          </cell>
          <cell r="AZ217" t="str">
            <v>102°27'03''</v>
          </cell>
          <cell r="BA217" t="e">
            <v>#VALUE!</v>
          </cell>
          <cell r="BB217">
            <v>1E-3</v>
          </cell>
          <cell r="BC217" t="e">
            <v>#VALUE!</v>
          </cell>
          <cell r="BD217" t="e">
            <v>#VALUE!</v>
          </cell>
          <cell r="BE217" t="e">
            <v>#VALUE!</v>
          </cell>
          <cell r="BF217" t="e">
            <v>#VALUE!</v>
          </cell>
          <cell r="BG217" t="e">
            <v>#VALUE!</v>
          </cell>
          <cell r="BH217" t="e">
            <v>#VALUE!</v>
          </cell>
          <cell r="BI217" t="e">
            <v>#VALUE!</v>
          </cell>
          <cell r="BJ217" t="e">
            <v>#VALUE!</v>
          </cell>
          <cell r="BK217" t="e">
            <v>#VALUE!</v>
          </cell>
          <cell r="BL217" t="e">
            <v>#VALUE!</v>
          </cell>
          <cell r="BM217" t="e">
            <v>#VALUE!</v>
          </cell>
          <cell r="BN217">
            <v>6.0000000000059117E-2</v>
          </cell>
          <cell r="BO217">
            <v>714.76</v>
          </cell>
          <cell r="BP217">
            <v>714.61</v>
          </cell>
          <cell r="BQ217">
            <v>715.12199999999996</v>
          </cell>
          <cell r="BR217">
            <v>714.97199999999998</v>
          </cell>
          <cell r="BS217">
            <v>717.92207809623778</v>
          </cell>
          <cell r="BT217">
            <v>717.52854041212333</v>
          </cell>
          <cell r="BU217">
            <v>717.5283203125</v>
          </cell>
          <cell r="BV217">
            <v>2.8000780962378258</v>
          </cell>
          <cell r="BW217">
            <v>2.5565404121233541</v>
          </cell>
          <cell r="BX217">
            <v>3.1620780962378259</v>
          </cell>
          <cell r="BY217">
            <v>400</v>
          </cell>
          <cell r="BZ217">
            <v>0.8</v>
          </cell>
          <cell r="CA217">
            <v>0.4</v>
          </cell>
          <cell r="CB217">
            <v>2.67830925418059</v>
          </cell>
          <cell r="CC217">
            <v>10</v>
          </cell>
          <cell r="CD217">
            <v>1.9247225971249338</v>
          </cell>
          <cell r="CE217">
            <v>5624.4494337792385</v>
          </cell>
          <cell r="CF217">
            <v>1.7153881730764441E-2</v>
          </cell>
          <cell r="CG217">
            <v>601.62041390323589</v>
          </cell>
          <cell r="CH217">
            <v>6226.0698476824746</v>
          </cell>
          <cell r="CI217">
            <v>4</v>
          </cell>
          <cell r="CJ217">
            <v>1</v>
          </cell>
          <cell r="CK217">
            <v>1</v>
          </cell>
          <cell r="CL217">
            <v>1</v>
          </cell>
          <cell r="CM217">
            <v>1</v>
          </cell>
          <cell r="CN217">
            <v>1</v>
          </cell>
          <cell r="CO217">
            <v>0.98548405686206642</v>
          </cell>
          <cell r="CP217">
            <v>3</v>
          </cell>
          <cell r="CQ217">
            <v>3</v>
          </cell>
          <cell r="DV217" t="str">
            <v>400 mm</v>
          </cell>
          <cell r="DW217">
            <v>12.850000000000001</v>
          </cell>
          <cell r="DX217" t="str">
            <v>-</v>
          </cell>
          <cell r="DY217" t="str">
            <v>PVC</v>
          </cell>
          <cell r="DZ217">
            <v>714.76</v>
          </cell>
          <cell r="EA217">
            <v>714.61</v>
          </cell>
        </row>
        <row r="218">
          <cell r="A218">
            <v>132</v>
          </cell>
          <cell r="B218" t="str">
            <v>C61</v>
          </cell>
          <cell r="C218" t="str">
            <v>ALIV61</v>
          </cell>
          <cell r="D218">
            <v>7.0000000000000007E-2</v>
          </cell>
          <cell r="E218">
            <v>1.12752191</v>
          </cell>
          <cell r="F218">
            <v>3.0759129500000002</v>
          </cell>
          <cell r="G218">
            <v>2.33</v>
          </cell>
          <cell r="K218">
            <v>9.9738472878026591E-2</v>
          </cell>
          <cell r="L218">
            <v>12.049474937315269</v>
          </cell>
          <cell r="M218">
            <v>12.049474937315269</v>
          </cell>
          <cell r="N218">
            <v>171.38975089166391</v>
          </cell>
          <cell r="O218">
            <v>0.63014541427955362</v>
          </cell>
          <cell r="P218">
            <v>341.89807854683681</v>
          </cell>
          <cell r="Q218">
            <v>7.0000000000000007E-2</v>
          </cell>
          <cell r="R218">
            <v>1.12752191</v>
          </cell>
          <cell r="S218">
            <v>3.2543681099999997</v>
          </cell>
          <cell r="U218">
            <v>1082</v>
          </cell>
          <cell r="V218">
            <v>158.4</v>
          </cell>
          <cell r="W218">
            <v>7.0000000000000007E-2</v>
          </cell>
          <cell r="X218">
            <v>0.30923</v>
          </cell>
          <cell r="Y218">
            <v>0.154615</v>
          </cell>
          <cell r="AB218">
            <v>0.15461492538452148</v>
          </cell>
          <cell r="AC218">
            <v>126.72000000000001</v>
          </cell>
          <cell r="AD218">
            <v>1.5869333333333335</v>
          </cell>
          <cell r="AE218">
            <v>5.9949133048749363</v>
          </cell>
          <cell r="AF218">
            <v>6.1495283048749361</v>
          </cell>
          <cell r="AG218">
            <v>7.1258387378749362</v>
          </cell>
          <cell r="AH218">
            <v>349.02391728471173</v>
          </cell>
          <cell r="AI218">
            <v>17.55</v>
          </cell>
          <cell r="AJ218">
            <v>3.3</v>
          </cell>
          <cell r="AK218">
            <v>16</v>
          </cell>
          <cell r="AL218">
            <v>0.4</v>
          </cell>
          <cell r="AM218">
            <v>1.4E-2</v>
          </cell>
          <cell r="AN218">
            <v>0.35925636291503915</v>
          </cell>
          <cell r="AO218">
            <v>0.38457031250000001</v>
          </cell>
          <cell r="AP218">
            <v>0.89814090728759788</v>
          </cell>
          <cell r="AQ218">
            <v>2.9343443825469868</v>
          </cell>
          <cell r="AR218">
            <v>1.3350905730779161</v>
          </cell>
          <cell r="AS218">
            <v>3.4279003962582029</v>
          </cell>
          <cell r="AT218">
            <v>0.43885713330199067</v>
          </cell>
          <cell r="AU218">
            <v>0.79811349621702976</v>
          </cell>
          <cell r="AV218">
            <v>2.800278309764308</v>
          </cell>
          <cell r="AW218">
            <v>351.89335063849575</v>
          </cell>
          <cell r="AX218">
            <v>0.99184573010948474</v>
          </cell>
          <cell r="AY218">
            <v>216.52394858313784</v>
          </cell>
          <cell r="AZ218" t="str">
            <v>82°39'15''</v>
          </cell>
          <cell r="BA218" t="e">
            <v>#VALUE!</v>
          </cell>
          <cell r="BB218">
            <v>0.219</v>
          </cell>
          <cell r="BC218" t="e">
            <v>#VALUE!</v>
          </cell>
          <cell r="BD218" t="e">
            <v>#VALUE!</v>
          </cell>
          <cell r="BE218" t="e">
            <v>#VALUE!</v>
          </cell>
          <cell r="BF218" t="e">
            <v>#VALUE!</v>
          </cell>
          <cell r="BG218" t="e">
            <v>#VALUE!</v>
          </cell>
          <cell r="BH218" t="e">
            <v>#VALUE!</v>
          </cell>
          <cell r="BI218" t="e">
            <v>#VALUE!</v>
          </cell>
          <cell r="BJ218" t="e">
            <v>#VALUE!</v>
          </cell>
          <cell r="BK218" t="e">
            <v>#VALUE!</v>
          </cell>
          <cell r="BL218" t="e">
            <v>#VALUE!</v>
          </cell>
          <cell r="BM218" t="e">
            <v>#VALUE!</v>
          </cell>
          <cell r="BN218">
            <v>2.9999999999972715E-2</v>
          </cell>
          <cell r="BO218">
            <v>714.58</v>
          </cell>
          <cell r="BP218">
            <v>714</v>
          </cell>
          <cell r="BQ218">
            <v>714.98</v>
          </cell>
          <cell r="BR218">
            <v>714.4</v>
          </cell>
          <cell r="BS218">
            <v>717.52854041212333</v>
          </cell>
          <cell r="BT218">
            <v>716.6</v>
          </cell>
          <cell r="BU218">
            <v>716.599609375</v>
          </cell>
          <cell r="BV218">
            <v>2.5485404121233159</v>
          </cell>
          <cell r="BW218">
            <v>2.2000000000000455</v>
          </cell>
          <cell r="BX218">
            <v>2.9485404121233159</v>
          </cell>
          <cell r="BY218">
            <v>400</v>
          </cell>
          <cell r="BZ218">
            <v>0.9</v>
          </cell>
          <cell r="CA218">
            <v>0.5</v>
          </cell>
          <cell r="CB218">
            <v>2.3742702060616807</v>
          </cell>
          <cell r="CC218">
            <v>10</v>
          </cell>
          <cell r="CD218">
            <v>1.6881111956001693</v>
          </cell>
          <cell r="CE218">
            <v>2871.4771437158884</v>
          </cell>
          <cell r="CF218">
            <v>2.6747536349046586E-2</v>
          </cell>
          <cell r="CG218">
            <v>931.75820125074699</v>
          </cell>
          <cell r="CH218">
            <v>3803.2353449666352</v>
          </cell>
          <cell r="CI218">
            <v>2</v>
          </cell>
          <cell r="CJ218">
            <v>1</v>
          </cell>
          <cell r="CK218">
            <v>1.5</v>
          </cell>
          <cell r="CL218">
            <v>3059</v>
          </cell>
          <cell r="CM218">
            <v>1.8649405091369575</v>
          </cell>
          <cell r="CN218">
            <v>1.9</v>
          </cell>
          <cell r="CO218">
            <v>1.8999996185302734</v>
          </cell>
          <cell r="CP218">
            <v>3</v>
          </cell>
          <cell r="CQ218">
            <v>3</v>
          </cell>
          <cell r="DV218" t="str">
            <v>400 mm</v>
          </cell>
          <cell r="DW218">
            <v>17.55</v>
          </cell>
          <cell r="DX218" t="str">
            <v>1</v>
          </cell>
          <cell r="DY218" t="str">
            <v>CS</v>
          </cell>
          <cell r="DZ218">
            <v>714.58</v>
          </cell>
          <cell r="EA218">
            <v>714</v>
          </cell>
        </row>
        <row r="219">
          <cell r="A219">
            <v>133</v>
          </cell>
          <cell r="B219" t="str">
            <v>ALIV61</v>
          </cell>
          <cell r="C219" t="str">
            <v>C63</v>
          </cell>
          <cell r="D219">
            <v>7.0000000000000007E-2</v>
          </cell>
          <cell r="F219">
            <v>7.0000000000000007E-2</v>
          </cell>
          <cell r="G219">
            <v>2.33</v>
          </cell>
          <cell r="K219">
            <v>0.27229646035793387</v>
          </cell>
          <cell r="L219">
            <v>12.222032924795176</v>
          </cell>
          <cell r="M219">
            <v>12.222032924795176</v>
          </cell>
          <cell r="N219">
            <v>170.02223013081965</v>
          </cell>
          <cell r="O219">
            <v>0.62884641944891695</v>
          </cell>
          <cell r="P219">
            <v>7.4842509451139989</v>
          </cell>
          <cell r="Q219">
            <v>7.0000000000000007E-2</v>
          </cell>
          <cell r="R219">
            <v>0</v>
          </cell>
          <cell r="S219">
            <v>3.3243681099999995</v>
          </cell>
          <cell r="U219">
            <v>1082</v>
          </cell>
          <cell r="V219">
            <v>158.4</v>
          </cell>
          <cell r="W219">
            <v>7.0000000000000007E-2</v>
          </cell>
          <cell r="X219">
            <v>0.47904000000000002</v>
          </cell>
          <cell r="Y219">
            <v>0.23952000000000001</v>
          </cell>
          <cell r="AB219">
            <v>0.23951995372772217</v>
          </cell>
          <cell r="AC219">
            <v>126.72000000000001</v>
          </cell>
          <cell r="AD219">
            <v>1.5869333333333335</v>
          </cell>
          <cell r="AE219">
            <v>5.9949133048749363</v>
          </cell>
          <cell r="AF219">
            <v>6.2344333048749361</v>
          </cell>
          <cell r="AG219">
            <v>7.2317437378749361</v>
          </cell>
          <cell r="AH219">
            <v>14.715994682988935</v>
          </cell>
          <cell r="AI219">
            <v>20.76</v>
          </cell>
          <cell r="AJ219">
            <v>3.81</v>
          </cell>
          <cell r="AK219">
            <v>12</v>
          </cell>
          <cell r="AL219">
            <v>0.30000000000000004</v>
          </cell>
          <cell r="AM219">
            <v>1.4E-2</v>
          </cell>
          <cell r="AN219">
            <v>6.621379852294923E-2</v>
          </cell>
          <cell r="AO219">
            <v>9.1406250000000022E-2</v>
          </cell>
          <cell r="AP219">
            <v>0.22071266174316406</v>
          </cell>
          <cell r="AQ219">
            <v>1.2704338172951819</v>
          </cell>
          <cell r="AR219">
            <v>1.8783717320043145</v>
          </cell>
          <cell r="AS219">
            <v>0.92908206355365319</v>
          </cell>
          <cell r="AT219">
            <v>8.226310316652434E-2</v>
          </cell>
          <cell r="AU219">
            <v>0.14847690168947358</v>
          </cell>
          <cell r="AV219">
            <v>2.4837862772569363</v>
          </cell>
          <cell r="AW219">
            <v>175.56850623864452</v>
          </cell>
          <cell r="AX219">
            <v>8.3819102857695713E-2</v>
          </cell>
          <cell r="AY219">
            <v>216.49554994059591</v>
          </cell>
          <cell r="AZ219" t="b">
            <v>0</v>
          </cell>
          <cell r="BA219">
            <v>216.4954833984375</v>
          </cell>
          <cell r="BB219">
            <v>216.4954833984375</v>
          </cell>
          <cell r="BC219">
            <v>216.4954833984375</v>
          </cell>
          <cell r="BD219">
            <v>216.4954833984375</v>
          </cell>
          <cell r="BE219">
            <v>216.4954833984375</v>
          </cell>
          <cell r="BF219">
            <v>216.4954833984375</v>
          </cell>
          <cell r="BG219">
            <v>9.5230742067989663E-2</v>
          </cell>
          <cell r="BH219">
            <v>3.9999999999999991</v>
          </cell>
          <cell r="BI219">
            <v>1.2</v>
          </cell>
          <cell r="BJ219">
            <v>0.11919831935737897</v>
          </cell>
          <cell r="BK219">
            <v>0.21060456935737898</v>
          </cell>
          <cell r="BL219">
            <v>3.3156722108261473E-4</v>
          </cell>
          <cell r="BM219">
            <v>0.25312336389415391</v>
          </cell>
          <cell r="BN219">
            <v>0.28999999999996362</v>
          </cell>
          <cell r="BO219">
            <v>714.32</v>
          </cell>
          <cell r="BP219">
            <v>713.53</v>
          </cell>
          <cell r="BQ219">
            <v>714.62</v>
          </cell>
          <cell r="BR219">
            <v>713.82999999999993</v>
          </cell>
          <cell r="BS219">
            <v>716.6</v>
          </cell>
          <cell r="BT219">
            <v>716.04096664480971</v>
          </cell>
          <cell r="BU219" t="b">
            <v>0</v>
          </cell>
          <cell r="BV219">
            <v>1.9800000000000182</v>
          </cell>
          <cell r="BW219">
            <v>2.2109666448097869</v>
          </cell>
          <cell r="BX219">
            <v>2.280000000000018</v>
          </cell>
          <cell r="BY219">
            <v>300</v>
          </cell>
          <cell r="BZ219">
            <v>0.77500000000000002</v>
          </cell>
          <cell r="CA219">
            <v>0.375</v>
          </cell>
          <cell r="CB219">
            <v>2.0954833224049025</v>
          </cell>
          <cell r="CC219">
            <v>10</v>
          </cell>
          <cell r="CD219">
            <v>1.7127247056813006</v>
          </cell>
          <cell r="CE219">
            <v>2160.2810803346456</v>
          </cell>
          <cell r="CF219">
            <v>2.5527996036452172E-2</v>
          </cell>
          <cell r="CG219">
            <v>838.45741078556807</v>
          </cell>
          <cell r="CH219">
            <v>2998.7384911202134</v>
          </cell>
          <cell r="CI219">
            <v>2</v>
          </cell>
          <cell r="CJ219">
            <v>1</v>
          </cell>
          <cell r="CK219">
            <v>1.5</v>
          </cell>
          <cell r="CL219">
            <v>2650</v>
          </cell>
          <cell r="CM219">
            <v>1.6973991459171018</v>
          </cell>
          <cell r="CN219">
            <v>1.9</v>
          </cell>
          <cell r="CO219">
            <v>1.8999996185302734</v>
          </cell>
          <cell r="CP219">
            <v>3</v>
          </cell>
          <cell r="CQ219">
            <v>3</v>
          </cell>
          <cell r="DV219" t="str">
            <v>300 mm</v>
          </cell>
          <cell r="DW219">
            <v>20.76</v>
          </cell>
          <cell r="DX219" t="str">
            <v>1</v>
          </cell>
          <cell r="DY219" t="str">
            <v>CS</v>
          </cell>
          <cell r="DZ219">
            <v>714.32</v>
          </cell>
          <cell r="EA219">
            <v>713.53000000000009</v>
          </cell>
        </row>
        <row r="220">
          <cell r="A220">
            <v>134</v>
          </cell>
          <cell r="B220" t="str">
            <v>ALIV61</v>
          </cell>
          <cell r="C220" t="str">
            <v>BOT 61</v>
          </cell>
          <cell r="E220">
            <v>0</v>
          </cell>
          <cell r="F220">
            <v>3.0759129500000002</v>
          </cell>
          <cell r="G220">
            <v>2.33</v>
          </cell>
          <cell r="K220">
            <v>3.5191722603950974E-2</v>
          </cell>
          <cell r="L220">
            <v>12.08466665991922</v>
          </cell>
          <cell r="M220">
            <v>12.08466665991922</v>
          </cell>
          <cell r="N220">
            <v>171.10841225318762</v>
          </cell>
          <cell r="O220">
            <v>0.63051204819277096</v>
          </cell>
          <cell r="P220">
            <v>341.89807854683681</v>
          </cell>
          <cell r="Q220">
            <v>0</v>
          </cell>
          <cell r="R220">
            <v>0</v>
          </cell>
          <cell r="V220">
            <v>158.4</v>
          </cell>
          <cell r="W220">
            <v>0</v>
          </cell>
          <cell r="X220">
            <v>0.30923</v>
          </cell>
          <cell r="Y220">
            <v>0.154615</v>
          </cell>
          <cell r="AB220">
            <v>0.15461492538452148</v>
          </cell>
          <cell r="AC220">
            <v>0.15461492538452148</v>
          </cell>
          <cell r="AD220">
            <v>0.15461492538452148</v>
          </cell>
          <cell r="AE220">
            <v>0.15461492538452148</v>
          </cell>
          <cell r="AF220">
            <v>0.15461492538452148</v>
          </cell>
          <cell r="AG220">
            <v>0.15461492538452148</v>
          </cell>
          <cell r="AH220">
            <v>341.89807854683681</v>
          </cell>
          <cell r="AI220">
            <v>6.64</v>
          </cell>
          <cell r="AJ220">
            <v>4.07</v>
          </cell>
          <cell r="AK220">
            <v>16</v>
          </cell>
          <cell r="AL220">
            <v>0.4</v>
          </cell>
          <cell r="AM220">
            <v>1.4E-2</v>
          </cell>
          <cell r="AN220">
            <v>0.32262020111083989</v>
          </cell>
          <cell r="AO220">
            <v>0.38339843750000002</v>
          </cell>
          <cell r="AP220">
            <v>0.80655050277709972</v>
          </cell>
          <cell r="AQ220">
            <v>3.1480826805990847</v>
          </cell>
          <cell r="AR220">
            <v>1.7129961325817789</v>
          </cell>
          <cell r="AS220">
            <v>3.9195558377653583</v>
          </cell>
          <cell r="AT220">
            <v>0.50511847930111708</v>
          </cell>
          <cell r="AU220">
            <v>0.82773868041195697</v>
          </cell>
          <cell r="AV220">
            <v>3.1098642448883442</v>
          </cell>
          <cell r="AW220">
            <v>390.79706661611175</v>
          </cell>
          <cell r="AX220">
            <v>0.87487370749046733</v>
          </cell>
          <cell r="AY220">
            <v>260.50272354810386</v>
          </cell>
          <cell r="AZ220" t="str">
            <v>43°58'44''</v>
          </cell>
          <cell r="BA220" t="e">
            <v>#VALUE!</v>
          </cell>
          <cell r="BB220">
            <v>0.03</v>
          </cell>
          <cell r="BC220" t="e">
            <v>#VALUE!</v>
          </cell>
          <cell r="BD220" t="e">
            <v>#VALUE!</v>
          </cell>
          <cell r="BE220" t="e">
            <v>#VALUE!</v>
          </cell>
          <cell r="BF220" t="e">
            <v>#VALUE!</v>
          </cell>
          <cell r="BG220" t="e">
            <v>#VALUE!</v>
          </cell>
          <cell r="BH220" t="e">
            <v>#VALUE!</v>
          </cell>
          <cell r="BI220" t="e">
            <v>#VALUE!</v>
          </cell>
          <cell r="BJ220" t="e">
            <v>#VALUE!</v>
          </cell>
          <cell r="BK220" t="e">
            <v>#VALUE!</v>
          </cell>
          <cell r="BL220" t="e">
            <v>#VALUE!</v>
          </cell>
          <cell r="BM220" t="e">
            <v>#VALUE!</v>
          </cell>
          <cell r="BN220">
            <v>0.20000000000004547</v>
          </cell>
          <cell r="BO220">
            <v>713.8</v>
          </cell>
          <cell r="BP220">
            <v>713.53</v>
          </cell>
          <cell r="BQ220">
            <v>714.19999999999993</v>
          </cell>
          <cell r="BR220">
            <v>713.93</v>
          </cell>
          <cell r="BS220">
            <v>716.6</v>
          </cell>
          <cell r="BT220">
            <v>716.2</v>
          </cell>
          <cell r="BU220">
            <v>716.19970703125</v>
          </cell>
          <cell r="BV220">
            <v>2.4000000000000909</v>
          </cell>
          <cell r="BW220">
            <v>2.2700000000000955</v>
          </cell>
          <cell r="BX220">
            <v>2.8000000000000909</v>
          </cell>
          <cell r="BY220">
            <v>400</v>
          </cell>
          <cell r="BZ220">
            <v>0.9</v>
          </cell>
          <cell r="CA220">
            <v>0.5</v>
          </cell>
          <cell r="CB220">
            <v>2.3350000000000932</v>
          </cell>
          <cell r="CC220">
            <v>10</v>
          </cell>
          <cell r="CD220">
            <v>1.6714504857563912</v>
          </cell>
          <cell r="CE220">
            <v>2843.1372762716219</v>
          </cell>
          <cell r="CF220">
            <v>2.7605416067285615E-2</v>
          </cell>
          <cell r="CG220">
            <v>957.75222820364456</v>
          </cell>
          <cell r="CH220">
            <v>3800.8895044752662</v>
          </cell>
          <cell r="CI220">
            <v>2</v>
          </cell>
          <cell r="CJ220">
            <v>1</v>
          </cell>
          <cell r="CK220">
            <v>1.5</v>
          </cell>
          <cell r="CL220">
            <v>3059</v>
          </cell>
          <cell r="CM220">
            <v>1.8637902114131739</v>
          </cell>
          <cell r="CN220">
            <v>1.9</v>
          </cell>
          <cell r="CO220">
            <v>1.8999996185302734</v>
          </cell>
          <cell r="CP220">
            <v>3</v>
          </cell>
          <cell r="CQ220">
            <v>3</v>
          </cell>
          <cell r="DV220" t="str">
            <v>400 mm</v>
          </cell>
          <cell r="DW220">
            <v>6.64</v>
          </cell>
          <cell r="DX220" t="str">
            <v>1</v>
          </cell>
          <cell r="DY220" t="str">
            <v>CS</v>
          </cell>
          <cell r="DZ220">
            <v>713.8</v>
          </cell>
          <cell r="EA220">
            <v>713.53</v>
          </cell>
        </row>
        <row r="221">
          <cell r="A221">
            <v>135</v>
          </cell>
          <cell r="B221" t="str">
            <v>C63</v>
          </cell>
          <cell r="C221" t="str">
            <v>C65</v>
          </cell>
          <cell r="D221">
            <v>0.29686658999999999</v>
          </cell>
          <cell r="E221">
            <v>0.76393873999999995</v>
          </cell>
          <cell r="F221">
            <v>1.1308053300000001</v>
          </cell>
          <cell r="G221">
            <v>2.33</v>
          </cell>
          <cell r="K221">
            <v>0.5225001171910626</v>
          </cell>
          <cell r="L221">
            <v>12.744533041986239</v>
          </cell>
          <cell r="M221">
            <v>12.744533041986239</v>
          </cell>
          <cell r="N221">
            <v>166.05701873786575</v>
          </cell>
          <cell r="O221">
            <v>0.62867849605143022</v>
          </cell>
          <cell r="P221">
            <v>110.74433902150041</v>
          </cell>
          <cell r="Q221">
            <v>0.29686658999999999</v>
          </cell>
          <cell r="R221">
            <v>0.76393873999999995</v>
          </cell>
          <cell r="S221">
            <v>4.3851734399999991</v>
          </cell>
          <cell r="U221">
            <v>1297</v>
          </cell>
          <cell r="V221">
            <v>158.4</v>
          </cell>
          <cell r="W221">
            <v>0.29686658999999999</v>
          </cell>
          <cell r="X221">
            <v>0.91711659000000001</v>
          </cell>
          <cell r="Y221">
            <v>0.458558295</v>
          </cell>
          <cell r="AB221">
            <v>0.45855808258056641</v>
          </cell>
          <cell r="AC221">
            <v>126.72000000000001</v>
          </cell>
          <cell r="AD221">
            <v>1.902266666666667</v>
          </cell>
          <cell r="AE221">
            <v>7.0846880812384017</v>
          </cell>
          <cell r="AF221">
            <v>7.5432463762384021</v>
          </cell>
          <cell r="AG221">
            <v>8.8587984082384015</v>
          </cell>
          <cell r="AH221">
            <v>119.60313742973881</v>
          </cell>
          <cell r="AI221">
            <v>63.11</v>
          </cell>
          <cell r="AJ221">
            <v>2.5</v>
          </cell>
          <cell r="AK221">
            <v>12</v>
          </cell>
          <cell r="AL221">
            <v>0.30000000000000004</v>
          </cell>
          <cell r="AM221">
            <v>1.4E-2</v>
          </cell>
          <cell r="AN221">
            <v>0.23496608734130867</v>
          </cell>
          <cell r="AO221">
            <v>0.26367187500000006</v>
          </cell>
          <cell r="AP221">
            <v>0.78322029113769542</v>
          </cell>
          <cell r="AQ221">
            <v>2.0136862951606562</v>
          </cell>
          <cell r="AR221">
            <v>1.3105647812413179</v>
          </cell>
          <cell r="AS221">
            <v>1.7662341931761947</v>
          </cell>
          <cell r="AT221">
            <v>0.20667341974097092</v>
          </cell>
          <cell r="AU221">
            <v>0.44163950708227961</v>
          </cell>
          <cell r="AV221">
            <v>2.0119711073809214</v>
          </cell>
          <cell r="AW221">
            <v>142.21785712911355</v>
          </cell>
          <cell r="AX221">
            <v>0.84098537162711007</v>
          </cell>
          <cell r="AY221">
            <v>212.93707005433845</v>
          </cell>
          <cell r="AZ221" t="str">
            <v>03°33'31''</v>
          </cell>
          <cell r="BA221" t="e">
            <v>#VALUE!</v>
          </cell>
          <cell r="BB221">
            <v>0.29299999999999998</v>
          </cell>
          <cell r="BC221" t="e">
            <v>#VALUE!</v>
          </cell>
          <cell r="BD221" t="e">
            <v>#VALUE!</v>
          </cell>
          <cell r="BE221" t="e">
            <v>#VALUE!</v>
          </cell>
          <cell r="BF221" t="e">
            <v>#VALUE!</v>
          </cell>
          <cell r="BG221" t="e">
            <v>#VALUE!</v>
          </cell>
          <cell r="BH221" t="e">
            <v>#VALUE!</v>
          </cell>
          <cell r="BI221" t="e">
            <v>#VALUE!</v>
          </cell>
          <cell r="BJ221" t="e">
            <v>#VALUE!</v>
          </cell>
          <cell r="BK221" t="e">
            <v>#VALUE!</v>
          </cell>
          <cell r="BL221" t="e">
            <v>#VALUE!</v>
          </cell>
          <cell r="BM221" t="e">
            <v>#VALUE!</v>
          </cell>
          <cell r="BN221">
            <v>2.9999999999972715E-2</v>
          </cell>
          <cell r="BO221">
            <v>713.5</v>
          </cell>
          <cell r="BP221">
            <v>711.92</v>
          </cell>
          <cell r="BQ221">
            <v>713.8</v>
          </cell>
          <cell r="BR221">
            <v>712.21999999999991</v>
          </cell>
          <cell r="BS221">
            <v>716.04096664480971</v>
          </cell>
          <cell r="BT221">
            <v>714.55346892869454</v>
          </cell>
          <cell r="BU221">
            <v>714.55322265625</v>
          </cell>
          <cell r="BV221">
            <v>2.2409666448097596</v>
          </cell>
          <cell r="BW221">
            <v>2.3334689286946286</v>
          </cell>
          <cell r="BX221">
            <v>2.5409666448097594</v>
          </cell>
          <cell r="BY221">
            <v>300</v>
          </cell>
          <cell r="BZ221">
            <v>0.77500000000000002</v>
          </cell>
          <cell r="CA221">
            <v>0.375</v>
          </cell>
          <cell r="CB221">
            <v>2.2872177867521941</v>
          </cell>
          <cell r="CC221">
            <v>10</v>
          </cell>
          <cell r="CD221">
            <v>1.8001522984887794</v>
          </cell>
          <cell r="CE221">
            <v>2270.554595987629</v>
          </cell>
          <cell r="CF221">
            <v>2.1638977981345509E-2</v>
          </cell>
          <cell r="CG221">
            <v>725.57579288459283</v>
          </cell>
          <cell r="CH221">
            <v>2996.1303888722218</v>
          </cell>
          <cell r="CI221">
            <v>2</v>
          </cell>
          <cell r="CJ221">
            <v>1</v>
          </cell>
          <cell r="CK221">
            <v>1.5</v>
          </cell>
          <cell r="CL221">
            <v>2650</v>
          </cell>
          <cell r="CM221">
            <v>1.695922861625786</v>
          </cell>
          <cell r="CN221">
            <v>1.9</v>
          </cell>
          <cell r="CO221">
            <v>1.8999996185302734</v>
          </cell>
          <cell r="CP221">
            <v>3</v>
          </cell>
          <cell r="CQ221">
            <v>3</v>
          </cell>
          <cell r="DV221" t="str">
            <v>300 mm</v>
          </cell>
          <cell r="DW221">
            <v>63.11</v>
          </cell>
          <cell r="DX221" t="str">
            <v>1</v>
          </cell>
          <cell r="DY221" t="str">
            <v>CS</v>
          </cell>
          <cell r="DZ221">
            <v>713.5</v>
          </cell>
          <cell r="EA221">
            <v>711.92</v>
          </cell>
        </row>
        <row r="222">
          <cell r="A222">
            <v>136</v>
          </cell>
          <cell r="B222" t="str">
            <v>C65</v>
          </cell>
          <cell r="C222" t="str">
            <v>C67</v>
          </cell>
          <cell r="D222">
            <v>3.7168020000000003E-2</v>
          </cell>
          <cell r="E222">
            <v>0</v>
          </cell>
          <cell r="F222">
            <v>1.16797335</v>
          </cell>
          <cell r="G222">
            <v>2.33</v>
          </cell>
          <cell r="K222">
            <v>0.13699667856854755</v>
          </cell>
          <cell r="L222">
            <v>12.881529720554786</v>
          </cell>
          <cell r="M222">
            <v>12.881529720554786</v>
          </cell>
          <cell r="N222">
            <v>165.05866067931612</v>
          </cell>
          <cell r="O222">
            <v>0.62964680167126841</v>
          </cell>
          <cell r="P222">
            <v>114.60716145262178</v>
          </cell>
          <cell r="Q222">
            <v>3.7168020000000003E-2</v>
          </cell>
          <cell r="R222">
            <v>0</v>
          </cell>
          <cell r="S222">
            <v>4.4223414599999993</v>
          </cell>
          <cell r="U222">
            <v>1324</v>
          </cell>
          <cell r="V222">
            <v>158.4</v>
          </cell>
          <cell r="W222">
            <v>3.7168020000000003E-2</v>
          </cell>
          <cell r="X222">
            <v>0.95428460999999998</v>
          </cell>
          <cell r="Y222">
            <v>0.47714230499999999</v>
          </cell>
          <cell r="AB222">
            <v>0.4771420955657959</v>
          </cell>
          <cell r="AC222">
            <v>126.72000000000001</v>
          </cell>
          <cell r="AD222">
            <v>1.9418666666666671</v>
          </cell>
          <cell r="AE222">
            <v>7.2200592898357376</v>
          </cell>
          <cell r="AF222">
            <v>7.6972015948357377</v>
          </cell>
          <cell r="AG222">
            <v>9.0239040328357376</v>
          </cell>
          <cell r="AH222">
            <v>123.63106548545753</v>
          </cell>
          <cell r="AI222">
            <v>16.940000000000001</v>
          </cell>
          <cell r="AJ222">
            <v>2.6</v>
          </cell>
          <cell r="AK222">
            <v>12</v>
          </cell>
          <cell r="AL222">
            <v>0.30000000000000004</v>
          </cell>
          <cell r="AM222">
            <v>1.4E-2</v>
          </cell>
          <cell r="AN222">
            <v>0.23730382919311527</v>
          </cell>
          <cell r="AO222">
            <v>0.26689453125000007</v>
          </cell>
          <cell r="AP222">
            <v>0.79101276397705078</v>
          </cell>
          <cell r="AQ222">
            <v>2.0615736733842658</v>
          </cell>
          <cell r="AR222">
            <v>1.3264066687854903</v>
          </cell>
          <cell r="AS222">
            <v>1.8506847265189792</v>
          </cell>
          <cell r="AT222">
            <v>0.21662008209944422</v>
          </cell>
          <cell r="AU222">
            <v>0.45392391129255949</v>
          </cell>
          <cell r="AV222">
            <v>2.0518159874640407</v>
          </cell>
          <cell r="AW222">
            <v>145.03432573654018</v>
          </cell>
          <cell r="AX222">
            <v>0.85242624363309405</v>
          </cell>
          <cell r="AY222">
            <v>202.58573567495012</v>
          </cell>
          <cell r="AZ222" t="str">
            <v>10°21'05''</v>
          </cell>
          <cell r="BA222" t="e">
            <v>#VALUE!</v>
          </cell>
          <cell r="BB222">
            <v>1.2E-2</v>
          </cell>
          <cell r="BC222" t="e">
            <v>#VALUE!</v>
          </cell>
          <cell r="BD222" t="e">
            <v>#VALUE!</v>
          </cell>
          <cell r="BE222" t="e">
            <v>#VALUE!</v>
          </cell>
          <cell r="BF222" t="e">
            <v>#VALUE!</v>
          </cell>
          <cell r="BG222" t="e">
            <v>#VALUE!</v>
          </cell>
          <cell r="BH222" t="e">
            <v>#VALUE!</v>
          </cell>
          <cell r="BI222" t="e">
            <v>#VALUE!</v>
          </cell>
          <cell r="BJ222" t="e">
            <v>#VALUE!</v>
          </cell>
          <cell r="BK222" t="e">
            <v>#VALUE!</v>
          </cell>
          <cell r="BL222" t="e">
            <v>#VALUE!</v>
          </cell>
          <cell r="BM222" t="e">
            <v>#VALUE!</v>
          </cell>
          <cell r="BN222">
            <v>2.9999999999972715E-2</v>
          </cell>
          <cell r="BO222">
            <v>711.89</v>
          </cell>
          <cell r="BP222">
            <v>711.45</v>
          </cell>
          <cell r="BQ222">
            <v>712.18999999999994</v>
          </cell>
          <cell r="BR222">
            <v>711.75</v>
          </cell>
          <cell r="BS222">
            <v>714.55346892869454</v>
          </cell>
          <cell r="BT222">
            <v>713.82613252246881</v>
          </cell>
          <cell r="BU222">
            <v>713.82568359375</v>
          </cell>
          <cell r="BV222">
            <v>2.3634689286946013</v>
          </cell>
          <cell r="BW222">
            <v>2.0761325224688107</v>
          </cell>
          <cell r="BX222">
            <v>2.6634689286946012</v>
          </cell>
          <cell r="BY222">
            <v>300</v>
          </cell>
          <cell r="BZ222">
            <v>0.77500000000000002</v>
          </cell>
          <cell r="CA222">
            <v>0.375</v>
          </cell>
          <cell r="CB222">
            <v>2.219800725581706</v>
          </cell>
          <cell r="CC222">
            <v>10</v>
          </cell>
          <cell r="CD222">
            <v>1.7703143912512485</v>
          </cell>
          <cell r="CE222">
            <v>2232.9196706150906</v>
          </cell>
          <cell r="CF222">
            <v>2.2900462149187839E-2</v>
          </cell>
          <cell r="CG222">
            <v>762.13209442374864</v>
          </cell>
          <cell r="CH222">
            <v>2995.0517650388392</v>
          </cell>
          <cell r="CI222">
            <v>2</v>
          </cell>
          <cell r="CJ222">
            <v>1</v>
          </cell>
          <cell r="CK222">
            <v>1.5</v>
          </cell>
          <cell r="CL222">
            <v>2650</v>
          </cell>
          <cell r="CM222">
            <v>1.6953123198333053</v>
          </cell>
          <cell r="CN222">
            <v>1.9</v>
          </cell>
          <cell r="CO222">
            <v>1.8999996185302734</v>
          </cell>
          <cell r="CP222">
            <v>3</v>
          </cell>
          <cell r="CQ222">
            <v>3</v>
          </cell>
          <cell r="DV222" t="str">
            <v>300 mm</v>
          </cell>
          <cell r="DW222">
            <v>16.940000000000001</v>
          </cell>
          <cell r="DX222" t="str">
            <v>1</v>
          </cell>
          <cell r="DY222" t="str">
            <v>CS</v>
          </cell>
          <cell r="DZ222">
            <v>711.89</v>
          </cell>
          <cell r="EA222">
            <v>711.44999999999993</v>
          </cell>
        </row>
        <row r="223">
          <cell r="A223">
            <v>137</v>
          </cell>
          <cell r="B223" t="str">
            <v>C67</v>
          </cell>
          <cell r="C223" t="str">
            <v>C69</v>
          </cell>
          <cell r="E223">
            <v>0.60959999999999992</v>
          </cell>
          <cell r="F223">
            <v>1.7775733499999999</v>
          </cell>
          <cell r="G223">
            <v>2.33</v>
          </cell>
          <cell r="K223">
            <v>1.8307358281116407E-2</v>
          </cell>
          <cell r="L223">
            <v>12.762840400267356</v>
          </cell>
          <cell r="M223">
            <v>12.762840400267356</v>
          </cell>
          <cell r="N223">
            <v>165.92264680543491</v>
          </cell>
          <cell r="O223">
            <v>0.63056081390130514</v>
          </cell>
          <cell r="P223">
            <v>174.5233240145339</v>
          </cell>
          <cell r="Q223">
            <v>0</v>
          </cell>
          <cell r="R223">
            <v>0.60959999999999992</v>
          </cell>
          <cell r="S223">
            <v>5.0319414599999988</v>
          </cell>
          <cell r="U223">
            <v>1425</v>
          </cell>
          <cell r="V223">
            <v>158.4</v>
          </cell>
          <cell r="W223">
            <v>0</v>
          </cell>
          <cell r="X223">
            <v>0.91711659000000001</v>
          </cell>
          <cell r="Y223">
            <v>0.458558295</v>
          </cell>
          <cell r="AB223">
            <v>0.45855808258056641</v>
          </cell>
          <cell r="AC223">
            <v>126.72000000000001</v>
          </cell>
          <cell r="AD223">
            <v>2.0900000000000003</v>
          </cell>
          <cell r="AE223">
            <v>7.7237120915023834</v>
          </cell>
          <cell r="AF223">
            <v>8.1822703865023829</v>
          </cell>
          <cell r="AG223">
            <v>9.6918528245023818</v>
          </cell>
          <cell r="AH223">
            <v>184.21517683903627</v>
          </cell>
          <cell r="AI223">
            <v>3.09</v>
          </cell>
          <cell r="AJ223">
            <v>4.53</v>
          </cell>
          <cell r="AK223">
            <v>12</v>
          </cell>
          <cell r="AL223">
            <v>0.30000000000000004</v>
          </cell>
          <cell r="AM223">
            <v>1.4E-2</v>
          </cell>
          <cell r="AN223">
            <v>0.26165814399719245</v>
          </cell>
          <cell r="AO223">
            <v>0.29150390625</v>
          </cell>
          <cell r="AP223">
            <v>0.87219381332397472</v>
          </cell>
          <cell r="AQ223">
            <v>2.8159609458289809</v>
          </cell>
          <cell r="AR223">
            <v>1.5719356663817909</v>
          </cell>
          <cell r="AS223">
            <v>3.4621616699857904</v>
          </cell>
          <cell r="AT223">
            <v>0.40416085873771912</v>
          </cell>
          <cell r="AU223">
            <v>0.66581900273491157</v>
          </cell>
          <cell r="AV223">
            <v>2.7083253606845927</v>
          </cell>
          <cell r="AW223">
            <v>191.44023877479705</v>
          </cell>
          <cell r="AX223">
            <v>0.96225943938431846</v>
          </cell>
          <cell r="AY223">
            <v>202.41285818275495</v>
          </cell>
          <cell r="AZ223" t="b">
            <v>0</v>
          </cell>
          <cell r="BA223">
            <v>202.412841796875</v>
          </cell>
          <cell r="BB223">
            <v>202.412841796875</v>
          </cell>
          <cell r="BC223">
            <v>202.412841796875</v>
          </cell>
          <cell r="BD223">
            <v>202.412841796875</v>
          </cell>
          <cell r="BE223">
            <v>202.412841796875</v>
          </cell>
          <cell r="BF223">
            <v>202.412841796875</v>
          </cell>
          <cell r="BG223">
            <v>1.1921007290690495</v>
          </cell>
          <cell r="BH223">
            <v>3.9999999999999991</v>
          </cell>
          <cell r="BI223">
            <v>1.2</v>
          </cell>
          <cell r="BJ223">
            <v>1.1999998092651367</v>
          </cell>
          <cell r="BK223">
            <v>1.1999998092651367</v>
          </cell>
          <cell r="BL223">
            <v>1.1999998092651367</v>
          </cell>
          <cell r="BM223">
            <v>1.2291512123346093</v>
          </cell>
          <cell r="BN223">
            <v>3.0000000000086402E-2</v>
          </cell>
          <cell r="BO223">
            <v>711.42</v>
          </cell>
          <cell r="BP223">
            <v>711.28</v>
          </cell>
          <cell r="BQ223">
            <v>711.71999999999991</v>
          </cell>
          <cell r="BR223">
            <v>711.57999999999993</v>
          </cell>
          <cell r="BS223">
            <v>713.82613252246881</v>
          </cell>
          <cell r="BT223">
            <v>713.63697422336816</v>
          </cell>
          <cell r="BU223" t="b">
            <v>0</v>
          </cell>
          <cell r="BV223">
            <v>2.1061325224688972</v>
          </cell>
          <cell r="BW223">
            <v>2.0569742233682291</v>
          </cell>
          <cell r="BX223">
            <v>2.406132522468897</v>
          </cell>
          <cell r="BY223">
            <v>300</v>
          </cell>
          <cell r="BZ223">
            <v>0.77500000000000002</v>
          </cell>
          <cell r="CA223">
            <v>0.375</v>
          </cell>
          <cell r="CB223">
            <v>2.0815533729185631</v>
          </cell>
          <cell r="CC223">
            <v>10</v>
          </cell>
          <cell r="CD223">
            <v>1.706057333031199</v>
          </cell>
          <cell r="CE223">
            <v>2151.8714398689144</v>
          </cell>
          <cell r="CF223">
            <v>2.5849687570952407E-2</v>
          </cell>
          <cell r="CG223">
            <v>847.83008693176498</v>
          </cell>
          <cell r="CH223">
            <v>2999.7015268006794</v>
          </cell>
          <cell r="CI223">
            <v>2</v>
          </cell>
          <cell r="CJ223">
            <v>1</v>
          </cell>
          <cell r="CK223">
            <v>1.5</v>
          </cell>
          <cell r="CL223">
            <v>2650</v>
          </cell>
          <cell r="CM223">
            <v>1.6979442604532147</v>
          </cell>
          <cell r="CN223">
            <v>1.9</v>
          </cell>
          <cell r="CO223">
            <v>1.8999996185302734</v>
          </cell>
          <cell r="CP223">
            <v>3</v>
          </cell>
          <cell r="CQ223">
            <v>3</v>
          </cell>
          <cell r="DV223" t="str">
            <v>300 mm</v>
          </cell>
          <cell r="DW223">
            <v>3.09</v>
          </cell>
          <cell r="DX223" t="str">
            <v>1</v>
          </cell>
          <cell r="DY223" t="str">
            <v>CS</v>
          </cell>
          <cell r="DZ223">
            <v>711.42</v>
          </cell>
          <cell r="EA223">
            <v>711.28</v>
          </cell>
        </row>
        <row r="224">
          <cell r="A224">
            <v>138</v>
          </cell>
          <cell r="B224" t="str">
            <v>C69</v>
          </cell>
          <cell r="C224" t="str">
            <v>C69'</v>
          </cell>
          <cell r="D224">
            <v>0.18010209999999999</v>
          </cell>
          <cell r="F224">
            <v>1.95767545</v>
          </cell>
          <cell r="G224">
            <v>2.33</v>
          </cell>
          <cell r="K224">
            <v>0.27754883784737133</v>
          </cell>
          <cell r="L224">
            <v>13.040389238114727</v>
          </cell>
          <cell r="M224">
            <v>13.040389238114727</v>
          </cell>
          <cell r="N224">
            <v>163.92132227388825</v>
          </cell>
          <cell r="O224">
            <v>0.63160351701183026</v>
          </cell>
          <cell r="P224">
            <v>193.16988582185087</v>
          </cell>
          <cell r="Q224">
            <v>0.18010209999999999</v>
          </cell>
          <cell r="R224">
            <v>0</v>
          </cell>
          <cell r="S224">
            <v>5.2120435599999988</v>
          </cell>
          <cell r="U224">
            <v>1477</v>
          </cell>
          <cell r="V224">
            <v>158.4</v>
          </cell>
          <cell r="X224">
            <v>0.91711659000000001</v>
          </cell>
          <cell r="Y224">
            <v>0.458558295</v>
          </cell>
          <cell r="AB224">
            <v>0.45855808258056641</v>
          </cell>
          <cell r="AC224">
            <v>126.72000000000001</v>
          </cell>
          <cell r="AD224">
            <v>2.166266666666667</v>
          </cell>
          <cell r="AE224">
            <v>7.9813920661871718</v>
          </cell>
          <cell r="AF224">
            <v>8.4399503611871722</v>
          </cell>
          <cell r="AG224">
            <v>10.003563429187171</v>
          </cell>
          <cell r="AH224">
            <v>203.17344925103805</v>
          </cell>
          <cell r="AI224">
            <v>56.5</v>
          </cell>
          <cell r="AJ224">
            <v>7.1</v>
          </cell>
          <cell r="AK224">
            <v>12</v>
          </cell>
          <cell r="AL224">
            <v>0.30000000000000004</v>
          </cell>
          <cell r="AM224">
            <v>1.4E-2</v>
          </cell>
          <cell r="AN224">
            <v>0.23633995056152352</v>
          </cell>
          <cell r="AO224">
            <v>0.29414062500000004</v>
          </cell>
          <cell r="AP224">
            <v>0.78779983520507824</v>
          </cell>
          <cell r="AQ224">
            <v>3.4013354638889139</v>
          </cell>
          <cell r="AR224">
            <v>2.1988591096814125</v>
          </cell>
          <cell r="AS224">
            <v>5.038283989314464</v>
          </cell>
          <cell r="AT224">
            <v>0.58965764209523008</v>
          </cell>
          <cell r="AU224">
            <v>0.82599759265675354</v>
          </cell>
          <cell r="AV224">
            <v>3.3906339780190273</v>
          </cell>
          <cell r="AW224">
            <v>239.66979291802159</v>
          </cell>
          <cell r="AX224">
            <v>0.84772238827999902</v>
          </cell>
          <cell r="AY224">
            <v>201.28615396239007</v>
          </cell>
          <cell r="AZ224" t="str">
            <v>01°07'36''</v>
          </cell>
          <cell r="BA224" t="e">
            <v>#VALUE!</v>
          </cell>
          <cell r="BB224">
            <v>0.16</v>
          </cell>
          <cell r="BC224" t="e">
            <v>#VALUE!</v>
          </cell>
          <cell r="BD224" t="e">
            <v>#VALUE!</v>
          </cell>
          <cell r="BE224" t="e">
            <v>#VALUE!</v>
          </cell>
          <cell r="BF224" t="e">
            <v>#VALUE!</v>
          </cell>
          <cell r="BG224" t="e">
            <v>#VALUE!</v>
          </cell>
          <cell r="BH224" t="e">
            <v>#VALUE!</v>
          </cell>
          <cell r="BI224" t="e">
            <v>#VALUE!</v>
          </cell>
          <cell r="BJ224" t="e">
            <v>#VALUE!</v>
          </cell>
          <cell r="BK224" t="e">
            <v>#VALUE!</v>
          </cell>
          <cell r="BL224" t="e">
            <v>#VALUE!</v>
          </cell>
          <cell r="BM224" t="e">
            <v>#VALUE!</v>
          </cell>
          <cell r="BN224">
            <v>2.9999999999972715E-2</v>
          </cell>
          <cell r="BO224">
            <v>711.25</v>
          </cell>
          <cell r="BP224">
            <v>707.24</v>
          </cell>
          <cell r="BQ224">
            <v>711.55</v>
          </cell>
          <cell r="BR224">
            <v>707.54</v>
          </cell>
          <cell r="BS224">
            <v>713.63697422336816</v>
          </cell>
          <cell r="BT224">
            <v>709</v>
          </cell>
          <cell r="BU224">
            <v>709</v>
          </cell>
          <cell r="BV224">
            <v>2.0869742233682018</v>
          </cell>
          <cell r="BW224">
            <v>1.4600000000000364</v>
          </cell>
          <cell r="BX224">
            <v>2.3869742233682016</v>
          </cell>
          <cell r="BY224">
            <v>300</v>
          </cell>
          <cell r="BZ224">
            <v>0.77500000000000002</v>
          </cell>
          <cell r="CA224">
            <v>0.375</v>
          </cell>
          <cell r="CB224">
            <v>1.7734871116841191</v>
          </cell>
          <cell r="CC224">
            <v>11</v>
          </cell>
          <cell r="CD224">
            <v>1.5467496639644887</v>
          </cell>
          <cell r="CE224">
            <v>1950.9346855292094</v>
          </cell>
          <cell r="CF224">
            <v>3.4800871954664303E-2</v>
          </cell>
          <cell r="CG224">
            <v>1112.9330283264337</v>
          </cell>
          <cell r="CH224">
            <v>3063.8677138556432</v>
          </cell>
          <cell r="CI224">
            <v>2</v>
          </cell>
          <cell r="CJ224">
            <v>1</v>
          </cell>
          <cell r="CK224">
            <v>1.5</v>
          </cell>
          <cell r="CL224">
            <v>2650</v>
          </cell>
          <cell r="CM224">
            <v>1.7342647436918734</v>
          </cell>
          <cell r="CN224">
            <v>1.9</v>
          </cell>
          <cell r="CO224">
            <v>1.8999996185302734</v>
          </cell>
          <cell r="CP224">
            <v>3</v>
          </cell>
          <cell r="CQ224">
            <v>3</v>
          </cell>
          <cell r="DV224" t="str">
            <v>300 mm</v>
          </cell>
          <cell r="DW224">
            <v>56.5</v>
          </cell>
          <cell r="DX224" t="str">
            <v>1</v>
          </cell>
          <cell r="DY224" t="str">
            <v>CS</v>
          </cell>
          <cell r="DZ224">
            <v>711.25</v>
          </cell>
          <cell r="EA224">
            <v>707.24</v>
          </cell>
        </row>
        <row r="225">
          <cell r="A225">
            <v>139</v>
          </cell>
          <cell r="B225" t="str">
            <v>C69'</v>
          </cell>
          <cell r="C225" t="str">
            <v>C73'</v>
          </cell>
          <cell r="E225">
            <v>6.3839679999999996E-2</v>
          </cell>
          <cell r="F225">
            <v>2.02151513</v>
          </cell>
          <cell r="G225">
            <v>2.33</v>
          </cell>
          <cell r="K225">
            <v>2.2446069760715847E-2</v>
          </cell>
          <cell r="L225">
            <v>13.062835307875444</v>
          </cell>
          <cell r="M225">
            <v>13.085281377636161</v>
          </cell>
          <cell r="N225">
            <v>163.60379394445633</v>
          </cell>
          <cell r="O225">
            <v>0.63012697022767039</v>
          </cell>
          <cell r="P225">
            <v>199.7511926783416</v>
          </cell>
          <cell r="Q225">
            <v>0</v>
          </cell>
          <cell r="R225">
            <v>6.3839679999999996E-2</v>
          </cell>
          <cell r="S225">
            <v>5.2758832399999989</v>
          </cell>
          <cell r="U225">
            <v>1588</v>
          </cell>
          <cell r="V225">
            <v>158.4</v>
          </cell>
          <cell r="X225">
            <v>0.91711659000000001</v>
          </cell>
          <cell r="Y225">
            <v>0.458558295</v>
          </cell>
          <cell r="AB225">
            <v>0.45855808258056641</v>
          </cell>
          <cell r="AC225">
            <v>126.72000000000001</v>
          </cell>
          <cell r="AD225">
            <v>2.3290666666666668</v>
          </cell>
          <cell r="AE225">
            <v>8.5279163721618527</v>
          </cell>
          <cell r="AF225">
            <v>8.9864746671618523</v>
          </cell>
          <cell r="AG225">
            <v>10.569239639161852</v>
          </cell>
          <cell r="AH225">
            <v>210.32043231750345</v>
          </cell>
          <cell r="AI225">
            <v>5.71</v>
          </cell>
          <cell r="AJ225">
            <v>6.48</v>
          </cell>
          <cell r="AK225">
            <v>12</v>
          </cell>
          <cell r="AL225">
            <v>0.28399999999999997</v>
          </cell>
          <cell r="AM225">
            <v>0.01</v>
          </cell>
          <cell r="AN225">
            <v>0.20714111328124996</v>
          </cell>
          <cell r="AO225">
            <v>0.28119189453124999</v>
          </cell>
          <cell r="AP225">
            <v>0.72937011718749989</v>
          </cell>
          <cell r="AQ225">
            <v>4.2486788043759622</v>
          </cell>
          <cell r="AR225">
            <v>3.0601021048494261</v>
          </cell>
          <cell r="AS225">
            <v>4.1033360061732695</v>
          </cell>
          <cell r="AT225">
            <v>0.92004442317806101</v>
          </cell>
          <cell r="AU225">
            <v>1.1271855364593111</v>
          </cell>
          <cell r="AV225">
            <v>4.3721863526354037</v>
          </cell>
          <cell r="AW225">
            <v>276.96521358949138</v>
          </cell>
          <cell r="AX225">
            <v>0.75937490341019287</v>
          </cell>
          <cell r="AY225">
            <v>200.32864021153785</v>
          </cell>
          <cell r="AZ225" t="e">
            <v>#REF!</v>
          </cell>
          <cell r="BA225" t="e">
            <v>#REF!</v>
          </cell>
          <cell r="BB225" t="e">
            <v>#REF!</v>
          </cell>
          <cell r="BC225" t="e">
            <v>#REF!</v>
          </cell>
          <cell r="BD225" t="e">
            <v>#REF!</v>
          </cell>
          <cell r="BE225" t="e">
            <v>#REF!</v>
          </cell>
          <cell r="BF225" t="e">
            <v>#REF!</v>
          </cell>
          <cell r="BG225" t="e">
            <v>#REF!</v>
          </cell>
          <cell r="BH225" t="e">
            <v>#REF!</v>
          </cell>
          <cell r="BI225" t="e">
            <v>#REF!</v>
          </cell>
          <cell r="BJ225" t="e">
            <v>#REF!</v>
          </cell>
          <cell r="BK225" t="e">
            <v>#REF!</v>
          </cell>
          <cell r="BL225" t="e">
            <v>#REF!</v>
          </cell>
          <cell r="BM225" t="e">
            <v>#REF!</v>
          </cell>
          <cell r="BN225">
            <v>0.84000000000003183</v>
          </cell>
          <cell r="BO225">
            <v>706.4</v>
          </cell>
          <cell r="BP225">
            <v>706.03</v>
          </cell>
          <cell r="BQ225">
            <v>706.68399999999997</v>
          </cell>
          <cell r="BR225">
            <v>706.31399999999996</v>
          </cell>
          <cell r="BS225">
            <v>709</v>
          </cell>
          <cell r="BT225">
            <v>708.7</v>
          </cell>
          <cell r="BU225">
            <v>708.69970703125</v>
          </cell>
          <cell r="BV225">
            <v>2.3160000000000309</v>
          </cell>
          <cell r="BW225">
            <v>2.3860000000000809</v>
          </cell>
          <cell r="BX225">
            <v>2.6000000000000307</v>
          </cell>
          <cell r="BY225">
            <v>300</v>
          </cell>
          <cell r="BZ225">
            <v>0.71500000000000008</v>
          </cell>
          <cell r="CA225">
            <v>0.315</v>
          </cell>
          <cell r="CB225">
            <v>2.3510000000000559</v>
          </cell>
          <cell r="CC225">
            <v>3</v>
          </cell>
          <cell r="CD225">
            <v>2.090319131525034</v>
          </cell>
          <cell r="CE225">
            <v>4231.8000000001011</v>
          </cell>
          <cell r="CF225">
            <v>1.7405333348287397E-2</v>
          </cell>
          <cell r="CG225">
            <v>575.6146859707768</v>
          </cell>
          <cell r="CH225">
            <v>4807.4146859708781</v>
          </cell>
          <cell r="CI225">
            <v>4</v>
          </cell>
          <cell r="CJ225">
            <v>1</v>
          </cell>
          <cell r="CK225">
            <v>1</v>
          </cell>
          <cell r="CL225">
            <v>1</v>
          </cell>
          <cell r="CM225">
            <v>1</v>
          </cell>
          <cell r="CN225">
            <v>1</v>
          </cell>
          <cell r="CO225">
            <v>0.75487872130292433</v>
          </cell>
          <cell r="CP225">
            <v>3</v>
          </cell>
          <cell r="CQ225">
            <v>3</v>
          </cell>
          <cell r="DV225" t="str">
            <v>300 mm</v>
          </cell>
          <cell r="DW225">
            <v>5.71</v>
          </cell>
          <cell r="DX225" t="str">
            <v>-</v>
          </cell>
          <cell r="DY225" t="str">
            <v>PVC</v>
          </cell>
          <cell r="DZ225">
            <v>706.4</v>
          </cell>
          <cell r="EA225">
            <v>706.03</v>
          </cell>
        </row>
        <row r="226">
          <cell r="A226">
            <v>140</v>
          </cell>
          <cell r="B226" t="str">
            <v>C73'</v>
          </cell>
          <cell r="C226" t="str">
            <v>C73</v>
          </cell>
          <cell r="D226">
            <v>0.16588819000000002</v>
          </cell>
          <cell r="E226">
            <v>5.8024245000000002E-2</v>
          </cell>
          <cell r="F226">
            <v>2.245427565</v>
          </cell>
          <cell r="G226">
            <v>2.33</v>
          </cell>
          <cell r="K226">
            <v>0.24294541337142089</v>
          </cell>
          <cell r="L226">
            <v>13.328226791007582</v>
          </cell>
          <cell r="M226">
            <v>13.328226791007582</v>
          </cell>
          <cell r="N226">
            <v>161.91417372106369</v>
          </cell>
          <cell r="O226">
            <v>0.63133711560590755</v>
          </cell>
          <cell r="P226">
            <v>222.64006531194573</v>
          </cell>
          <cell r="Q226">
            <v>0.16588819000000002</v>
          </cell>
          <cell r="R226">
            <v>5.8024245000000002E-2</v>
          </cell>
          <cell r="S226">
            <v>5.4997956749999988</v>
          </cell>
          <cell r="U226">
            <v>1904</v>
          </cell>
          <cell r="V226">
            <v>158.4</v>
          </cell>
          <cell r="X226">
            <v>0.91711659000000001</v>
          </cell>
          <cell r="Y226">
            <v>0.458558295</v>
          </cell>
          <cell r="AB226">
            <v>0.45855808258056641</v>
          </cell>
          <cell r="AC226">
            <v>126.72000000000001</v>
          </cell>
          <cell r="AD226">
            <v>2.7925333333333335</v>
          </cell>
          <cell r="AE226">
            <v>10.059544469391918</v>
          </cell>
          <cell r="AF226">
            <v>10.518102764391918</v>
          </cell>
          <cell r="AG226">
            <v>12.168041466891918</v>
          </cell>
          <cell r="AH226">
            <v>234.80810677883764</v>
          </cell>
          <cell r="AI226">
            <v>52.89</v>
          </cell>
          <cell r="AJ226">
            <v>8</v>
          </cell>
          <cell r="AK226">
            <v>14</v>
          </cell>
          <cell r="AL226">
            <v>0.35000000000000003</v>
          </cell>
          <cell r="AM226">
            <v>1.4E-2</v>
          </cell>
          <cell r="AN226">
            <v>0.22245752811431879</v>
          </cell>
          <cell r="AO226">
            <v>0.33308105468750004</v>
          </cell>
          <cell r="AP226">
            <v>0.6355929374694822</v>
          </cell>
          <cell r="AQ226">
            <v>3.6398772080114412</v>
          </cell>
          <cell r="AR226">
            <v>2.6534126552821866</v>
          </cell>
          <cell r="AS226">
            <v>5.5968283141876931</v>
          </cell>
          <cell r="AT226">
            <v>0.67526534604491151</v>
          </cell>
          <cell r="AU226">
            <v>0.89772287415923024</v>
          </cell>
          <cell r="AV226">
            <v>3.9886683039097135</v>
          </cell>
          <cell r="AW226">
            <v>383.75486313580734</v>
          </cell>
          <cell r="AX226">
            <v>0.61187004865588168</v>
          </cell>
          <cell r="AY226">
            <v>202.09691417501654</v>
          </cell>
          <cell r="AZ226" t="str">
            <v>01°46'06''</v>
          </cell>
          <cell r="BA226" t="e">
            <v>#VALUE!</v>
          </cell>
          <cell r="BB226">
            <v>1E-3</v>
          </cell>
          <cell r="BC226" t="e">
            <v>#VALUE!</v>
          </cell>
          <cell r="BD226" t="e">
            <v>#VALUE!</v>
          </cell>
          <cell r="BE226" t="e">
            <v>#VALUE!</v>
          </cell>
          <cell r="BF226" t="e">
            <v>#VALUE!</v>
          </cell>
          <cell r="BG226" t="e">
            <v>#VALUE!</v>
          </cell>
          <cell r="BH226" t="e">
            <v>#VALUE!</v>
          </cell>
          <cell r="BI226" t="e">
            <v>#VALUE!</v>
          </cell>
          <cell r="BJ226" t="e">
            <v>#VALUE!</v>
          </cell>
          <cell r="BK226" t="e">
            <v>#VALUE!</v>
          </cell>
          <cell r="BL226" t="e">
            <v>#VALUE!</v>
          </cell>
          <cell r="BM226" t="e">
            <v>#VALUE!</v>
          </cell>
          <cell r="BN226">
            <v>2.9999999999972715E-2</v>
          </cell>
          <cell r="BO226">
            <v>706</v>
          </cell>
          <cell r="BP226">
            <v>701.77</v>
          </cell>
          <cell r="BQ226">
            <v>706.35</v>
          </cell>
          <cell r="BR226">
            <v>702.12</v>
          </cell>
          <cell r="BS226">
            <v>708.7</v>
          </cell>
          <cell r="BT226">
            <v>704.64109911207106</v>
          </cell>
          <cell r="BU226">
            <v>704.640625</v>
          </cell>
          <cell r="BV226">
            <v>2.3500000000000227</v>
          </cell>
          <cell r="BW226">
            <v>2.521099112071056</v>
          </cell>
          <cell r="BX226">
            <v>2.7000000000000228</v>
          </cell>
          <cell r="BY226">
            <v>350</v>
          </cell>
          <cell r="BZ226">
            <v>0.83750000000000002</v>
          </cell>
          <cell r="CA226">
            <v>0.4375</v>
          </cell>
          <cell r="CB226">
            <v>2.4355495560355394</v>
          </cell>
          <cell r="CC226">
            <v>3</v>
          </cell>
          <cell r="CD226">
            <v>1.9402254445584672</v>
          </cell>
          <cell r="CE226">
            <v>2449.5952558002073</v>
          </cell>
          <cell r="CF226">
            <v>2.2353578694937704E-2</v>
          </cell>
          <cell r="CG226">
            <v>773.07472831062876</v>
          </cell>
          <cell r="CH226">
            <v>3222.6699841108361</v>
          </cell>
          <cell r="CI226">
            <v>2</v>
          </cell>
          <cell r="CJ226">
            <v>1</v>
          </cell>
          <cell r="CK226">
            <v>1.5</v>
          </cell>
          <cell r="CL226">
            <v>2854</v>
          </cell>
          <cell r="CM226">
            <v>1.6937648830295213</v>
          </cell>
          <cell r="CN226">
            <v>1.9</v>
          </cell>
          <cell r="CO226">
            <v>1.8999996185302734</v>
          </cell>
          <cell r="CP226">
            <v>3</v>
          </cell>
          <cell r="CQ226">
            <v>3</v>
          </cell>
          <cell r="DV226" t="str">
            <v>350 mm</v>
          </cell>
          <cell r="DW226">
            <v>52.89</v>
          </cell>
          <cell r="DX226" t="str">
            <v>1</v>
          </cell>
          <cell r="DY226" t="str">
            <v>CS</v>
          </cell>
          <cell r="DZ226">
            <v>706</v>
          </cell>
          <cell r="EA226">
            <v>701.77</v>
          </cell>
        </row>
        <row r="227">
          <cell r="A227">
            <v>141</v>
          </cell>
          <cell r="B227" t="str">
            <v>C73</v>
          </cell>
          <cell r="C227" t="str">
            <v>C75</v>
          </cell>
          <cell r="D227">
            <v>0.25910161999999998</v>
          </cell>
          <cell r="F227">
            <v>2.504529185</v>
          </cell>
          <cell r="G227">
            <v>2.33</v>
          </cell>
          <cell r="K227">
            <v>0.356618383320365</v>
          </cell>
          <cell r="L227">
            <v>13.684845174327947</v>
          </cell>
          <cell r="M227">
            <v>13.684845174327947</v>
          </cell>
          <cell r="N227">
            <v>159.51843910962054</v>
          </cell>
          <cell r="O227">
            <v>0.63233707897282365</v>
          </cell>
          <cell r="P227">
            <v>248.77549643447557</v>
          </cell>
          <cell r="Q227">
            <v>0.25910161999999998</v>
          </cell>
          <cell r="R227">
            <v>0</v>
          </cell>
          <cell r="S227">
            <v>5.7588972949999988</v>
          </cell>
          <cell r="U227">
            <v>2041</v>
          </cell>
          <cell r="V227">
            <v>158.4</v>
          </cell>
          <cell r="W227">
            <v>0.25910161999999998</v>
          </cell>
          <cell r="X227">
            <v>1.17621821</v>
          </cell>
          <cell r="Y227">
            <v>0.58810910500000002</v>
          </cell>
          <cell r="AB227">
            <v>0.58810901641845703</v>
          </cell>
          <cell r="AC227">
            <v>126.72000000000001</v>
          </cell>
          <cell r="AD227">
            <v>2.9934666666666669</v>
          </cell>
          <cell r="AE227">
            <v>10.713368231292714</v>
          </cell>
          <cell r="AF227">
            <v>11.301477336292713</v>
          </cell>
          <cell r="AG227">
            <v>13.029146524792713</v>
          </cell>
          <cell r="AH227">
            <v>261.80464295926828</v>
          </cell>
          <cell r="AI227">
            <v>85.429999999999993</v>
          </cell>
          <cell r="AJ227">
            <v>9.6199999999999992</v>
          </cell>
          <cell r="AK227">
            <v>14</v>
          </cell>
          <cell r="AL227">
            <v>0.35000000000000003</v>
          </cell>
          <cell r="AM227">
            <v>1.4E-2</v>
          </cell>
          <cell r="AN227">
            <v>0.22472902536392214</v>
          </cell>
          <cell r="AO227">
            <v>0.33872070312500002</v>
          </cell>
          <cell r="AP227">
            <v>0.64208292961120605</v>
          </cell>
          <cell r="AQ227">
            <v>4.0108788320434119</v>
          </cell>
          <cell r="AR227">
            <v>2.9010402250316591</v>
          </cell>
          <cell r="AS227">
            <v>6.7857804188860626</v>
          </cell>
          <cell r="AT227">
            <v>0.8199362388039716</v>
          </cell>
          <cell r="AU227">
            <v>1.0446652641678937</v>
          </cell>
          <cell r="AV227">
            <v>4.3739162650230652</v>
          </cell>
          <cell r="AW227">
            <v>420.82006067190952</v>
          </cell>
          <cell r="AX227">
            <v>0.6221296640213716</v>
          </cell>
          <cell r="AY227">
            <v>201.24685368579253</v>
          </cell>
          <cell r="AZ227" t="str">
            <v>00°00'00''</v>
          </cell>
          <cell r="BA227" t="e">
            <v>#VALUE!</v>
          </cell>
          <cell r="BB227">
            <v>0.14699999999999999</v>
          </cell>
          <cell r="BC227" t="e">
            <v>#VALUE!</v>
          </cell>
          <cell r="BD227" t="e">
            <v>#VALUE!</v>
          </cell>
          <cell r="BE227" t="e">
            <v>#VALUE!</v>
          </cell>
          <cell r="BF227" t="e">
            <v>#VALUE!</v>
          </cell>
          <cell r="BG227" t="e">
            <v>#VALUE!</v>
          </cell>
          <cell r="BH227" t="e">
            <v>#VALUE!</v>
          </cell>
          <cell r="BI227" t="e">
            <v>#VALUE!</v>
          </cell>
          <cell r="BJ227" t="e">
            <v>#VALUE!</v>
          </cell>
          <cell r="BK227" t="e">
            <v>#VALUE!</v>
          </cell>
          <cell r="BL227" t="e">
            <v>#VALUE!</v>
          </cell>
          <cell r="BM227" t="e">
            <v>#VALUE!</v>
          </cell>
          <cell r="BN227">
            <v>2.9999999999972715E-2</v>
          </cell>
          <cell r="BO227">
            <v>701.74</v>
          </cell>
          <cell r="BP227">
            <v>693.52</v>
          </cell>
          <cell r="BQ227">
            <v>702.09</v>
          </cell>
          <cell r="BR227">
            <v>693.87</v>
          </cell>
          <cell r="BS227">
            <v>704.64109911207106</v>
          </cell>
          <cell r="BT227">
            <v>696.37646597910475</v>
          </cell>
          <cell r="BU227">
            <v>696.37646484375</v>
          </cell>
          <cell r="BV227">
            <v>2.5510991120710287</v>
          </cell>
          <cell r="BW227">
            <v>2.5064659791047461</v>
          </cell>
          <cell r="BX227">
            <v>2.9010991120710288</v>
          </cell>
          <cell r="BY227">
            <v>350</v>
          </cell>
          <cell r="BZ227">
            <v>0.83750000000000002</v>
          </cell>
          <cell r="CA227">
            <v>0.4375</v>
          </cell>
          <cell r="CB227">
            <v>2.5287825455878874</v>
          </cell>
          <cell r="CC227">
            <v>4</v>
          </cell>
          <cell r="CD227">
            <v>1.752847531055437</v>
          </cell>
          <cell r="CE227">
            <v>2397.4435164797374</v>
          </cell>
          <cell r="CF227">
            <v>2.0807739973253359E-2</v>
          </cell>
          <cell r="CG227">
            <v>727.12343306905495</v>
          </cell>
          <cell r="CH227">
            <v>3124.5669495487923</v>
          </cell>
          <cell r="CI227">
            <v>2</v>
          </cell>
          <cell r="CJ227">
            <v>1</v>
          </cell>
          <cell r="CK227">
            <v>1.5</v>
          </cell>
          <cell r="CL227">
            <v>2854</v>
          </cell>
          <cell r="CM227">
            <v>1.6422040729934086</v>
          </cell>
          <cell r="CN227">
            <v>1.9</v>
          </cell>
          <cell r="CO227">
            <v>1.8999996185302734</v>
          </cell>
          <cell r="CP227">
            <v>3</v>
          </cell>
          <cell r="CQ227">
            <v>3</v>
          </cell>
          <cell r="DV227" t="str">
            <v>350 mm</v>
          </cell>
          <cell r="DW227">
            <v>85.429999999999993</v>
          </cell>
          <cell r="DX227" t="str">
            <v>1</v>
          </cell>
          <cell r="DY227" t="str">
            <v>CS</v>
          </cell>
          <cell r="DZ227">
            <v>701.74</v>
          </cell>
          <cell r="EA227">
            <v>693.52</v>
          </cell>
        </row>
        <row r="228">
          <cell r="A228">
            <v>142</v>
          </cell>
          <cell r="B228" t="str">
            <v>C75</v>
          </cell>
          <cell r="C228" t="str">
            <v>C75'</v>
          </cell>
          <cell r="D228">
            <v>2.7117680000000002E-2</v>
          </cell>
          <cell r="F228">
            <v>2.5316468649999999</v>
          </cell>
          <cell r="G228">
            <v>2.33</v>
          </cell>
          <cell r="K228">
            <v>0.10128254027541035</v>
          </cell>
          <cell r="L228">
            <v>13.786127714603357</v>
          </cell>
          <cell r="M228">
            <v>13.786127714603357</v>
          </cell>
          <cell r="N228">
            <v>158.85556093163123</v>
          </cell>
          <cell r="O228">
            <v>0.63051724239172469</v>
          </cell>
          <cell r="P228">
            <v>251.49163499685122</v>
          </cell>
          <cell r="Q228">
            <v>2.7117680000000002E-2</v>
          </cell>
          <cell r="R228">
            <v>0</v>
          </cell>
          <cell r="S228">
            <v>5.7860149749999987</v>
          </cell>
          <cell r="U228">
            <v>2051</v>
          </cell>
          <cell r="V228">
            <v>158.4</v>
          </cell>
          <cell r="X228">
            <v>1.17621821</v>
          </cell>
          <cell r="Y228">
            <v>0.58810910500000002</v>
          </cell>
          <cell r="AB228">
            <v>0.58810901641845703</v>
          </cell>
          <cell r="AC228">
            <v>126.72000000000001</v>
          </cell>
          <cell r="AD228">
            <v>3.0081333333333338</v>
          </cell>
          <cell r="AE228">
            <v>10.760866929860999</v>
          </cell>
          <cell r="AF228">
            <v>11.348976034861</v>
          </cell>
          <cell r="AG228">
            <v>13.084780527361</v>
          </cell>
          <cell r="AH228">
            <v>264.57641552421222</v>
          </cell>
          <cell r="AI228">
            <v>22.810000000000002</v>
          </cell>
          <cell r="AJ228">
            <v>7.98</v>
          </cell>
          <cell r="AK228">
            <v>14</v>
          </cell>
          <cell r="AL228">
            <v>0.35000000000000003</v>
          </cell>
          <cell r="AM228">
            <v>1.4E-2</v>
          </cell>
          <cell r="AN228">
            <v>0.23982458114624022</v>
          </cell>
          <cell r="AO228">
            <v>0.33914794921875002</v>
          </cell>
          <cell r="AP228">
            <v>0.6852130889892577</v>
          </cell>
          <cell r="AQ228">
            <v>3.7654543437495414</v>
          </cell>
          <cell r="AR228">
            <v>2.5837520620926968</v>
          </cell>
          <cell r="AS228">
            <v>5.9297099103088549</v>
          </cell>
          <cell r="AT228">
            <v>0.7226629161499637</v>
          </cell>
          <cell r="AU228">
            <v>0.96248749729620386</v>
          </cell>
          <cell r="AV228">
            <v>3.983679348481433</v>
          </cell>
          <cell r="AW228">
            <v>383.27486937305349</v>
          </cell>
          <cell r="AX228">
            <v>0.69030462643427759</v>
          </cell>
          <cell r="AY228">
            <v>288.90514744734526</v>
          </cell>
          <cell r="AZ228" t="str">
            <v>87°39'30''</v>
          </cell>
          <cell r="BA228" t="e">
            <v>#VALUE!</v>
          </cell>
          <cell r="BB228">
            <v>1E-3</v>
          </cell>
          <cell r="BC228" t="e">
            <v>#VALUE!</v>
          </cell>
          <cell r="BD228" t="e">
            <v>#VALUE!</v>
          </cell>
          <cell r="BE228" t="e">
            <v>#VALUE!</v>
          </cell>
          <cell r="BF228" t="e">
            <v>#VALUE!</v>
          </cell>
          <cell r="BG228" t="e">
            <v>#VALUE!</v>
          </cell>
          <cell r="BH228" t="e">
            <v>#VALUE!</v>
          </cell>
          <cell r="BI228" t="e">
            <v>#VALUE!</v>
          </cell>
          <cell r="BJ228" t="e">
            <v>#VALUE!</v>
          </cell>
          <cell r="BK228" t="e">
            <v>#VALUE!</v>
          </cell>
          <cell r="BL228" t="e">
            <v>#VALUE!</v>
          </cell>
          <cell r="BM228" t="e">
            <v>#VALUE!</v>
          </cell>
          <cell r="BN228">
            <v>2.9999999999972715E-2</v>
          </cell>
          <cell r="BO228">
            <v>693.49</v>
          </cell>
          <cell r="BP228">
            <v>691.67</v>
          </cell>
          <cell r="BQ228">
            <v>693.84</v>
          </cell>
          <cell r="BR228">
            <v>692.02</v>
          </cell>
          <cell r="BS228">
            <v>696.37646597910475</v>
          </cell>
          <cell r="BT228">
            <v>695</v>
          </cell>
          <cell r="BU228">
            <v>695</v>
          </cell>
          <cell r="BV228">
            <v>2.5364659791047188</v>
          </cell>
          <cell r="BW228">
            <v>2.9800000000000182</v>
          </cell>
          <cell r="BX228">
            <v>2.8864659791047189</v>
          </cell>
          <cell r="BY228">
            <v>350</v>
          </cell>
          <cell r="BZ228">
            <v>0.83750000000000002</v>
          </cell>
          <cell r="CA228">
            <v>0.4375</v>
          </cell>
          <cell r="CB228">
            <v>2.7582329895523685</v>
          </cell>
          <cell r="CC228">
            <v>4</v>
          </cell>
          <cell r="CD228">
            <v>1.8303996774230906</v>
          </cell>
          <cell r="CE228">
            <v>2503.5148587979525</v>
          </cell>
          <cell r="CF228">
            <v>1.7614953387844912E-2</v>
          </cell>
          <cell r="CG228">
            <v>631.45912356519909</v>
          </cell>
          <cell r="CH228">
            <v>3134.9739823631517</v>
          </cell>
          <cell r="CI228">
            <v>2</v>
          </cell>
          <cell r="CJ228">
            <v>1</v>
          </cell>
          <cell r="CK228">
            <v>1.5</v>
          </cell>
          <cell r="CL228">
            <v>2854</v>
          </cell>
          <cell r="CM228">
            <v>1.6476737819007454</v>
          </cell>
          <cell r="CN228">
            <v>1.9</v>
          </cell>
          <cell r="CO228">
            <v>1.8999996185302734</v>
          </cell>
          <cell r="CP228">
            <v>3</v>
          </cell>
          <cell r="CQ228">
            <v>3</v>
          </cell>
          <cell r="DV228" t="str">
            <v>350 mm</v>
          </cell>
          <cell r="DW228">
            <v>22.810000000000002</v>
          </cell>
          <cell r="DX228" t="str">
            <v>1</v>
          </cell>
          <cell r="DY228" t="str">
            <v>CS</v>
          </cell>
          <cell r="DZ228">
            <v>693.49</v>
          </cell>
          <cell r="EA228">
            <v>691.67</v>
          </cell>
        </row>
        <row r="229">
          <cell r="A229">
            <v>143</v>
          </cell>
          <cell r="B229" t="str">
            <v>C75'</v>
          </cell>
          <cell r="C229" t="str">
            <v>CBB7</v>
          </cell>
          <cell r="F229">
            <v>2.5316468649999999</v>
          </cell>
          <cell r="G229">
            <v>2.33</v>
          </cell>
          <cell r="K229">
            <v>1.5284053686658647E-2</v>
          </cell>
          <cell r="L229">
            <v>13.801411768290015</v>
          </cell>
          <cell r="M229">
            <v>13.801411768290015</v>
          </cell>
          <cell r="N229">
            <v>158.75618315305167</v>
          </cell>
          <cell r="O229">
            <v>0.62965517241379365</v>
          </cell>
          <cell r="P229">
            <v>251.49163499685122</v>
          </cell>
          <cell r="Q229">
            <v>0</v>
          </cell>
          <cell r="R229">
            <v>0</v>
          </cell>
          <cell r="S229">
            <v>5.7860149749999987</v>
          </cell>
          <cell r="U229">
            <v>2116</v>
          </cell>
          <cell r="V229">
            <v>158.4</v>
          </cell>
          <cell r="X229">
            <v>1.17621821</v>
          </cell>
          <cell r="Y229">
            <v>0.58810910500000002</v>
          </cell>
          <cell r="AB229">
            <v>0.58810901641845703</v>
          </cell>
          <cell r="AC229">
            <v>126.72000000000001</v>
          </cell>
          <cell r="AD229">
            <v>3.1034666666666668</v>
          </cell>
          <cell r="AE229">
            <v>11.068881764828291</v>
          </cell>
          <cell r="AF229">
            <v>11.656990869828292</v>
          </cell>
          <cell r="AG229">
            <v>13.392795362328291</v>
          </cell>
          <cell r="AH229">
            <v>264.88443035917953</v>
          </cell>
          <cell r="AI229">
            <v>4.6399999999999997</v>
          </cell>
          <cell r="AJ229">
            <v>9.6999999999999993</v>
          </cell>
          <cell r="AK229">
            <v>16</v>
          </cell>
          <cell r="AL229">
            <v>0.36199999999999999</v>
          </cell>
          <cell r="AM229">
            <v>0.01</v>
          </cell>
          <cell r="AN229">
            <v>0.18232369852066038</v>
          </cell>
          <cell r="AO229">
            <v>0.34662207031249997</v>
          </cell>
          <cell r="AP229">
            <v>0.50365662574768066</v>
          </cell>
          <cell r="AQ229">
            <v>5.0998111007316886</v>
          </cell>
          <cell r="AR229">
            <v>4.294792048260712</v>
          </cell>
          <cell r="AS229">
            <v>5.7839254602067083</v>
          </cell>
          <cell r="AT229">
            <v>1.3255898707006197</v>
          </cell>
          <cell r="AU229">
            <v>1.5079135692212802</v>
          </cell>
          <cell r="AV229">
            <v>6.2886464925182377</v>
          </cell>
          <cell r="AW229">
            <v>647.23829413967246</v>
          </cell>
          <cell r="AX229">
            <v>0.40925333491163629</v>
          </cell>
          <cell r="AY229">
            <v>290.64281485536679</v>
          </cell>
          <cell r="AZ229" t="str">
            <v>01°44'16''</v>
          </cell>
          <cell r="BA229" t="e">
            <v>#VALUE!</v>
          </cell>
          <cell r="BB229">
            <v>0.54500000000000004</v>
          </cell>
          <cell r="BC229" t="e">
            <v>#VALUE!</v>
          </cell>
          <cell r="BD229" t="e">
            <v>#VALUE!</v>
          </cell>
          <cell r="BE229" t="e">
            <v>#VALUE!</v>
          </cell>
          <cell r="BF229" t="e">
            <v>#VALUE!</v>
          </cell>
          <cell r="BG229" t="e">
            <v>#VALUE!</v>
          </cell>
          <cell r="BH229" t="e">
            <v>#VALUE!</v>
          </cell>
          <cell r="BI229" t="e">
            <v>#VALUE!</v>
          </cell>
          <cell r="BJ229" t="e">
            <v>#VALUE!</v>
          </cell>
          <cell r="BK229" t="e">
            <v>#VALUE!</v>
          </cell>
          <cell r="BL229" t="e">
            <v>#VALUE!</v>
          </cell>
          <cell r="BM229" t="e">
            <v>#VALUE!</v>
          </cell>
          <cell r="BN229">
            <v>2.9999999999972715E-2</v>
          </cell>
          <cell r="BO229">
            <v>691.64</v>
          </cell>
          <cell r="BP229">
            <v>691.19</v>
          </cell>
          <cell r="BQ229">
            <v>692.00199999999995</v>
          </cell>
          <cell r="BR229">
            <v>691.55200000000002</v>
          </cell>
          <cell r="BS229">
            <v>695</v>
          </cell>
          <cell r="BT229">
            <v>694.8</v>
          </cell>
          <cell r="BU229">
            <v>694.7998046875</v>
          </cell>
          <cell r="BV229">
            <v>2.9980000000000473</v>
          </cell>
          <cell r="BW229">
            <v>3.2479999999999336</v>
          </cell>
          <cell r="BX229">
            <v>3.3600000000000474</v>
          </cell>
          <cell r="BY229">
            <v>400</v>
          </cell>
          <cell r="BZ229">
            <v>0.8</v>
          </cell>
          <cell r="CA229">
            <v>0.4</v>
          </cell>
          <cell r="CB229">
            <v>3.1229999999999905</v>
          </cell>
          <cell r="CC229">
            <v>4</v>
          </cell>
          <cell r="CD229">
            <v>1.9754472415527813</v>
          </cell>
          <cell r="CE229">
            <v>6089.8499999999813</v>
          </cell>
          <cell r="CF229">
            <v>1.272956525105871E-2</v>
          </cell>
          <cell r="CG229">
            <v>469.21940264363457</v>
          </cell>
          <cell r="CH229">
            <v>6559.0694026436158</v>
          </cell>
          <cell r="CI229">
            <v>4</v>
          </cell>
          <cell r="CJ229">
            <v>1</v>
          </cell>
          <cell r="CK229">
            <v>1</v>
          </cell>
          <cell r="CL229">
            <v>1</v>
          </cell>
          <cell r="CM229">
            <v>1</v>
          </cell>
          <cell r="CN229">
            <v>1</v>
          </cell>
          <cell r="CO229">
            <v>1.0471647386993397</v>
          </cell>
          <cell r="CP229">
            <v>3</v>
          </cell>
          <cell r="CQ229">
            <v>3</v>
          </cell>
          <cell r="DV229" t="str">
            <v>400 mm</v>
          </cell>
          <cell r="DW229">
            <v>4.6399999999999997</v>
          </cell>
          <cell r="DX229" t="str">
            <v>-</v>
          </cell>
          <cell r="DY229" t="str">
            <v>PVC</v>
          </cell>
          <cell r="DZ229">
            <v>691.64</v>
          </cell>
          <cell r="EA229">
            <v>691.18999999999994</v>
          </cell>
        </row>
        <row r="230">
          <cell r="A230">
            <v>144</v>
          </cell>
          <cell r="B230" t="str">
            <v>CBB7</v>
          </cell>
          <cell r="C230" t="str">
            <v>C75A</v>
          </cell>
          <cell r="F230">
            <v>2.5316468649999999</v>
          </cell>
          <cell r="G230">
            <v>2.33</v>
          </cell>
          <cell r="K230">
            <v>0.21643102400566458</v>
          </cell>
          <cell r="L230">
            <v>14.01784279229568</v>
          </cell>
          <cell r="M230">
            <v>14.01784279229568</v>
          </cell>
          <cell r="N230">
            <v>157.36697439450208</v>
          </cell>
          <cell r="O230">
            <v>0.63054797243572758</v>
          </cell>
          <cell r="P230">
            <v>251.49163499685122</v>
          </cell>
          <cell r="Q230">
            <v>0</v>
          </cell>
          <cell r="R230">
            <v>0</v>
          </cell>
          <cell r="S230">
            <v>5.7860149749999987</v>
          </cell>
          <cell r="U230">
            <v>2190</v>
          </cell>
          <cell r="V230">
            <v>158.4</v>
          </cell>
          <cell r="Y230">
            <v>0</v>
          </cell>
          <cell r="AB230">
            <v>0</v>
          </cell>
          <cell r="AC230">
            <v>126.72000000000001</v>
          </cell>
          <cell r="AD230">
            <v>3.2120000000000006</v>
          </cell>
          <cell r="AE230">
            <v>11.418041783794999</v>
          </cell>
          <cell r="AF230">
            <v>11.418041783794999</v>
          </cell>
          <cell r="AG230">
            <v>13.153846276294999</v>
          </cell>
          <cell r="AH230">
            <v>264.64548127314623</v>
          </cell>
          <cell r="AI230">
            <v>37.729999999999997</v>
          </cell>
          <cell r="AJ230">
            <v>4</v>
          </cell>
          <cell r="AK230">
            <v>16</v>
          </cell>
          <cell r="AL230">
            <v>0.4</v>
          </cell>
          <cell r="AM230">
            <v>1.4E-2</v>
          </cell>
          <cell r="AN230">
            <v>0.27225646972656259</v>
          </cell>
          <cell r="AO230">
            <v>0.36074218750000003</v>
          </cell>
          <cell r="AP230">
            <v>0.68064117431640647</v>
          </cell>
          <cell r="AQ230">
            <v>2.9052298733378588</v>
          </cell>
          <cell r="AR230">
            <v>1.8753119352220589</v>
          </cell>
          <cell r="AS230">
            <v>3.3789034258199795</v>
          </cell>
          <cell r="AT230">
            <v>0.43019167262664176</v>
          </cell>
          <cell r="AU230">
            <v>0.7024481423532043</v>
          </cell>
          <cell r="AV230">
            <v>3.0830049513197935</v>
          </cell>
          <cell r="AW230">
            <v>387.42182824188887</v>
          </cell>
          <cell r="AX230">
            <v>0.68309388367222668</v>
          </cell>
          <cell r="AY230">
            <v>205.60450196964803</v>
          </cell>
          <cell r="AZ230" t="str">
            <v>85°02'18''</v>
          </cell>
          <cell r="BA230" t="e">
            <v>#VALUE!</v>
          </cell>
          <cell r="BB230">
            <v>1E-3</v>
          </cell>
          <cell r="BC230" t="e">
            <v>#VALUE!</v>
          </cell>
          <cell r="BD230" t="e">
            <v>#VALUE!</v>
          </cell>
          <cell r="BE230" t="e">
            <v>#VALUE!</v>
          </cell>
          <cell r="BF230" t="e">
            <v>#VALUE!</v>
          </cell>
          <cell r="BG230" t="e">
            <v>#VALUE!</v>
          </cell>
          <cell r="BH230" t="e">
            <v>#VALUE!</v>
          </cell>
          <cell r="BI230" t="e">
            <v>#VALUE!</v>
          </cell>
          <cell r="BJ230" t="e">
            <v>#VALUE!</v>
          </cell>
          <cell r="BK230" t="e">
            <v>#VALUE!</v>
          </cell>
          <cell r="BL230" t="e">
            <v>#VALUE!</v>
          </cell>
          <cell r="BM230" t="e">
            <v>#VALUE!</v>
          </cell>
          <cell r="BN230">
            <v>3.0000000000086402E-2</v>
          </cell>
          <cell r="BO230">
            <v>691.16</v>
          </cell>
          <cell r="BP230">
            <v>689.65</v>
          </cell>
          <cell r="BQ230">
            <v>691.56</v>
          </cell>
          <cell r="BR230">
            <v>690.05</v>
          </cell>
          <cell r="BS230">
            <v>694.8</v>
          </cell>
          <cell r="BT230">
            <v>692.5</v>
          </cell>
          <cell r="BU230">
            <v>692.5</v>
          </cell>
          <cell r="BV230">
            <v>3.2400000000000091</v>
          </cell>
          <cell r="BW230">
            <v>2.4500000000000455</v>
          </cell>
          <cell r="BX230">
            <v>3.640000000000009</v>
          </cell>
          <cell r="BY230">
            <v>400</v>
          </cell>
          <cell r="BZ230">
            <v>0.9</v>
          </cell>
          <cell r="CA230">
            <v>0.5</v>
          </cell>
          <cell r="CB230">
            <v>2.8450000000000273</v>
          </cell>
          <cell r="CC230">
            <v>3</v>
          </cell>
          <cell r="CD230">
            <v>2.042046235780774</v>
          </cell>
          <cell r="CE230">
            <v>2977.3034117683687</v>
          </cell>
          <cell r="CF230">
            <v>1.8931359577848417E-2</v>
          </cell>
          <cell r="CG230">
            <v>693.20204725520682</v>
          </cell>
          <cell r="CH230">
            <v>3670.5054590235754</v>
          </cell>
          <cell r="CI230">
            <v>2</v>
          </cell>
          <cell r="CJ230">
            <v>1</v>
          </cell>
          <cell r="CK230">
            <v>1.5</v>
          </cell>
          <cell r="CL230">
            <v>3059</v>
          </cell>
          <cell r="CM230">
            <v>1.7998555699690628</v>
          </cell>
          <cell r="CN230">
            <v>1.9</v>
          </cell>
          <cell r="CO230">
            <v>1.8999996185302734</v>
          </cell>
          <cell r="CP230">
            <v>3</v>
          </cell>
          <cell r="CQ230">
            <v>3</v>
          </cell>
          <cell r="DV230" t="str">
            <v>400 mm</v>
          </cell>
          <cell r="DW230">
            <v>37.729999999999997</v>
          </cell>
          <cell r="DX230" t="str">
            <v>1</v>
          </cell>
          <cell r="DY230" t="str">
            <v>CS</v>
          </cell>
          <cell r="DZ230">
            <v>691.16</v>
          </cell>
          <cell r="EA230">
            <v>689.65</v>
          </cell>
        </row>
        <row r="231">
          <cell r="A231">
            <v>145</v>
          </cell>
          <cell r="B231" t="str">
            <v>C75A</v>
          </cell>
          <cell r="C231" t="str">
            <v>ALIV75B</v>
          </cell>
          <cell r="F231">
            <v>2.5316468649999999</v>
          </cell>
          <cell r="G231">
            <v>2.33</v>
          </cell>
          <cell r="K231">
            <v>0.38256362378372682</v>
          </cell>
          <cell r="L231">
            <v>14.400406416079406</v>
          </cell>
          <cell r="M231">
            <v>14.400406416079406</v>
          </cell>
          <cell r="N231">
            <v>154.99085164316728</v>
          </cell>
          <cell r="O231">
            <v>0.63090702604482141</v>
          </cell>
          <cell r="P231">
            <v>251.49163499685122</v>
          </cell>
          <cell r="Q231">
            <v>0</v>
          </cell>
          <cell r="R231">
            <v>0</v>
          </cell>
          <cell r="S231">
            <v>5.7860149749999987</v>
          </cell>
          <cell r="U231">
            <v>2190</v>
          </cell>
          <cell r="V231">
            <v>158.4</v>
          </cell>
          <cell r="Y231">
            <v>0</v>
          </cell>
          <cell r="AB231">
            <v>0</v>
          </cell>
          <cell r="AC231">
            <v>126.72000000000001</v>
          </cell>
          <cell r="AD231">
            <v>3.2120000000000006</v>
          </cell>
          <cell r="AE231">
            <v>11.418041783794999</v>
          </cell>
          <cell r="AF231">
            <v>11.418041783794999</v>
          </cell>
          <cell r="AG231">
            <v>13.153846276294999</v>
          </cell>
          <cell r="AH231">
            <v>264.64548127314623</v>
          </cell>
          <cell r="AI231">
            <v>66.039999999999992</v>
          </cell>
          <cell r="AJ231">
            <v>3.91</v>
          </cell>
          <cell r="AK231">
            <v>16</v>
          </cell>
          <cell r="AL231">
            <v>0.4</v>
          </cell>
          <cell r="AM231">
            <v>1.4E-2</v>
          </cell>
          <cell r="AN231">
            <v>0.27423915863037113</v>
          </cell>
          <cell r="AO231">
            <v>0.36074218750000003</v>
          </cell>
          <cell r="AP231">
            <v>0.68559789657592773</v>
          </cell>
          <cell r="AQ231">
            <v>2.8818844512036366</v>
          </cell>
          <cell r="AR231">
            <v>1.8488723986948947</v>
          </cell>
          <cell r="AS231">
            <v>3.321945364258351</v>
          </cell>
          <cell r="AT231">
            <v>0.42330570795562111</v>
          </cell>
          <cell r="AU231">
            <v>0.69754486658599224</v>
          </cell>
          <cell r="AV231">
            <v>3.0481238230164567</v>
          </cell>
          <cell r="AW231">
            <v>383.03853638482144</v>
          </cell>
          <cell r="AX231">
            <v>0.69091085134908969</v>
          </cell>
          <cell r="AY231">
            <v>202.11379254880276</v>
          </cell>
          <cell r="AZ231" t="str">
            <v>03°29'27''</v>
          </cell>
          <cell r="BA231" t="e">
            <v>#VALUE!</v>
          </cell>
          <cell r="BB231">
            <v>1E-3</v>
          </cell>
          <cell r="BC231" t="e">
            <v>#VALUE!</v>
          </cell>
          <cell r="BD231" t="e">
            <v>#VALUE!</v>
          </cell>
          <cell r="BE231" t="e">
            <v>#VALUE!</v>
          </cell>
          <cell r="BF231" t="e">
            <v>#VALUE!</v>
          </cell>
          <cell r="BG231" t="e">
            <v>#VALUE!</v>
          </cell>
          <cell r="BH231" t="e">
            <v>#VALUE!</v>
          </cell>
          <cell r="BI231" t="e">
            <v>#VALUE!</v>
          </cell>
          <cell r="BJ231" t="e">
            <v>#VALUE!</v>
          </cell>
          <cell r="BK231" t="e">
            <v>#VALUE!</v>
          </cell>
          <cell r="BL231" t="e">
            <v>#VALUE!</v>
          </cell>
          <cell r="BM231" t="e">
            <v>#VALUE!</v>
          </cell>
          <cell r="BN231">
            <v>6.9999999999936335E-2</v>
          </cell>
          <cell r="BO231">
            <v>689.58</v>
          </cell>
          <cell r="BP231">
            <v>687</v>
          </cell>
          <cell r="BQ231">
            <v>689.98</v>
          </cell>
          <cell r="BR231">
            <v>687.4</v>
          </cell>
          <cell r="BS231">
            <v>692.5</v>
          </cell>
          <cell r="BT231">
            <v>688</v>
          </cell>
          <cell r="BU231">
            <v>688</v>
          </cell>
          <cell r="BV231">
            <v>2.5199999999999818</v>
          </cell>
          <cell r="BW231">
            <v>0.60000000000002274</v>
          </cell>
          <cell r="BX231">
            <v>2.9199999999999817</v>
          </cell>
          <cell r="BY231">
            <v>400</v>
          </cell>
          <cell r="BZ231">
            <v>0.9</v>
          </cell>
          <cell r="CA231">
            <v>0.5</v>
          </cell>
          <cell r="CB231">
            <v>1.5600000000000023</v>
          </cell>
          <cell r="CC231">
            <v>4</v>
          </cell>
          <cell r="CD231">
            <v>1.2502326693100456</v>
          </cell>
          <cell r="CE231">
            <v>1974.7425011752173</v>
          </cell>
          <cell r="CF231">
            <v>5.7927048862830177E-2</v>
          </cell>
          <cell r="CG231">
            <v>1924.5873652743965</v>
          </cell>
          <cell r="CH231">
            <v>3899.3298664496137</v>
          </cell>
          <cell r="CI231">
            <v>2</v>
          </cell>
          <cell r="CJ231">
            <v>1</v>
          </cell>
          <cell r="CK231">
            <v>1.5</v>
          </cell>
          <cell r="CL231">
            <v>3059</v>
          </cell>
          <cell r="CM231">
            <v>1.9120610656013144</v>
          </cell>
          <cell r="CN231">
            <v>2.2000000000000002</v>
          </cell>
          <cell r="CO231">
            <v>2.1999988555908203</v>
          </cell>
          <cell r="CP231">
            <v>3</v>
          </cell>
          <cell r="CQ231">
            <v>3</v>
          </cell>
          <cell r="DV231" t="str">
            <v>400 mm</v>
          </cell>
          <cell r="DW231">
            <v>66.039999999999992</v>
          </cell>
          <cell r="DX231" t="str">
            <v>1</v>
          </cell>
          <cell r="DY231" t="str">
            <v>CS</v>
          </cell>
          <cell r="DZ231">
            <v>689.58</v>
          </cell>
          <cell r="EA231">
            <v>687</v>
          </cell>
        </row>
        <row r="232">
          <cell r="A232">
            <v>146</v>
          </cell>
          <cell r="B232" t="str">
            <v>ALIV75B</v>
          </cell>
          <cell r="C232" t="str">
            <v>C75C</v>
          </cell>
          <cell r="G232">
            <v>146</v>
          </cell>
          <cell r="K232">
            <v>146</v>
          </cell>
          <cell r="L232">
            <v>146</v>
          </cell>
          <cell r="M232">
            <v>146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5.7860149749999987</v>
          </cell>
          <cell r="U232">
            <v>2190</v>
          </cell>
          <cell r="V232">
            <v>158.4</v>
          </cell>
          <cell r="Y232">
            <v>0</v>
          </cell>
          <cell r="AB232">
            <v>0</v>
          </cell>
          <cell r="AC232">
            <v>126.72000000000001</v>
          </cell>
          <cell r="AD232">
            <v>3.2120000000000006</v>
          </cell>
          <cell r="AE232">
            <v>11.418041783794999</v>
          </cell>
          <cell r="AF232">
            <v>11.418041783794999</v>
          </cell>
          <cell r="AG232">
            <v>13.153846276294999</v>
          </cell>
          <cell r="AH232">
            <v>13.153846276294999</v>
          </cell>
          <cell r="AI232">
            <v>30.59</v>
          </cell>
          <cell r="AJ232">
            <v>5.13</v>
          </cell>
          <cell r="AK232">
            <v>16</v>
          </cell>
          <cell r="AL232">
            <v>0.4</v>
          </cell>
          <cell r="AM232">
            <v>1.4E-2</v>
          </cell>
          <cell r="AN232">
            <v>5.3025054931640628E-2</v>
          </cell>
          <cell r="AO232">
            <v>7.9687500000000022E-2</v>
          </cell>
          <cell r="AP232">
            <v>0.13256263732910156</v>
          </cell>
          <cell r="AQ232">
            <v>1.3317972571314405</v>
          </cell>
          <cell r="AR232">
            <v>2.2265388442684078</v>
          </cell>
          <cell r="AS232">
            <v>1.0824136155440671</v>
          </cell>
          <cell r="AT232">
            <v>9.0401831503711921E-2</v>
          </cell>
          <cell r="AU232">
            <v>0.14342688643535256</v>
          </cell>
          <cell r="AV232">
            <v>3.4914265418376598</v>
          </cell>
          <cell r="AW232">
            <v>438.7455989754244</v>
          </cell>
          <cell r="AX232">
            <v>2.9980577143137999E-2</v>
          </cell>
          <cell r="AY232">
            <v>207.94732962731675</v>
          </cell>
          <cell r="AZ232" t="str">
            <v>05°50'01''</v>
          </cell>
          <cell r="BA232" t="e">
            <v>#VALUE!</v>
          </cell>
          <cell r="BB232">
            <v>1E-3</v>
          </cell>
          <cell r="BC232" t="e">
            <v>#VALUE!</v>
          </cell>
          <cell r="BD232" t="e">
            <v>#VALUE!</v>
          </cell>
          <cell r="BE232" t="e">
            <v>#VALUE!</v>
          </cell>
          <cell r="BF232" t="e">
            <v>#VALUE!</v>
          </cell>
          <cell r="BG232" t="e">
            <v>#VALUE!</v>
          </cell>
          <cell r="BH232" t="e">
            <v>#VALUE!</v>
          </cell>
          <cell r="BI232" t="e">
            <v>#VALUE!</v>
          </cell>
          <cell r="BJ232" t="e">
            <v>#VALUE!</v>
          </cell>
          <cell r="BK232" t="e">
            <v>#VALUE!</v>
          </cell>
          <cell r="BL232" t="e">
            <v>#VALUE!</v>
          </cell>
          <cell r="BM232" t="e">
            <v>#VALUE!</v>
          </cell>
          <cell r="BN232">
            <v>2.9999999999972715E-2</v>
          </cell>
          <cell r="BO232">
            <v>686.97</v>
          </cell>
          <cell r="BP232">
            <v>685.4</v>
          </cell>
          <cell r="BQ232">
            <v>687.37</v>
          </cell>
          <cell r="BR232">
            <v>685.8</v>
          </cell>
          <cell r="BS232">
            <v>688</v>
          </cell>
          <cell r="BT232">
            <v>687</v>
          </cell>
          <cell r="BU232">
            <v>687</v>
          </cell>
          <cell r="BV232">
            <v>0.62999999999999545</v>
          </cell>
          <cell r="BW232">
            <v>1.2000000000000455</v>
          </cell>
          <cell r="BX232">
            <v>1.0299999999999954</v>
          </cell>
          <cell r="BY232">
            <v>400</v>
          </cell>
          <cell r="BZ232">
            <v>0.9</v>
          </cell>
          <cell r="CA232">
            <v>0.5</v>
          </cell>
          <cell r="CB232">
            <v>0.91500000000002046</v>
          </cell>
          <cell r="CC232">
            <v>5</v>
          </cell>
          <cell r="CD232">
            <v>0.83533472829343924</v>
          </cell>
          <cell r="CE232">
            <v>1150.255920860066</v>
          </cell>
          <cell r="CF232">
            <v>0.13793420081894148</v>
          </cell>
          <cell r="CG232">
            <v>5364.0418306843303</v>
          </cell>
          <cell r="CH232">
            <v>6514.2977515443963</v>
          </cell>
          <cell r="CI232">
            <v>2</v>
          </cell>
          <cell r="CJ232">
            <v>1</v>
          </cell>
          <cell r="CK232">
            <v>1.5</v>
          </cell>
          <cell r="CL232">
            <v>3059</v>
          </cell>
          <cell r="CM232">
            <v>3.1943271092895045</v>
          </cell>
          <cell r="CN232">
            <v>4</v>
          </cell>
          <cell r="CO232">
            <v>4</v>
          </cell>
          <cell r="CP232">
            <v>3</v>
          </cell>
          <cell r="CQ232">
            <v>3</v>
          </cell>
          <cell r="DV232" t="str">
            <v>400 mm</v>
          </cell>
          <cell r="DW232">
            <v>30.59</v>
          </cell>
          <cell r="DX232" t="str">
            <v>1</v>
          </cell>
          <cell r="DY232" t="str">
            <v>CS</v>
          </cell>
          <cell r="DZ232">
            <v>686.97</v>
          </cell>
          <cell r="EA232">
            <v>685.4</v>
          </cell>
        </row>
        <row r="233">
          <cell r="A233">
            <v>144</v>
          </cell>
          <cell r="B233" t="str">
            <v>ALIV75B</v>
          </cell>
          <cell r="C233" t="str">
            <v>BOT 75B</v>
          </cell>
          <cell r="F233">
            <v>2.5316468649999999</v>
          </cell>
          <cell r="G233">
            <v>2.33</v>
          </cell>
          <cell r="K233">
            <v>3.7567191116015817E-3</v>
          </cell>
          <cell r="L233">
            <v>14.021599511407281</v>
          </cell>
          <cell r="M233">
            <v>14.021599511407281</v>
          </cell>
          <cell r="N233">
            <v>157.34315439165252</v>
          </cell>
          <cell r="O233">
            <v>0.65452702702702559</v>
          </cell>
          <cell r="P233">
            <v>251.49163499685122</v>
          </cell>
          <cell r="Q233">
            <v>0</v>
          </cell>
          <cell r="R233">
            <v>0</v>
          </cell>
          <cell r="V233">
            <v>158.4</v>
          </cell>
          <cell r="Y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251.49163499685122</v>
          </cell>
          <cell r="AI233">
            <v>1.4800000000000002</v>
          </cell>
          <cell r="AJ233">
            <v>18.920000000000002</v>
          </cell>
          <cell r="AK233">
            <v>10</v>
          </cell>
          <cell r="AL233">
            <v>0.22700000000000001</v>
          </cell>
          <cell r="AM233">
            <v>0.01</v>
          </cell>
          <cell r="AN233">
            <v>0.19865032863616944</v>
          </cell>
          <cell r="AO233">
            <v>0.22688396453857423</v>
          </cell>
          <cell r="AP233">
            <v>0.87511157989501953</v>
          </cell>
          <cell r="AQ233">
            <v>6.6966665482703718</v>
          </cell>
          <cell r="AR233">
            <v>4.27062331427706</v>
          </cell>
          <cell r="AS233">
            <v>10.966331396757798</v>
          </cell>
          <cell r="AT233">
            <v>2.2856953546749956</v>
          </cell>
          <cell r="AU233">
            <v>2.4843456833111652</v>
          </cell>
          <cell r="AV233">
            <v>6.4344298755729161</v>
          </cell>
          <cell r="AW233">
            <v>260.40640854220578</v>
          </cell>
          <cell r="AX233">
            <v>0.96576592106445913</v>
          </cell>
          <cell r="AY233">
            <v>159.53207548983758</v>
          </cell>
          <cell r="AZ233" t="b">
            <v>0</v>
          </cell>
          <cell r="BA233">
            <v>159.531982421875</v>
          </cell>
          <cell r="BB233">
            <v>159.531982421875</v>
          </cell>
          <cell r="BC233">
            <v>159.531982421875</v>
          </cell>
          <cell r="BD233">
            <v>159.531982421875</v>
          </cell>
          <cell r="BE233">
            <v>159.531982421875</v>
          </cell>
          <cell r="BF233">
            <v>159.531982421875</v>
          </cell>
          <cell r="BG233">
            <v>3.2677557264939012</v>
          </cell>
          <cell r="BH233">
            <v>5.2863436123348011</v>
          </cell>
          <cell r="BI233">
            <v>1.2</v>
          </cell>
          <cell r="BJ233">
            <v>1.1999998092651367</v>
          </cell>
          <cell r="BK233">
            <v>1.1999998092651367</v>
          </cell>
          <cell r="BL233">
            <v>1.1999998092651367</v>
          </cell>
          <cell r="BM233">
            <v>5.7463909103841164</v>
          </cell>
          <cell r="BN233">
            <v>3.0499999999999545</v>
          </cell>
          <cell r="BO233">
            <v>686.6</v>
          </cell>
          <cell r="BP233">
            <v>686.32</v>
          </cell>
          <cell r="BQ233">
            <v>686.827</v>
          </cell>
          <cell r="BR233">
            <v>686.54700000000003</v>
          </cell>
          <cell r="BS233">
            <v>688</v>
          </cell>
          <cell r="BT233">
            <v>687.2</v>
          </cell>
          <cell r="BU233" t="b">
            <v>0</v>
          </cell>
          <cell r="BV233">
            <v>1.1730000000000018</v>
          </cell>
          <cell r="BW233">
            <v>0.65300000000002001</v>
          </cell>
          <cell r="BX233">
            <v>1.4000000000000019</v>
          </cell>
          <cell r="BY233">
            <v>250</v>
          </cell>
          <cell r="BZ233">
            <v>0.65</v>
          </cell>
          <cell r="CA233">
            <v>0.25</v>
          </cell>
          <cell r="CB233">
            <v>0.91300000000001091</v>
          </cell>
          <cell r="CC233">
            <v>3</v>
          </cell>
          <cell r="CD233">
            <v>1.1462076925960107</v>
          </cell>
          <cell r="CE233">
            <v>1643.4000000000196</v>
          </cell>
          <cell r="CF233">
            <v>7.5455479958854432E-2</v>
          </cell>
          <cell r="CG233">
            <v>2245.2725303898396</v>
          </cell>
          <cell r="CH233">
            <v>3888.6725303898593</v>
          </cell>
          <cell r="CI233">
            <v>4</v>
          </cell>
          <cell r="CJ233">
            <v>1</v>
          </cell>
          <cell r="CK233">
            <v>1</v>
          </cell>
          <cell r="CL233">
            <v>1</v>
          </cell>
          <cell r="CM233">
            <v>1</v>
          </cell>
          <cell r="CN233">
            <v>1</v>
          </cell>
          <cell r="CO233">
            <v>0.51359213814249205</v>
          </cell>
          <cell r="CP233">
            <v>3</v>
          </cell>
          <cell r="CQ233">
            <v>3</v>
          </cell>
          <cell r="DV233" t="str">
            <v>250 mm</v>
          </cell>
          <cell r="DW233">
            <v>1.4800000000000002</v>
          </cell>
          <cell r="DX233" t="str">
            <v>-</v>
          </cell>
          <cell r="DY233" t="str">
            <v>PVC</v>
          </cell>
          <cell r="DZ233">
            <v>686.6</v>
          </cell>
          <cell r="EA233">
            <v>686.32</v>
          </cell>
        </row>
        <row r="234">
          <cell r="A234">
            <v>147</v>
          </cell>
          <cell r="B234" t="str">
            <v>C75C</v>
          </cell>
          <cell r="C234" t="str">
            <v>C75D</v>
          </cell>
          <cell r="F234">
            <v>0</v>
          </cell>
          <cell r="G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5.7860149749999987</v>
          </cell>
          <cell r="U234">
            <v>2190</v>
          </cell>
          <cell r="V234">
            <v>158.4</v>
          </cell>
          <cell r="Y234">
            <v>0</v>
          </cell>
          <cell r="AB234">
            <v>0</v>
          </cell>
          <cell r="AC234">
            <v>126.72000000000001</v>
          </cell>
          <cell r="AD234">
            <v>3.2120000000000006</v>
          </cell>
          <cell r="AE234">
            <v>11.418041783794999</v>
          </cell>
          <cell r="AF234">
            <v>11.418041783794999</v>
          </cell>
          <cell r="AG234">
            <v>13.153846276294999</v>
          </cell>
          <cell r="AH234">
            <v>13.153846276294999</v>
          </cell>
          <cell r="AI234">
            <v>41.209999999999994</v>
          </cell>
          <cell r="AJ234">
            <v>6.84</v>
          </cell>
          <cell r="AK234">
            <v>10</v>
          </cell>
          <cell r="AL234">
            <v>0.25</v>
          </cell>
          <cell r="AM234">
            <v>1.4E-2</v>
          </cell>
          <cell r="AN234">
            <v>5.7461738586425781E-2</v>
          </cell>
          <cell r="AO234">
            <v>9.1796875E-2</v>
          </cell>
          <cell r="AP234">
            <v>0.22984695434570313</v>
          </cell>
          <cell r="AQ234">
            <v>1.5436863870633328</v>
          </cell>
          <cell r="AR234">
            <v>2.4467695095000432</v>
          </cell>
          <cell r="AS234">
            <v>1.44053276296088</v>
          </cell>
          <cell r="AT234">
            <v>0.12145604799208184</v>
          </cell>
          <cell r="AU234">
            <v>0.17891778657850763</v>
          </cell>
          <cell r="AV234">
            <v>2.9470824687671717</v>
          </cell>
          <cell r="AW234">
            <v>144.66457239690968</v>
          </cell>
          <cell r="AX234">
            <v>9.0926520974363947E-2</v>
          </cell>
          <cell r="AY234">
            <v>206.03110529619542</v>
          </cell>
          <cell r="AZ234" t="str">
            <v>01°54'58''</v>
          </cell>
          <cell r="BA234" t="e">
            <v>#VALUE!</v>
          </cell>
          <cell r="BB234">
            <v>3.5000000000000003E-2</v>
          </cell>
          <cell r="BC234" t="e">
            <v>#VALUE!</v>
          </cell>
          <cell r="BD234" t="e">
            <v>#VALUE!</v>
          </cell>
          <cell r="BE234" t="e">
            <v>#VALUE!</v>
          </cell>
          <cell r="BF234" t="e">
            <v>#VALUE!</v>
          </cell>
          <cell r="BG234" t="e">
            <v>#VALUE!</v>
          </cell>
          <cell r="BH234" t="e">
            <v>#VALUE!</v>
          </cell>
          <cell r="BI234" t="e">
            <v>#VALUE!</v>
          </cell>
          <cell r="BJ234" t="e">
            <v>#VALUE!</v>
          </cell>
          <cell r="BK234" t="e">
            <v>#VALUE!</v>
          </cell>
          <cell r="BL234" t="e">
            <v>#VALUE!</v>
          </cell>
          <cell r="BM234" t="e">
            <v>#VALUE!</v>
          </cell>
          <cell r="BN234">
            <v>2.9999999999972715E-2</v>
          </cell>
          <cell r="BO234">
            <v>685.37</v>
          </cell>
          <cell r="BP234">
            <v>682.55</v>
          </cell>
          <cell r="BQ234">
            <v>685.62</v>
          </cell>
          <cell r="BR234">
            <v>682.8</v>
          </cell>
          <cell r="BS234">
            <v>687</v>
          </cell>
          <cell r="BT234">
            <v>684</v>
          </cell>
          <cell r="BU234">
            <v>684</v>
          </cell>
          <cell r="BV234">
            <v>1.3799999999999955</v>
          </cell>
          <cell r="BW234">
            <v>1.2000000000000455</v>
          </cell>
          <cell r="BX234">
            <v>1.6299999999999955</v>
          </cell>
          <cell r="BY234">
            <v>250</v>
          </cell>
          <cell r="BZ234">
            <v>0.71250000000000002</v>
          </cell>
          <cell r="CA234">
            <v>0.3125</v>
          </cell>
          <cell r="CB234">
            <v>1.2900000000000205</v>
          </cell>
          <cell r="CC234">
            <v>5</v>
          </cell>
          <cell r="CD234">
            <v>1.288232296427344</v>
          </cell>
          <cell r="CE234">
            <v>1111.7646004464295</v>
          </cell>
          <cell r="CF234">
            <v>5.1365772084149275E-2</v>
          </cell>
          <cell r="CG234">
            <v>1597.98940243673</v>
          </cell>
          <cell r="CH234">
            <v>2709.7540028831595</v>
          </cell>
          <cell r="CI234">
            <v>2</v>
          </cell>
          <cell r="CJ234">
            <v>1</v>
          </cell>
          <cell r="CK234">
            <v>1.5</v>
          </cell>
          <cell r="CL234">
            <v>2345</v>
          </cell>
          <cell r="CM234">
            <v>1.7333181255116159</v>
          </cell>
          <cell r="CN234">
            <v>1.9</v>
          </cell>
          <cell r="CO234">
            <v>1.8999996185302734</v>
          </cell>
          <cell r="CP234">
            <v>3</v>
          </cell>
          <cell r="CQ234">
            <v>3</v>
          </cell>
          <cell r="DV234" t="str">
            <v>250 mm</v>
          </cell>
          <cell r="DW234">
            <v>41.209999999999994</v>
          </cell>
          <cell r="DX234" t="str">
            <v>1</v>
          </cell>
          <cell r="DY234" t="str">
            <v>CS</v>
          </cell>
          <cell r="DZ234">
            <v>685.37</v>
          </cell>
          <cell r="EA234">
            <v>682.55</v>
          </cell>
        </row>
        <row r="235">
          <cell r="A235">
            <v>148</v>
          </cell>
          <cell r="B235" t="str">
            <v>C75D</v>
          </cell>
          <cell r="C235" t="str">
            <v>C75E</v>
          </cell>
          <cell r="F235">
            <v>0</v>
          </cell>
          <cell r="G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5.7860149749999987</v>
          </cell>
          <cell r="U235">
            <v>2190</v>
          </cell>
          <cell r="V235">
            <v>158.4</v>
          </cell>
          <cell r="Y235">
            <v>0</v>
          </cell>
          <cell r="AB235">
            <v>0</v>
          </cell>
          <cell r="AC235">
            <v>126.72000000000001</v>
          </cell>
          <cell r="AD235">
            <v>3.2120000000000006</v>
          </cell>
          <cell r="AE235">
            <v>11.418041783794999</v>
          </cell>
          <cell r="AF235">
            <v>11.418041783794999</v>
          </cell>
          <cell r="AG235">
            <v>13.153846276294999</v>
          </cell>
          <cell r="AH235">
            <v>13.153846276294999</v>
          </cell>
          <cell r="AI235">
            <v>44.849999999999994</v>
          </cell>
          <cell r="AJ235">
            <v>8.85</v>
          </cell>
          <cell r="AK235">
            <v>10</v>
          </cell>
          <cell r="AL235">
            <v>0.25</v>
          </cell>
          <cell r="AM235">
            <v>1.4E-2</v>
          </cell>
          <cell r="AN235">
            <v>5.3893566131591797E-2</v>
          </cell>
          <cell r="AO235">
            <v>9.1796875E-2</v>
          </cell>
          <cell r="AP235">
            <v>0.21557426452636719</v>
          </cell>
          <cell r="AQ235">
            <v>1.6910057985597304</v>
          </cell>
          <cell r="AR235">
            <v>2.7733360996140051</v>
          </cell>
          <cell r="AS235">
            <v>1.7613061396971472</v>
          </cell>
          <cell r="AT235">
            <v>0.14574416976364074</v>
          </cell>
          <cell r="AU235">
            <v>0.19963773589523254</v>
          </cell>
          <cell r="AV235">
            <v>3.3522459399304405</v>
          </cell>
          <cell r="AW235">
            <v>164.55298777987005</v>
          </cell>
          <cell r="AX235">
            <v>7.9936842556098051E-2</v>
          </cell>
          <cell r="AY235">
            <v>224.59660014672079</v>
          </cell>
          <cell r="AZ235" t="str">
            <v>18°33'56''</v>
          </cell>
          <cell r="BA235" t="e">
            <v>#VALUE!</v>
          </cell>
          <cell r="BB235">
            <v>2.1000000000000001E-2</v>
          </cell>
          <cell r="BC235" t="e">
            <v>#VALUE!</v>
          </cell>
          <cell r="BD235" t="e">
            <v>#VALUE!</v>
          </cell>
          <cell r="BE235" t="e">
            <v>#VALUE!</v>
          </cell>
          <cell r="BF235" t="e">
            <v>#VALUE!</v>
          </cell>
          <cell r="BG235" t="e">
            <v>#VALUE!</v>
          </cell>
          <cell r="BH235" t="e">
            <v>#VALUE!</v>
          </cell>
          <cell r="BI235" t="e">
            <v>#VALUE!</v>
          </cell>
          <cell r="BJ235" t="e">
            <v>#VALUE!</v>
          </cell>
          <cell r="BK235" t="e">
            <v>#VALUE!</v>
          </cell>
          <cell r="BL235" t="e">
            <v>#VALUE!</v>
          </cell>
          <cell r="BM235" t="e">
            <v>#VALUE!</v>
          </cell>
          <cell r="BN235">
            <v>2.9999999999972715E-2</v>
          </cell>
          <cell r="BO235">
            <v>682.52</v>
          </cell>
          <cell r="BP235">
            <v>678.55</v>
          </cell>
          <cell r="BQ235">
            <v>682.77</v>
          </cell>
          <cell r="BR235">
            <v>678.8</v>
          </cell>
          <cell r="BS235">
            <v>684</v>
          </cell>
          <cell r="BT235">
            <v>680</v>
          </cell>
          <cell r="BU235">
            <v>680</v>
          </cell>
          <cell r="BV235">
            <v>1.2300000000000182</v>
          </cell>
          <cell r="BW235">
            <v>1.2000000000000455</v>
          </cell>
          <cell r="BX235">
            <v>1.4800000000000182</v>
          </cell>
          <cell r="BY235">
            <v>250</v>
          </cell>
          <cell r="BZ235">
            <v>0.71250000000000002</v>
          </cell>
          <cell r="CA235">
            <v>0.3125</v>
          </cell>
          <cell r="CB235">
            <v>1.2150000000000318</v>
          </cell>
          <cell r="CC235">
            <v>5</v>
          </cell>
          <cell r="CD235">
            <v>1.236121119535293</v>
          </cell>
          <cell r="CE235">
            <v>1066.7918405514506</v>
          </cell>
          <cell r="CF235">
            <v>5.6892516618715638E-2</v>
          </cell>
          <cell r="CG235">
            <v>1779.7324552890548</v>
          </cell>
          <cell r="CH235">
            <v>2846.5242958405051</v>
          </cell>
          <cell r="CI235">
            <v>2</v>
          </cell>
          <cell r="CJ235">
            <v>1</v>
          </cell>
          <cell r="CK235">
            <v>1.5</v>
          </cell>
          <cell r="CL235">
            <v>2345</v>
          </cell>
          <cell r="CM235">
            <v>1.8208044536293211</v>
          </cell>
          <cell r="CN235">
            <v>1.9</v>
          </cell>
          <cell r="CO235">
            <v>1.8999996185302734</v>
          </cell>
          <cell r="CP235">
            <v>3</v>
          </cell>
          <cell r="CQ235">
            <v>3</v>
          </cell>
          <cell r="DV235" t="str">
            <v>250 mm</v>
          </cell>
          <cell r="DW235">
            <v>44.849999999999994</v>
          </cell>
          <cell r="DX235" t="str">
            <v>1</v>
          </cell>
          <cell r="DY235" t="str">
            <v>CS</v>
          </cell>
          <cell r="DZ235">
            <v>682.52</v>
          </cell>
          <cell r="EA235">
            <v>678.55</v>
          </cell>
        </row>
        <row r="236">
          <cell r="A236">
            <v>147</v>
          </cell>
          <cell r="B236" t="str">
            <v>C75E</v>
          </cell>
          <cell r="C236" t="str">
            <v>C75F</v>
          </cell>
          <cell r="F236">
            <v>0</v>
          </cell>
          <cell r="G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5.7860149749999987</v>
          </cell>
          <cell r="U236">
            <v>2190</v>
          </cell>
          <cell r="V236">
            <v>158.4</v>
          </cell>
          <cell r="Y236">
            <v>0</v>
          </cell>
          <cell r="AB236">
            <v>0</v>
          </cell>
          <cell r="AC236">
            <v>126.72000000000001</v>
          </cell>
          <cell r="AD236">
            <v>3.2120000000000006</v>
          </cell>
          <cell r="AE236">
            <v>11.418041783794999</v>
          </cell>
          <cell r="AF236">
            <v>11.418041783794999</v>
          </cell>
          <cell r="AG236">
            <v>13.153846276294999</v>
          </cell>
          <cell r="AH236">
            <v>13.153846276294999</v>
          </cell>
          <cell r="AI236">
            <v>43.37</v>
          </cell>
          <cell r="AJ236">
            <v>6.85</v>
          </cell>
          <cell r="AK236">
            <v>10</v>
          </cell>
          <cell r="AL236">
            <v>0.25</v>
          </cell>
          <cell r="AM236">
            <v>1.4E-2</v>
          </cell>
          <cell r="AN236">
            <v>5.7440757751464844E-2</v>
          </cell>
          <cell r="AO236">
            <v>9.1796875E-2</v>
          </cell>
          <cell r="AP236">
            <v>0.22976303100585938</v>
          </cell>
          <cell r="AQ236">
            <v>1.5444845441222612</v>
          </cell>
          <cell r="AR236">
            <v>2.4485119685927472</v>
          </cell>
          <cell r="AS236">
            <v>1.4421759304525255</v>
          </cell>
          <cell r="AT236">
            <v>0.12158167721878435</v>
          </cell>
          <cell r="AU236">
            <v>0.17902243497024919</v>
          </cell>
          <cell r="AV236">
            <v>2.9492359820021234</v>
          </cell>
          <cell r="AW236">
            <v>144.7702827306336</v>
          </cell>
          <cell r="AX236">
            <v>9.0860127010801414E-2</v>
          </cell>
          <cell r="AY236">
            <v>221.89428815702618</v>
          </cell>
          <cell r="AZ236" t="str">
            <v>02°42'08''</v>
          </cell>
          <cell r="BA236" t="e">
            <v>#VALUE!</v>
          </cell>
          <cell r="BB236">
            <v>1E-3</v>
          </cell>
          <cell r="BC236" t="e">
            <v>#VALUE!</v>
          </cell>
          <cell r="BD236" t="e">
            <v>#VALUE!</v>
          </cell>
          <cell r="BE236" t="e">
            <v>#VALUE!</v>
          </cell>
          <cell r="BF236" t="e">
            <v>#VALUE!</v>
          </cell>
          <cell r="BG236" t="e">
            <v>#VALUE!</v>
          </cell>
          <cell r="BH236" t="e">
            <v>#VALUE!</v>
          </cell>
          <cell r="BI236" t="e">
            <v>#VALUE!</v>
          </cell>
          <cell r="BJ236" t="e">
            <v>#VALUE!</v>
          </cell>
          <cell r="BK236" t="e">
            <v>#VALUE!</v>
          </cell>
          <cell r="BL236" t="e">
            <v>#VALUE!</v>
          </cell>
          <cell r="BM236" t="e">
            <v>#VALUE!</v>
          </cell>
          <cell r="BN236">
            <v>2.9999999999972715E-2</v>
          </cell>
          <cell r="BO236">
            <v>678.52</v>
          </cell>
          <cell r="BP236">
            <v>675.55</v>
          </cell>
          <cell r="BQ236">
            <v>678.77</v>
          </cell>
          <cell r="BR236">
            <v>675.8</v>
          </cell>
          <cell r="BS236">
            <v>680</v>
          </cell>
          <cell r="BT236">
            <v>677</v>
          </cell>
          <cell r="BU236">
            <v>677</v>
          </cell>
          <cell r="BV236">
            <v>1.2300000000000182</v>
          </cell>
          <cell r="BW236">
            <v>1.2000000000000455</v>
          </cell>
          <cell r="BX236">
            <v>1.4800000000000182</v>
          </cell>
          <cell r="BY236">
            <v>250</v>
          </cell>
          <cell r="BZ236">
            <v>0.71250000000000002</v>
          </cell>
          <cell r="CA236">
            <v>0.3125</v>
          </cell>
          <cell r="CB236">
            <v>1.2150000000000318</v>
          </cell>
          <cell r="CC236">
            <v>5</v>
          </cell>
          <cell r="CD236">
            <v>1.236121119535293</v>
          </cell>
          <cell r="CE236">
            <v>1066.7918405514506</v>
          </cell>
          <cell r="CF236">
            <v>5.6892516618715638E-2</v>
          </cell>
          <cell r="CG236">
            <v>1779.7324552890548</v>
          </cell>
          <cell r="CH236">
            <v>2846.5242958405051</v>
          </cell>
          <cell r="CI236">
            <v>2</v>
          </cell>
          <cell r="CJ236">
            <v>1</v>
          </cell>
          <cell r="CK236">
            <v>1.5</v>
          </cell>
          <cell r="CL236">
            <v>2345</v>
          </cell>
          <cell r="CM236">
            <v>1.8208044536293211</v>
          </cell>
          <cell r="CN236">
            <v>1.9</v>
          </cell>
          <cell r="CO236">
            <v>1.8999996185302734</v>
          </cell>
          <cell r="CP236">
            <v>3</v>
          </cell>
          <cell r="CQ236">
            <v>3</v>
          </cell>
          <cell r="DV236" t="str">
            <v>250 mm</v>
          </cell>
          <cell r="DW236">
            <v>43.37</v>
          </cell>
          <cell r="DX236" t="str">
            <v>1</v>
          </cell>
          <cell r="DY236" t="str">
            <v>CS</v>
          </cell>
          <cell r="DZ236">
            <v>678.52</v>
          </cell>
          <cell r="EA236">
            <v>675.55</v>
          </cell>
        </row>
        <row r="237">
          <cell r="A237">
            <v>148</v>
          </cell>
          <cell r="B237" t="str">
            <v>C75F</v>
          </cell>
          <cell r="C237" t="str">
            <v>C75G</v>
          </cell>
          <cell r="F237">
            <v>0</v>
          </cell>
          <cell r="G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5.7860149749999987</v>
          </cell>
          <cell r="U237">
            <v>2190</v>
          </cell>
          <cell r="V237">
            <v>158.4</v>
          </cell>
          <cell r="Y237">
            <v>0</v>
          </cell>
          <cell r="AB237">
            <v>0</v>
          </cell>
          <cell r="AC237">
            <v>126.72000000000001</v>
          </cell>
          <cell r="AD237">
            <v>3.2120000000000006</v>
          </cell>
          <cell r="AE237">
            <v>11.418041783794999</v>
          </cell>
          <cell r="AF237">
            <v>11.418041783794999</v>
          </cell>
          <cell r="AG237">
            <v>13.153846276294999</v>
          </cell>
          <cell r="AH237">
            <v>13.153846276294999</v>
          </cell>
          <cell r="AI237">
            <v>79.239999999999995</v>
          </cell>
          <cell r="AJ237">
            <v>6.27</v>
          </cell>
          <cell r="AK237">
            <v>10</v>
          </cell>
          <cell r="AL237">
            <v>0.25</v>
          </cell>
          <cell r="AM237">
            <v>1.4E-2</v>
          </cell>
          <cell r="AN237">
            <v>5.8724880218505859E-2</v>
          </cell>
          <cell r="AO237">
            <v>9.1796875E-2</v>
          </cell>
          <cell r="AP237">
            <v>0.23489952087402344</v>
          </cell>
          <cell r="AQ237">
            <v>1.4968486796641438</v>
          </cell>
          <cell r="AR237">
            <v>2.3451185736541329</v>
          </cell>
          <cell r="AS237">
            <v>1.3459229265503505</v>
          </cell>
          <cell r="AT237">
            <v>0.11419755197820033</v>
          </cell>
          <cell r="AU237">
            <v>0.17292243219670619</v>
          </cell>
          <cell r="AV237">
            <v>2.8216166443911619</v>
          </cell>
          <cell r="AW237">
            <v>138.50578314478059</v>
          </cell>
          <cell r="AX237">
            <v>9.4969653812543242E-2</v>
          </cell>
          <cell r="AY237">
            <v>238.97274415381378</v>
          </cell>
          <cell r="AZ237" t="str">
            <v>17°04'42''</v>
          </cell>
          <cell r="BA237" t="e">
            <v>#VALUE!</v>
          </cell>
          <cell r="BB237">
            <v>1E-3</v>
          </cell>
          <cell r="BC237" t="e">
            <v>#VALUE!</v>
          </cell>
          <cell r="BD237" t="e">
            <v>#VALUE!</v>
          </cell>
          <cell r="BE237" t="e">
            <v>#VALUE!</v>
          </cell>
          <cell r="BF237" t="e">
            <v>#VALUE!</v>
          </cell>
          <cell r="BG237" t="e">
            <v>#VALUE!</v>
          </cell>
          <cell r="BH237" t="e">
            <v>#VALUE!</v>
          </cell>
          <cell r="BI237" t="e">
            <v>#VALUE!</v>
          </cell>
          <cell r="BJ237" t="e">
            <v>#VALUE!</v>
          </cell>
          <cell r="BK237" t="e">
            <v>#VALUE!</v>
          </cell>
          <cell r="BL237" t="e">
            <v>#VALUE!</v>
          </cell>
          <cell r="BM237" t="e">
            <v>#VALUE!</v>
          </cell>
          <cell r="BN237">
            <v>2.9999999999972715E-2</v>
          </cell>
          <cell r="BO237">
            <v>675.52</v>
          </cell>
          <cell r="BP237">
            <v>670.55</v>
          </cell>
          <cell r="BQ237">
            <v>675.77</v>
          </cell>
          <cell r="BR237">
            <v>670.8</v>
          </cell>
          <cell r="BS237">
            <v>677</v>
          </cell>
          <cell r="BT237">
            <v>672</v>
          </cell>
          <cell r="BU237">
            <v>672</v>
          </cell>
          <cell r="BV237">
            <v>1.2300000000000182</v>
          </cell>
          <cell r="BW237">
            <v>1.2000000000000455</v>
          </cell>
          <cell r="BX237">
            <v>1.4800000000000182</v>
          </cell>
          <cell r="BY237">
            <v>250</v>
          </cell>
          <cell r="BZ237">
            <v>0.71250000000000002</v>
          </cell>
          <cell r="CA237">
            <v>0.3125</v>
          </cell>
          <cell r="CB237">
            <v>1.2150000000000318</v>
          </cell>
          <cell r="CC237">
            <v>5</v>
          </cell>
          <cell r="CD237">
            <v>1.236121119535293</v>
          </cell>
          <cell r="CE237">
            <v>1066.7918405514506</v>
          </cell>
          <cell r="CF237">
            <v>5.6892516618715638E-2</v>
          </cell>
          <cell r="CG237">
            <v>1779.7324552890548</v>
          </cell>
          <cell r="CH237">
            <v>2846.5242958405051</v>
          </cell>
          <cell r="CI237">
            <v>2</v>
          </cell>
          <cell r="CJ237">
            <v>1</v>
          </cell>
          <cell r="CK237">
            <v>1.5</v>
          </cell>
          <cell r="CL237">
            <v>2345</v>
          </cell>
          <cell r="CM237">
            <v>1.8208044536293211</v>
          </cell>
          <cell r="CN237">
            <v>1.9</v>
          </cell>
          <cell r="CO237">
            <v>1.8999996185302734</v>
          </cell>
          <cell r="CP237">
            <v>3</v>
          </cell>
          <cell r="CQ237">
            <v>3</v>
          </cell>
          <cell r="DV237" t="str">
            <v>250 mm</v>
          </cell>
          <cell r="DW237">
            <v>79.239999999999995</v>
          </cell>
          <cell r="DX237" t="str">
            <v>1</v>
          </cell>
          <cell r="DY237" t="str">
            <v>CS</v>
          </cell>
          <cell r="DZ237">
            <v>675.52</v>
          </cell>
          <cell r="EA237">
            <v>670.55</v>
          </cell>
        </row>
        <row r="238">
          <cell r="A238">
            <v>148</v>
          </cell>
          <cell r="B238" t="str">
            <v>C75G</v>
          </cell>
          <cell r="C238" t="str">
            <v>C75H</v>
          </cell>
          <cell r="E238">
            <v>0</v>
          </cell>
          <cell r="F238">
            <v>0</v>
          </cell>
          <cell r="G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5.7860149749999987</v>
          </cell>
          <cell r="U238">
            <v>2190</v>
          </cell>
          <cell r="V238">
            <v>158.4</v>
          </cell>
          <cell r="Y238">
            <v>0</v>
          </cell>
          <cell r="AB238">
            <v>0</v>
          </cell>
          <cell r="AC238">
            <v>126.72000000000001</v>
          </cell>
          <cell r="AD238">
            <v>3.2120000000000006</v>
          </cell>
          <cell r="AE238">
            <v>11.418041783794999</v>
          </cell>
          <cell r="AF238">
            <v>11.418041783794999</v>
          </cell>
          <cell r="AG238">
            <v>13.153846276294999</v>
          </cell>
          <cell r="AH238">
            <v>13.153846276294999</v>
          </cell>
          <cell r="AI238">
            <v>33.89</v>
          </cell>
          <cell r="AJ238">
            <v>3.33</v>
          </cell>
          <cell r="AK238">
            <v>10</v>
          </cell>
          <cell r="AL238">
            <v>0.25</v>
          </cell>
          <cell r="AM238">
            <v>1.4E-2</v>
          </cell>
          <cell r="AN238">
            <v>6.8876266479492188E-2</v>
          </cell>
          <cell r="AO238">
            <v>9.1796875E-2</v>
          </cell>
          <cell r="AP238">
            <v>0.27550506591796875</v>
          </cell>
          <cell r="AQ238">
            <v>1.1958574172927121</v>
          </cell>
          <cell r="AR238">
            <v>1.7191286108317958</v>
          </cell>
          <cell r="AS238">
            <v>0.82087720497592842</v>
          </cell>
          <cell r="AT238">
            <v>7.2888632135269915E-2</v>
          </cell>
          <cell r="AU238">
            <v>0.1417648986147621</v>
          </cell>
          <cell r="AV238">
            <v>2.0562994286986562</v>
          </cell>
          <cell r="AW238">
            <v>100.93836216844667</v>
          </cell>
          <cell r="AX238">
            <v>0.13031563018967718</v>
          </cell>
          <cell r="AY238">
            <v>260.02632201628137</v>
          </cell>
          <cell r="AZ238" t="str">
            <v>21°03'13''</v>
          </cell>
          <cell r="BA238" t="e">
            <v>#VALUE!</v>
          </cell>
          <cell r="BB238">
            <v>1E-3</v>
          </cell>
          <cell r="BC238" t="e">
            <v>#VALUE!</v>
          </cell>
          <cell r="BD238" t="e">
            <v>#VALUE!</v>
          </cell>
          <cell r="BE238" t="e">
            <v>#VALUE!</v>
          </cell>
          <cell r="BF238" t="e">
            <v>#VALUE!</v>
          </cell>
          <cell r="BG238" t="e">
            <v>#VALUE!</v>
          </cell>
          <cell r="BH238" t="e">
            <v>#VALUE!</v>
          </cell>
          <cell r="BI238" t="e">
            <v>#VALUE!</v>
          </cell>
          <cell r="BJ238" t="e">
            <v>#VALUE!</v>
          </cell>
          <cell r="BK238" t="e">
            <v>#VALUE!</v>
          </cell>
          <cell r="BL238" t="e">
            <v>#VALUE!</v>
          </cell>
          <cell r="BM238" t="e">
            <v>#VALUE!</v>
          </cell>
          <cell r="BN238">
            <v>2.9999999999972715E-2</v>
          </cell>
          <cell r="BO238">
            <v>670.52</v>
          </cell>
          <cell r="BP238">
            <v>669.39</v>
          </cell>
          <cell r="BQ238">
            <v>670.77</v>
          </cell>
          <cell r="BR238">
            <v>669.64</v>
          </cell>
          <cell r="BS238">
            <v>672</v>
          </cell>
          <cell r="BT238">
            <v>670.83699999999999</v>
          </cell>
          <cell r="BU238">
            <v>670.8369140625</v>
          </cell>
          <cell r="BV238">
            <v>1.2300000000000182</v>
          </cell>
          <cell r="BW238">
            <v>1.1970000000000027</v>
          </cell>
          <cell r="BX238">
            <v>1.4800000000000182</v>
          </cell>
          <cell r="BY238">
            <v>250</v>
          </cell>
          <cell r="BZ238">
            <v>0.71250000000000002</v>
          </cell>
          <cell r="CA238">
            <v>0.3125</v>
          </cell>
          <cell r="CB238">
            <v>1.2135000000000105</v>
          </cell>
          <cell r="CC238">
            <v>5</v>
          </cell>
          <cell r="CD238">
            <v>1.2350563522178859</v>
          </cell>
          <cell r="CE238">
            <v>1065.8729297195389</v>
          </cell>
          <cell r="CF238">
            <v>5.7011473852414118E-2</v>
          </cell>
          <cell r="CG238">
            <v>1783.6925373754361</v>
          </cell>
          <cell r="CH238">
            <v>2849.5654670949752</v>
          </cell>
          <cell r="CI238">
            <v>2</v>
          </cell>
          <cell r="CJ238">
            <v>1</v>
          </cell>
          <cell r="CK238">
            <v>1.5</v>
          </cell>
          <cell r="CL238">
            <v>2345</v>
          </cell>
          <cell r="CM238">
            <v>1.8227497657323934</v>
          </cell>
          <cell r="CN238">
            <v>1.9</v>
          </cell>
          <cell r="CO238">
            <v>1.8999996185302734</v>
          </cell>
          <cell r="CP238">
            <v>3</v>
          </cell>
          <cell r="CQ238">
            <v>3</v>
          </cell>
          <cell r="DV238" t="str">
            <v>250 mm</v>
          </cell>
          <cell r="DW238">
            <v>33.89</v>
          </cell>
          <cell r="DX238" t="str">
            <v>1</v>
          </cell>
          <cell r="DY238" t="str">
            <v>CS</v>
          </cell>
          <cell r="DZ238">
            <v>670.52</v>
          </cell>
          <cell r="EA238">
            <v>669.39</v>
          </cell>
        </row>
        <row r="239">
          <cell r="A239">
            <v>148</v>
          </cell>
          <cell r="B239" t="str">
            <v>C75H</v>
          </cell>
          <cell r="C239" t="str">
            <v>C75I</v>
          </cell>
          <cell r="E239">
            <v>4.1964095399999994</v>
          </cell>
          <cell r="F239">
            <v>4.1964095399999994</v>
          </cell>
          <cell r="G239">
            <v>2.33</v>
          </cell>
          <cell r="K239">
            <v>0.34992540065485556</v>
          </cell>
          <cell r="L239">
            <v>0.34992540065485556</v>
          </cell>
          <cell r="M239">
            <v>5</v>
          </cell>
          <cell r="N239">
            <v>279.62630691925784</v>
          </cell>
          <cell r="O239">
            <v>0.63071680080482906</v>
          </cell>
          <cell r="P239">
            <v>740.099809315328</v>
          </cell>
          <cell r="Q239">
            <v>0</v>
          </cell>
          <cell r="R239">
            <v>4.1964095399999994</v>
          </cell>
          <cell r="S239">
            <v>9.9824245149999982</v>
          </cell>
          <cell r="U239">
            <v>2997</v>
          </cell>
          <cell r="V239">
            <v>158.4</v>
          </cell>
          <cell r="Y239">
            <v>0</v>
          </cell>
          <cell r="AB239">
            <v>0</v>
          </cell>
          <cell r="AC239">
            <v>126.72000000000001</v>
          </cell>
          <cell r="AD239">
            <v>4.3956</v>
          </cell>
          <cell r="AE239">
            <v>15.133066102540335</v>
          </cell>
          <cell r="AF239">
            <v>15.133066102540335</v>
          </cell>
          <cell r="AG239">
            <v>18.127793457040333</v>
          </cell>
          <cell r="AH239">
            <v>758.2276027723683</v>
          </cell>
          <cell r="AI239">
            <v>59.64</v>
          </cell>
          <cell r="AJ239">
            <v>6.39</v>
          </cell>
          <cell r="AK239">
            <v>10</v>
          </cell>
          <cell r="AL239">
            <v>0.25</v>
          </cell>
          <cell r="AM239">
            <v>1.4E-2</v>
          </cell>
          <cell r="AN239">
            <v>0.24999999749999999</v>
          </cell>
          <cell r="AO239">
            <v>0.24999593198299408</v>
          </cell>
          <cell r="AP239">
            <v>0.99999998999999995</v>
          </cell>
          <cell r="AQ239">
            <v>2.8486106679145999</v>
          </cell>
          <cell r="AR239">
            <v>2.9001725102432829E-2</v>
          </cell>
          <cell r="AS239">
            <v>4.0076185240344371</v>
          </cell>
          <cell r="AT239">
            <v>0.41358729548200118</v>
          </cell>
          <cell r="AU239">
            <v>0.66358729298200114</v>
          </cell>
          <cell r="AV239">
            <v>2.8484897903555648</v>
          </cell>
          <cell r="AW239">
            <v>139.82491561260269</v>
          </cell>
          <cell r="AX239">
            <v>5.4226930833493583</v>
          </cell>
          <cell r="AY239">
            <v>227.34343438485215</v>
          </cell>
          <cell r="AZ239" t="str">
            <v>32°40'58''</v>
          </cell>
          <cell r="BA239" t="e">
            <v>#VALUE!</v>
          </cell>
          <cell r="BB239">
            <v>0.52200000000000002</v>
          </cell>
          <cell r="BC239" t="e">
            <v>#VALUE!</v>
          </cell>
          <cell r="BD239" t="e">
            <v>#VALUE!</v>
          </cell>
          <cell r="BE239" t="e">
            <v>#VALUE!</v>
          </cell>
          <cell r="BF239" t="e">
            <v>#VALUE!</v>
          </cell>
          <cell r="BG239" t="e">
            <v>#VALUE!</v>
          </cell>
          <cell r="BH239" t="e">
            <v>#VALUE!</v>
          </cell>
          <cell r="BI239" t="e">
            <v>#VALUE!</v>
          </cell>
          <cell r="BJ239" t="e">
            <v>#VALUE!</v>
          </cell>
          <cell r="BK239" t="e">
            <v>#VALUE!</v>
          </cell>
          <cell r="BL239" t="e">
            <v>#VALUE!</v>
          </cell>
          <cell r="BM239" t="e">
            <v>#VALUE!</v>
          </cell>
          <cell r="BN239">
            <v>2.9999999999972715E-2</v>
          </cell>
          <cell r="BO239">
            <v>669.36</v>
          </cell>
          <cell r="BP239">
            <v>665.55</v>
          </cell>
          <cell r="BQ239">
            <v>669.61</v>
          </cell>
          <cell r="BR239">
            <v>665.8</v>
          </cell>
          <cell r="BS239">
            <v>670.83699999999999</v>
          </cell>
          <cell r="BT239">
            <v>667</v>
          </cell>
          <cell r="BU239">
            <v>667</v>
          </cell>
          <cell r="BV239">
            <v>1.2269999999999754</v>
          </cell>
          <cell r="BW239">
            <v>1.2000000000000455</v>
          </cell>
          <cell r="BX239">
            <v>1.4769999999999754</v>
          </cell>
          <cell r="BY239">
            <v>250</v>
          </cell>
          <cell r="BZ239">
            <v>0.71250000000000002</v>
          </cell>
          <cell r="CA239">
            <v>0.3125</v>
          </cell>
          <cell r="CB239">
            <v>1.2135000000000105</v>
          </cell>
          <cell r="CC239">
            <v>5</v>
          </cell>
          <cell r="CD239">
            <v>1.2350563522178859</v>
          </cell>
          <cell r="CE239">
            <v>1065.8729297195389</v>
          </cell>
          <cell r="CF239">
            <v>5.7011473852414118E-2</v>
          </cell>
          <cell r="CG239">
            <v>1783.6925373754361</v>
          </cell>
          <cell r="CH239">
            <v>2849.5654670949752</v>
          </cell>
          <cell r="CI239">
            <v>2</v>
          </cell>
          <cell r="CJ239">
            <v>1</v>
          </cell>
          <cell r="CK239">
            <v>1.5</v>
          </cell>
          <cell r="CL239">
            <v>2345</v>
          </cell>
          <cell r="CM239">
            <v>1.8227497657323934</v>
          </cell>
          <cell r="CN239">
            <v>1.9</v>
          </cell>
          <cell r="CO239">
            <v>1.8999996185302734</v>
          </cell>
          <cell r="CP239">
            <v>3</v>
          </cell>
          <cell r="CQ239">
            <v>3</v>
          </cell>
          <cell r="DV239" t="str">
            <v>250 mm</v>
          </cell>
          <cell r="DW239">
            <v>59.64</v>
          </cell>
          <cell r="DX239" t="str">
            <v>1</v>
          </cell>
          <cell r="DY239" t="str">
            <v>CS</v>
          </cell>
          <cell r="DZ239">
            <v>669.36</v>
          </cell>
          <cell r="EA239">
            <v>665.55000000000007</v>
          </cell>
        </row>
        <row r="240">
          <cell r="AD240">
            <v>665.5498046875</v>
          </cell>
        </row>
        <row r="241">
          <cell r="A241" t="str">
            <v>COLECTOR Nº 2  AC CALLE 9</v>
          </cell>
        </row>
        <row r="242">
          <cell r="AD242">
            <v>665.5498046875</v>
          </cell>
          <cell r="BU242">
            <v>665.5498046875</v>
          </cell>
        </row>
        <row r="243">
          <cell r="A243">
            <v>149</v>
          </cell>
          <cell r="B243" t="str">
            <v>C79</v>
          </cell>
          <cell r="C243" t="str">
            <v>C81</v>
          </cell>
          <cell r="D243">
            <v>5.7403999999999997E-2</v>
          </cell>
          <cell r="F243">
            <v>5.7403999999999997E-2</v>
          </cell>
          <cell r="G243">
            <v>2.33</v>
          </cell>
          <cell r="H243">
            <v>2</v>
          </cell>
          <cell r="I243">
            <v>0.5</v>
          </cell>
          <cell r="J243">
            <v>25</v>
          </cell>
          <cell r="K243">
            <v>25</v>
          </cell>
          <cell r="L243">
            <v>5</v>
          </cell>
          <cell r="M243">
            <v>10</v>
          </cell>
          <cell r="N243">
            <v>190.32831544687943</v>
          </cell>
          <cell r="O243">
            <v>0.62888586359767995</v>
          </cell>
          <cell r="P243">
            <v>6.8709595544923054</v>
          </cell>
          <cell r="Q243">
            <v>5.7403999999999997E-2</v>
          </cell>
          <cell r="R243">
            <v>0</v>
          </cell>
          <cell r="S243">
            <v>5.7403999999999997E-2</v>
          </cell>
          <cell r="U243">
            <v>9</v>
          </cell>
          <cell r="V243">
            <v>158.4</v>
          </cell>
          <cell r="W243">
            <v>5.7403999999999997E-2</v>
          </cell>
          <cell r="X243">
            <v>5.7403999999999997E-2</v>
          </cell>
          <cell r="Y243">
            <v>2.8701999999999998E-2</v>
          </cell>
          <cell r="AB243">
            <v>2.8701990842819214E-2</v>
          </cell>
          <cell r="AC243">
            <v>126.72000000000001</v>
          </cell>
          <cell r="AD243">
            <v>1.32E-2</v>
          </cell>
          <cell r="AE243">
            <v>5.28E-2</v>
          </cell>
          <cell r="AF243">
            <v>8.1501999999999991E-2</v>
          </cell>
          <cell r="AG243">
            <v>9.8723199999999983E-2</v>
          </cell>
          <cell r="AH243">
            <v>8.3709595544923054</v>
          </cell>
          <cell r="AI243">
            <v>18.07</v>
          </cell>
          <cell r="AJ243">
            <v>2.82</v>
          </cell>
          <cell r="AK243">
            <v>10</v>
          </cell>
          <cell r="AL243">
            <v>0.25</v>
          </cell>
          <cell r="AM243">
            <v>1.4E-2</v>
          </cell>
          <cell r="AN243">
            <v>5.7206630706787109E-2</v>
          </cell>
          <cell r="AO243">
            <v>7.2265625E-2</v>
          </cell>
          <cell r="AP243">
            <v>0.22882652282714844</v>
          </cell>
          <cell r="AQ243">
            <v>0.98861061198072864</v>
          </cell>
          <cell r="AR243">
            <v>1.5706911131882131</v>
          </cell>
          <cell r="AS243">
            <v>0.59158564981694783</v>
          </cell>
          <cell r="AT243">
            <v>4.9814013359883322E-2</v>
          </cell>
          <cell r="AU243">
            <v>0.10702064406667043</v>
          </cell>
          <cell r="AV243">
            <v>1.892294784008077</v>
          </cell>
          <cell r="AW243">
            <v>92.887802997907173</v>
          </cell>
          <cell r="AX243">
            <v>9.011903914533223E-2</v>
          </cell>
          <cell r="AY243">
            <v>124.83902001829958</v>
          </cell>
          <cell r="AZ243" t="e">
            <v>#REF!</v>
          </cell>
          <cell r="BA243" t="e">
            <v>#REF!</v>
          </cell>
          <cell r="BB243" t="e">
            <v>#REF!</v>
          </cell>
          <cell r="BC243" t="e">
            <v>#REF!</v>
          </cell>
          <cell r="BD243" t="e">
            <v>#REF!</v>
          </cell>
          <cell r="BE243" t="e">
            <v>#REF!</v>
          </cell>
          <cell r="BF243" t="e">
            <v>#REF!</v>
          </cell>
          <cell r="BG243" t="e">
            <v>#REF!</v>
          </cell>
          <cell r="BH243" t="e">
            <v>#REF!</v>
          </cell>
          <cell r="BI243" t="e">
            <v>#REF!</v>
          </cell>
          <cell r="BJ243" t="e">
            <v>#REF!</v>
          </cell>
          <cell r="BK243" t="e">
            <v>#REF!</v>
          </cell>
          <cell r="BL243" t="e">
            <v>#REF!</v>
          </cell>
          <cell r="BM243" t="e">
            <v>#REF!</v>
          </cell>
          <cell r="BO243">
            <v>723.12</v>
          </cell>
          <cell r="BP243">
            <v>722.61</v>
          </cell>
          <cell r="BQ243">
            <v>723.37</v>
          </cell>
          <cell r="BR243">
            <v>722.86</v>
          </cell>
          <cell r="BS243">
            <v>724.56890518959699</v>
          </cell>
          <cell r="BT243">
            <v>724.06805408539549</v>
          </cell>
          <cell r="BU243">
            <v>724.06787109375</v>
          </cell>
          <cell r="BV243">
            <v>1.1989051895969851</v>
          </cell>
          <cell r="BW243">
            <v>1.2080540853954744</v>
          </cell>
          <cell r="BX243">
            <v>1.4489051895969851</v>
          </cell>
          <cell r="BY243">
            <v>250</v>
          </cell>
          <cell r="BZ243">
            <v>0.71250000000000002</v>
          </cell>
          <cell r="CA243">
            <v>0.3125</v>
          </cell>
          <cell r="CB243">
            <v>1.2034796374962298</v>
          </cell>
          <cell r="CC243">
            <v>3</v>
          </cell>
          <cell r="CD243">
            <v>1.3251218113667012</v>
          </cell>
          <cell r="CE243">
            <v>1210.8714651929286</v>
          </cell>
          <cell r="CF243">
            <v>5.7815216516694856E-2</v>
          </cell>
          <cell r="CG243">
            <v>1810.5016241664589</v>
          </cell>
          <cell r="CH243">
            <v>3021.3730893593874</v>
          </cell>
          <cell r="CI243">
            <v>2</v>
          </cell>
          <cell r="CJ243">
            <v>1</v>
          </cell>
          <cell r="CK243">
            <v>1.5</v>
          </cell>
          <cell r="CL243">
            <v>2345</v>
          </cell>
          <cell r="CM243">
            <v>1.9326480315731689</v>
          </cell>
          <cell r="CN243">
            <v>2.2000000000000002</v>
          </cell>
          <cell r="CO243">
            <v>2.1999988555908203</v>
          </cell>
          <cell r="CP243">
            <v>3</v>
          </cell>
          <cell r="CQ243">
            <v>3</v>
          </cell>
          <cell r="DV243" t="str">
            <v>250 mm</v>
          </cell>
          <cell r="DW243">
            <v>18.07</v>
          </cell>
          <cell r="DX243" t="str">
            <v>1</v>
          </cell>
          <cell r="DY243" t="str">
            <v>CS</v>
          </cell>
          <cell r="DZ243">
            <v>723.12</v>
          </cell>
          <cell r="EA243">
            <v>722.61</v>
          </cell>
        </row>
        <row r="244">
          <cell r="A244">
            <v>150</v>
          </cell>
          <cell r="B244" t="str">
            <v>C81</v>
          </cell>
          <cell r="C244" t="str">
            <v>C83</v>
          </cell>
          <cell r="D244">
            <v>3.5792000000000004E-2</v>
          </cell>
          <cell r="E244">
            <v>0.11669000000000002</v>
          </cell>
          <cell r="F244">
            <v>0.20988600000000002</v>
          </cell>
          <cell r="G244">
            <v>2.33</v>
          </cell>
          <cell r="K244">
            <v>0.33371073522046496</v>
          </cell>
          <cell r="L244">
            <v>10.333710735220466</v>
          </cell>
          <cell r="M244">
            <v>10.333710735220466</v>
          </cell>
          <cell r="N244">
            <v>186.85417175520629</v>
          </cell>
          <cell r="O244">
            <v>0.6281115196896393</v>
          </cell>
          <cell r="P244">
            <v>24.767048791532744</v>
          </cell>
          <cell r="Q244">
            <v>3.5792000000000004E-2</v>
          </cell>
          <cell r="R244">
            <v>0.11669000000000002</v>
          </cell>
          <cell r="S244">
            <v>0.20988600000000002</v>
          </cell>
          <cell r="U244">
            <v>32</v>
          </cell>
          <cell r="V244">
            <v>158.4</v>
          </cell>
          <cell r="W244">
            <v>3.5792000000000004E-2</v>
          </cell>
          <cell r="X244">
            <v>0.20988600000000002</v>
          </cell>
          <cell r="Y244">
            <v>0.10494300000000001</v>
          </cell>
          <cell r="AB244">
            <v>0.10494297742843628</v>
          </cell>
          <cell r="AC244">
            <v>126.72000000000001</v>
          </cell>
          <cell r="AD244">
            <v>4.6933333333333341E-2</v>
          </cell>
          <cell r="AE244">
            <v>0.18773333333333336</v>
          </cell>
          <cell r="AF244">
            <v>0.29267633333333337</v>
          </cell>
          <cell r="AG244">
            <v>0.35564213333333339</v>
          </cell>
          <cell r="AH244">
            <v>26.267048791532744</v>
          </cell>
          <cell r="AI244">
            <v>18.27</v>
          </cell>
          <cell r="AJ244">
            <v>0.88</v>
          </cell>
          <cell r="AK244">
            <v>10</v>
          </cell>
          <cell r="AL244">
            <v>0.25</v>
          </cell>
          <cell r="AM244">
            <v>1.4E-2</v>
          </cell>
          <cell r="AN244">
            <v>0.14202117919921875</v>
          </cell>
          <cell r="AO244">
            <v>0.130859375</v>
          </cell>
          <cell r="AP244">
            <v>0.568084716796875</v>
          </cell>
          <cell r="AQ244">
            <v>0.91250222984458385</v>
          </cell>
          <cell r="AR244">
            <v>0.85383388368627278</v>
          </cell>
          <cell r="AS244">
            <v>0.40094865617798769</v>
          </cell>
          <cell r="AT244">
            <v>4.2439363887428014E-2</v>
          </cell>
          <cell r="AU244">
            <v>0.18446054308664678</v>
          </cell>
          <cell r="AV244">
            <v>1.0570744459438051</v>
          </cell>
          <cell r="AW244">
            <v>51.889020526164984</v>
          </cell>
          <cell r="AX244">
            <v>0.50621593017520172</v>
          </cell>
          <cell r="AY244">
            <v>125.01476464665866</v>
          </cell>
          <cell r="AZ244" t="str">
            <v>00°00'00''</v>
          </cell>
          <cell r="BA244" t="e">
            <v>#VALUE!</v>
          </cell>
          <cell r="BB244">
            <v>7.6999999999999999E-2</v>
          </cell>
          <cell r="BC244" t="e">
            <v>#VALUE!</v>
          </cell>
          <cell r="BD244" t="e">
            <v>#VALUE!</v>
          </cell>
          <cell r="BE244" t="e">
            <v>#VALUE!</v>
          </cell>
          <cell r="BF244" t="e">
            <v>#VALUE!</v>
          </cell>
          <cell r="BG244" t="e">
            <v>#VALUE!</v>
          </cell>
          <cell r="BH244" t="e">
            <v>#VALUE!</v>
          </cell>
          <cell r="BI244" t="e">
            <v>#VALUE!</v>
          </cell>
          <cell r="BJ244" t="e">
            <v>#VALUE!</v>
          </cell>
          <cell r="BK244" t="e">
            <v>#VALUE!</v>
          </cell>
          <cell r="BL244" t="e">
            <v>#VALUE!</v>
          </cell>
          <cell r="BM244" t="e">
            <v>#VALUE!</v>
          </cell>
          <cell r="BN244">
            <v>6.0000000000059117E-2</v>
          </cell>
          <cell r="BO244">
            <v>722.55</v>
          </cell>
          <cell r="BP244">
            <v>722.39</v>
          </cell>
          <cell r="BQ244">
            <v>722.80000000000007</v>
          </cell>
          <cell r="BR244">
            <v>722.64</v>
          </cell>
          <cell r="BS244">
            <v>724.06805408539549</v>
          </cell>
          <cell r="BT244">
            <v>723.84460479080133</v>
          </cell>
          <cell r="BU244">
            <v>723.84423828125</v>
          </cell>
          <cell r="BV244">
            <v>1.2680540853954199</v>
          </cell>
          <cell r="BW244">
            <v>1.2046047908013406</v>
          </cell>
          <cell r="BX244">
            <v>1.5180540853954199</v>
          </cell>
          <cell r="BY244">
            <v>250</v>
          </cell>
          <cell r="BZ244">
            <v>0.71250000000000002</v>
          </cell>
          <cell r="CA244">
            <v>0.3125</v>
          </cell>
          <cell r="CB244">
            <v>1.2363294380983803</v>
          </cell>
          <cell r="CC244">
            <v>3</v>
          </cell>
          <cell r="CD244">
            <v>1.3527071658475547</v>
          </cell>
          <cell r="CE244">
            <v>1236.0784448921358</v>
          </cell>
          <cell r="CF244">
            <v>5.5238280782048843E-2</v>
          </cell>
          <cell r="CG244">
            <v>1724.8719698274626</v>
          </cell>
          <cell r="CH244">
            <v>2960.9504147195985</v>
          </cell>
          <cell r="CI244">
            <v>2</v>
          </cell>
          <cell r="CJ244">
            <v>1</v>
          </cell>
          <cell r="CK244">
            <v>1.5</v>
          </cell>
          <cell r="CL244">
            <v>2345</v>
          </cell>
          <cell r="CM244">
            <v>1.8939981330828988</v>
          </cell>
          <cell r="CN244">
            <v>1.9</v>
          </cell>
          <cell r="CO244">
            <v>1.8999996185302734</v>
          </cell>
          <cell r="CP244">
            <v>3</v>
          </cell>
          <cell r="CQ244">
            <v>3</v>
          </cell>
          <cell r="DV244" t="str">
            <v>250 mm</v>
          </cell>
          <cell r="DW244">
            <v>18.27</v>
          </cell>
          <cell r="DX244" t="str">
            <v>1</v>
          </cell>
          <cell r="DY244" t="str">
            <v>CS</v>
          </cell>
          <cell r="DZ244">
            <v>722.55000000000007</v>
          </cell>
          <cell r="EA244">
            <v>722.3900000000001</v>
          </cell>
        </row>
        <row r="245">
          <cell r="A245">
            <v>151</v>
          </cell>
          <cell r="B245" t="str">
            <v>C83</v>
          </cell>
          <cell r="C245" t="str">
            <v>C85</v>
          </cell>
          <cell r="E245">
            <v>0.10196000000000001</v>
          </cell>
          <cell r="F245">
            <v>0.31184600000000001</v>
          </cell>
          <cell r="G245">
            <v>2.33</v>
          </cell>
          <cell r="K245">
            <v>4.4806042567804058E-2</v>
          </cell>
          <cell r="L245">
            <v>10.378516777788271</v>
          </cell>
          <cell r="M245">
            <v>10.378516777788271</v>
          </cell>
          <cell r="N245">
            <v>186.40083156174762</v>
          </cell>
          <cell r="O245">
            <v>0.62920212911890738</v>
          </cell>
          <cell r="P245">
            <v>36.725305048524234</v>
          </cell>
          <cell r="Q245">
            <v>0</v>
          </cell>
          <cell r="R245">
            <v>0.10196000000000001</v>
          </cell>
          <cell r="S245">
            <v>0.31184600000000001</v>
          </cell>
          <cell r="U245">
            <v>35</v>
          </cell>
          <cell r="V245">
            <v>158.4</v>
          </cell>
          <cell r="X245">
            <v>0.31184600000000001</v>
          </cell>
          <cell r="Y245">
            <v>0.15592300000000001</v>
          </cell>
          <cell r="AB245">
            <v>0.15592288970947266</v>
          </cell>
          <cell r="AC245">
            <v>126.72000000000001</v>
          </cell>
          <cell r="AD245">
            <v>5.1333333333333342E-2</v>
          </cell>
          <cell r="AE245">
            <v>0.20533333333333337</v>
          </cell>
          <cell r="AF245">
            <v>0.3612563333333334</v>
          </cell>
          <cell r="AG245">
            <v>0.45481013333333342</v>
          </cell>
          <cell r="AH245">
            <v>38.225305048524234</v>
          </cell>
          <cell r="AI245">
            <v>3.9699999999999998</v>
          </cell>
          <cell r="AJ245">
            <v>2.52</v>
          </cell>
          <cell r="AK245">
            <v>10</v>
          </cell>
          <cell r="AL245">
            <v>0.25</v>
          </cell>
          <cell r="AM245">
            <v>1.4E-2</v>
          </cell>
          <cell r="AN245">
            <v>0.13033390045166016</v>
          </cell>
          <cell r="AO245">
            <v>0.1591796875</v>
          </cell>
          <cell r="AP245">
            <v>0.52133560180664063</v>
          </cell>
          <cell r="AQ245">
            <v>1.4772041621872303</v>
          </cell>
          <cell r="AR245">
            <v>1.4640245587138752</v>
          </cell>
          <cell r="AS245">
            <v>1.068402863493239</v>
          </cell>
          <cell r="AT245">
            <v>0.1112197827106665</v>
          </cell>
          <cell r="AU245">
            <v>0.24155368316232667</v>
          </cell>
          <cell r="AV245">
            <v>1.7888112127744396</v>
          </cell>
          <cell r="AW245">
            <v>87.808065073612923</v>
          </cell>
          <cell r="AX245">
            <v>0.43532795098580607</v>
          </cell>
          <cell r="AY245">
            <v>125.25527767760919</v>
          </cell>
          <cell r="AZ245" t="str">
            <v>00°00'00''</v>
          </cell>
          <cell r="BA245" t="e">
            <v>#VALUE!</v>
          </cell>
          <cell r="BB245">
            <v>5.7000000000000002E-2</v>
          </cell>
          <cell r="BC245" t="e">
            <v>#VALUE!</v>
          </cell>
          <cell r="BD245" t="e">
            <v>#VALUE!</v>
          </cell>
          <cell r="BE245" t="e">
            <v>#VALUE!</v>
          </cell>
          <cell r="BF245" t="e">
            <v>#VALUE!</v>
          </cell>
          <cell r="BG245" t="e">
            <v>#VALUE!</v>
          </cell>
          <cell r="BH245" t="e">
            <v>#VALUE!</v>
          </cell>
          <cell r="BI245" t="e">
            <v>#VALUE!</v>
          </cell>
          <cell r="BJ245" t="e">
            <v>#VALUE!</v>
          </cell>
          <cell r="BK245" t="e">
            <v>#VALUE!</v>
          </cell>
          <cell r="BL245" t="e">
            <v>#VALUE!</v>
          </cell>
          <cell r="BM245" t="e">
            <v>#VALUE!</v>
          </cell>
          <cell r="BN245">
            <v>5.999999999994543E-2</v>
          </cell>
          <cell r="BO245">
            <v>722.33</v>
          </cell>
          <cell r="BP245">
            <v>722.23</v>
          </cell>
          <cell r="BQ245">
            <v>722.58000000000015</v>
          </cell>
          <cell r="BR245">
            <v>722.48</v>
          </cell>
          <cell r="BS245">
            <v>723.84460479080133</v>
          </cell>
          <cell r="BT245">
            <v>723.70945573876008</v>
          </cell>
          <cell r="BU245">
            <v>723.708984375</v>
          </cell>
          <cell r="BV245">
            <v>1.2646047908011724</v>
          </cell>
          <cell r="BW245">
            <v>1.2294557387600662</v>
          </cell>
          <cell r="BX245">
            <v>1.5146047908011724</v>
          </cell>
          <cell r="BY245">
            <v>250</v>
          </cell>
          <cell r="BZ245">
            <v>0.71250000000000002</v>
          </cell>
          <cell r="CA245">
            <v>0.3125</v>
          </cell>
          <cell r="CB245">
            <v>1.2470302647806193</v>
          </cell>
          <cell r="CC245">
            <v>4</v>
          </cell>
          <cell r="CD245">
            <v>1.2586449494309453</v>
          </cell>
          <cell r="CE245">
            <v>1245.9700014636289</v>
          </cell>
          <cell r="CF245">
            <v>5.4433908956975308E-2</v>
          </cell>
          <cell r="CG245">
            <v>1698.3377773718998</v>
          </cell>
          <cell r="CH245">
            <v>2944.3077788355286</v>
          </cell>
          <cell r="CI245">
            <v>2</v>
          </cell>
          <cell r="CJ245">
            <v>1</v>
          </cell>
          <cell r="CK245">
            <v>1.5</v>
          </cell>
          <cell r="CL245">
            <v>2345</v>
          </cell>
          <cell r="CM245">
            <v>1.8833525237753912</v>
          </cell>
          <cell r="CN245">
            <v>1.9</v>
          </cell>
          <cell r="CO245">
            <v>1.8999996185302734</v>
          </cell>
          <cell r="CP245">
            <v>3</v>
          </cell>
          <cell r="CQ245">
            <v>3</v>
          </cell>
          <cell r="DV245" t="str">
            <v>250 mm</v>
          </cell>
          <cell r="DW245">
            <v>3.9699999999999998</v>
          </cell>
          <cell r="DX245" t="str">
            <v>1</v>
          </cell>
          <cell r="DY245" t="str">
            <v>CS</v>
          </cell>
          <cell r="DZ245">
            <v>722.33000000000015</v>
          </cell>
          <cell r="EA245">
            <v>722.23000000000013</v>
          </cell>
        </row>
        <row r="246">
          <cell r="A246">
            <v>152</v>
          </cell>
          <cell r="B246" t="str">
            <v>C85</v>
          </cell>
          <cell r="C246" t="str">
            <v>C87</v>
          </cell>
          <cell r="D246">
            <v>7.2639999999999996E-2</v>
          </cell>
          <cell r="F246">
            <v>0.38448599999999999</v>
          </cell>
          <cell r="G246">
            <v>2.33</v>
          </cell>
          <cell r="K246">
            <v>0.22230564110858839</v>
          </cell>
          <cell r="L246">
            <v>10.600822418896859</v>
          </cell>
          <cell r="M246">
            <v>10.600822418896859</v>
          </cell>
          <cell r="N246">
            <v>184.19532324006872</v>
          </cell>
          <cell r="O246">
            <v>0.63210060662699541</v>
          </cell>
          <cell r="P246">
            <v>45.182778473050305</v>
          </cell>
          <cell r="Q246">
            <v>7.2639999999999996E-2</v>
          </cell>
          <cell r="R246">
            <v>0</v>
          </cell>
          <cell r="S246">
            <v>0.38448599999999999</v>
          </cell>
          <cell r="U246">
            <v>38</v>
          </cell>
          <cell r="V246">
            <v>158.4</v>
          </cell>
          <cell r="W246">
            <v>7.2639999999999996E-2</v>
          </cell>
          <cell r="X246">
            <v>0.38448599999999999</v>
          </cell>
          <cell r="Y246">
            <v>0.192243</v>
          </cell>
          <cell r="AB246">
            <v>0.19224298000335693</v>
          </cell>
          <cell r="AC246">
            <v>126.72000000000001</v>
          </cell>
          <cell r="AD246">
            <v>5.5733333333333343E-2</v>
          </cell>
          <cell r="AE246">
            <v>0.22293333333333337</v>
          </cell>
          <cell r="AF246">
            <v>0.41517633333333337</v>
          </cell>
          <cell r="AG246">
            <v>0.53052213333333342</v>
          </cell>
          <cell r="AH246">
            <v>46.682778473050305</v>
          </cell>
          <cell r="AI246">
            <v>32.699999999999996</v>
          </cell>
          <cell r="AJ246">
            <v>9.0500000000000007</v>
          </cell>
          <cell r="AK246">
            <v>10</v>
          </cell>
          <cell r="AL246">
            <v>0.25</v>
          </cell>
          <cell r="AM246">
            <v>1.4E-2</v>
          </cell>
          <cell r="AN246">
            <v>0.10256171226501465</v>
          </cell>
          <cell r="AO246">
            <v>0.17578125</v>
          </cell>
          <cell r="AP246">
            <v>0.41024684906005859</v>
          </cell>
          <cell r="AQ246">
            <v>2.4615987663498813</v>
          </cell>
          <cell r="AR246">
            <v>2.8278238309256754</v>
          </cell>
          <cell r="AS246">
            <v>3.1313264645952419</v>
          </cell>
          <cell r="AT246">
            <v>0.30884141113635355</v>
          </cell>
          <cell r="AU246">
            <v>0.4114031234013682</v>
          </cell>
          <cell r="AV246">
            <v>3.3899128068734354</v>
          </cell>
          <cell r="AW246">
            <v>166.40195578724283</v>
          </cell>
          <cell r="AX246">
            <v>0.28054224634677782</v>
          </cell>
          <cell r="AY246">
            <v>209.37962319127195</v>
          </cell>
          <cell r="AZ246" t="str">
            <v>84°07'28''</v>
          </cell>
          <cell r="BA246" t="e">
            <v>#VALUE!</v>
          </cell>
          <cell r="BB246">
            <v>0.17</v>
          </cell>
          <cell r="BC246" t="e">
            <v>#VALUE!</v>
          </cell>
          <cell r="BD246" t="e">
            <v>#VALUE!</v>
          </cell>
          <cell r="BE246" t="e">
            <v>#VALUE!</v>
          </cell>
          <cell r="BF246" t="e">
            <v>#VALUE!</v>
          </cell>
          <cell r="BG246" t="e">
            <v>#VALUE!</v>
          </cell>
          <cell r="BH246" t="e">
            <v>#VALUE!</v>
          </cell>
          <cell r="BI246" t="e">
            <v>#VALUE!</v>
          </cell>
          <cell r="BJ246" t="e">
            <v>#VALUE!</v>
          </cell>
          <cell r="BK246" t="e">
            <v>#VALUE!</v>
          </cell>
          <cell r="BL246" t="e">
            <v>#VALUE!</v>
          </cell>
          <cell r="BM246" t="e">
            <v>#VALUE!</v>
          </cell>
          <cell r="BN246">
            <v>2.9999999999972715E-2</v>
          </cell>
          <cell r="BO246">
            <v>722.2</v>
          </cell>
          <cell r="BP246">
            <v>719.24</v>
          </cell>
          <cell r="BQ246">
            <v>722.45000000000016</v>
          </cell>
          <cell r="BR246">
            <v>719.49</v>
          </cell>
          <cell r="BS246">
            <v>723.70945573876008</v>
          </cell>
          <cell r="BT246">
            <v>720.70065900470513</v>
          </cell>
          <cell r="BU246">
            <v>720.7001953125</v>
          </cell>
          <cell r="BV246">
            <v>1.2594557387599252</v>
          </cell>
          <cell r="BW246">
            <v>1.2106590047051213</v>
          </cell>
          <cell r="BX246">
            <v>1.5094557387599252</v>
          </cell>
          <cell r="BY246">
            <v>250</v>
          </cell>
          <cell r="BZ246">
            <v>0.71250000000000002</v>
          </cell>
          <cell r="CA246">
            <v>0.3125</v>
          </cell>
          <cell r="CB246">
            <v>1.2350573717325233</v>
          </cell>
          <cell r="CC246">
            <v>5</v>
          </cell>
          <cell r="CD246">
            <v>1.2502729220327518</v>
          </cell>
          <cell r="CE246">
            <v>1079.0050672286716</v>
          </cell>
          <cell r="CF246">
            <v>5.5335017681700016E-2</v>
          </cell>
          <cell r="CG246">
            <v>1728.0693434364484</v>
          </cell>
          <cell r="CH246">
            <v>2807.07441066512</v>
          </cell>
          <cell r="CI246">
            <v>2</v>
          </cell>
          <cell r="CJ246">
            <v>1</v>
          </cell>
          <cell r="CK246">
            <v>1.5</v>
          </cell>
          <cell r="CL246">
            <v>2345</v>
          </cell>
          <cell r="CM246">
            <v>1.7955699855000768</v>
          </cell>
          <cell r="CN246">
            <v>1.9</v>
          </cell>
          <cell r="CO246">
            <v>1.8999996185302734</v>
          </cell>
          <cell r="CP246">
            <v>3</v>
          </cell>
          <cell r="CQ246">
            <v>3</v>
          </cell>
          <cell r="DV246" t="str">
            <v>250 mm</v>
          </cell>
          <cell r="DW246">
            <v>32.699999999999996</v>
          </cell>
          <cell r="DX246" t="str">
            <v>1</v>
          </cell>
          <cell r="DY246" t="str">
            <v>CS</v>
          </cell>
          <cell r="DZ246">
            <v>722.20000000000016</v>
          </cell>
          <cell r="EA246">
            <v>719.24000000000012</v>
          </cell>
        </row>
        <row r="247">
          <cell r="A247">
            <v>153</v>
          </cell>
          <cell r="B247" t="str">
            <v>C87</v>
          </cell>
          <cell r="C247" t="str">
            <v>C89</v>
          </cell>
          <cell r="D247">
            <v>0.10764000000000001</v>
          </cell>
          <cell r="E247">
            <v>0.208537</v>
          </cell>
          <cell r="F247">
            <v>0.70066300000000004</v>
          </cell>
          <cell r="G247">
            <v>2.33</v>
          </cell>
          <cell r="K247">
            <v>0.24574146138105199</v>
          </cell>
          <cell r="L247">
            <v>10.846563880277911</v>
          </cell>
          <cell r="M247">
            <v>10.846563880277911</v>
          </cell>
          <cell r="N247">
            <v>181.83866268016729</v>
          </cell>
          <cell r="O247">
            <v>0.63120981822059719</v>
          </cell>
          <cell r="P247">
            <v>81.473052593062178</v>
          </cell>
          <cell r="Q247">
            <v>0.10764000000000001</v>
          </cell>
          <cell r="R247">
            <v>0.208537</v>
          </cell>
          <cell r="S247">
            <v>0.70066300000000004</v>
          </cell>
          <cell r="U247">
            <v>86</v>
          </cell>
          <cell r="V247">
            <v>158.4</v>
          </cell>
          <cell r="W247">
            <v>0.10764000000000001</v>
          </cell>
          <cell r="X247">
            <v>0.70066300000000004</v>
          </cell>
          <cell r="Y247">
            <v>0.35033150000000002</v>
          </cell>
          <cell r="AB247">
            <v>0.35033130645751953</v>
          </cell>
          <cell r="AC247">
            <v>126.72000000000001</v>
          </cell>
          <cell r="AD247">
            <v>0.12613333333333335</v>
          </cell>
          <cell r="AE247">
            <v>0.50453333333333339</v>
          </cell>
          <cell r="AF247">
            <v>0.85486483333333341</v>
          </cell>
          <cell r="AG247">
            <v>1.0650637333333335</v>
          </cell>
          <cell r="AH247">
            <v>82.973052593062178</v>
          </cell>
          <cell r="AI247">
            <v>39.709999999999994</v>
          </cell>
          <cell r="AJ247">
            <v>7.3</v>
          </cell>
          <cell r="AK247">
            <v>10</v>
          </cell>
          <cell r="AL247">
            <v>0.25</v>
          </cell>
          <cell r="AM247">
            <v>1.4E-2</v>
          </cell>
          <cell r="AN247">
            <v>0.14989686012268066</v>
          </cell>
          <cell r="AO247">
            <v>0.2265625</v>
          </cell>
          <cell r="AP247">
            <v>0.59958744049072266</v>
          </cell>
          <cell r="AQ247">
            <v>2.7003764094057732</v>
          </cell>
          <cell r="AR247">
            <v>2.432391377356367</v>
          </cell>
          <cell r="AS247">
            <v>3.4781261404879515</v>
          </cell>
          <cell r="AT247">
            <v>0.37166323916795185</v>
          </cell>
          <cell r="AU247">
            <v>0.52156009929063252</v>
          </cell>
          <cell r="AV247">
            <v>3.0445679282109883</v>
          </cell>
          <cell r="AW247">
            <v>149.44987869723028</v>
          </cell>
          <cell r="AX247">
            <v>0.5551898289670536</v>
          </cell>
          <cell r="AY247">
            <v>209.41560085566593</v>
          </cell>
          <cell r="AZ247" t="str">
            <v>00°00'00''</v>
          </cell>
          <cell r="BA247" t="e">
            <v>#VALUE!</v>
          </cell>
          <cell r="BB247">
            <v>0.11</v>
          </cell>
          <cell r="BC247" t="e">
            <v>#VALUE!</v>
          </cell>
          <cell r="BD247" t="e">
            <v>#VALUE!</v>
          </cell>
          <cell r="BE247" t="e">
            <v>#VALUE!</v>
          </cell>
          <cell r="BF247" t="e">
            <v>#VALUE!</v>
          </cell>
          <cell r="BG247" t="e">
            <v>#VALUE!</v>
          </cell>
          <cell r="BH247" t="e">
            <v>#VALUE!</v>
          </cell>
          <cell r="BI247" t="e">
            <v>#VALUE!</v>
          </cell>
          <cell r="BJ247" t="e">
            <v>#VALUE!</v>
          </cell>
          <cell r="BK247" t="e">
            <v>#VALUE!</v>
          </cell>
          <cell r="BL247" t="e">
            <v>#VALUE!</v>
          </cell>
          <cell r="BM247" t="e">
            <v>#VALUE!</v>
          </cell>
          <cell r="BN247">
            <v>6.0000000000059117E-2</v>
          </cell>
          <cell r="BO247">
            <v>719.18</v>
          </cell>
          <cell r="BP247">
            <v>716.28</v>
          </cell>
          <cell r="BQ247">
            <v>719.43000000000018</v>
          </cell>
          <cell r="BR247">
            <v>716.53</v>
          </cell>
          <cell r="BS247">
            <v>720.70065900470513</v>
          </cell>
          <cell r="BT247">
            <v>717.75432137390692</v>
          </cell>
          <cell r="BU247">
            <v>717.75390625</v>
          </cell>
          <cell r="BV247">
            <v>1.2706590047049531</v>
          </cell>
          <cell r="BW247">
            <v>1.2243213739069461</v>
          </cell>
          <cell r="BX247">
            <v>1.5206590047049531</v>
          </cell>
          <cell r="BY247">
            <v>250</v>
          </cell>
          <cell r="BZ247">
            <v>0.71250000000000002</v>
          </cell>
          <cell r="CA247">
            <v>0.3125</v>
          </cell>
          <cell r="CB247">
            <v>1.2474901893059496</v>
          </cell>
          <cell r="CC247">
            <v>6</v>
          </cell>
          <cell r="CD247">
            <v>1.3795639913172753</v>
          </cell>
          <cell r="CE247">
            <v>1190.585280194173</v>
          </cell>
          <cell r="CF247">
            <v>5.4399709464237223E-2</v>
          </cell>
          <cell r="CG247">
            <v>1697.2116889610388</v>
          </cell>
          <cell r="CH247">
            <v>2887.7969691552116</v>
          </cell>
          <cell r="CI247">
            <v>2</v>
          </cell>
          <cell r="CJ247">
            <v>1</v>
          </cell>
          <cell r="CK247">
            <v>1.5</v>
          </cell>
          <cell r="CL247">
            <v>2345</v>
          </cell>
          <cell r="CM247">
            <v>1.8472048843210309</v>
          </cell>
          <cell r="CN247">
            <v>1.9</v>
          </cell>
          <cell r="CO247">
            <v>1.8999996185302734</v>
          </cell>
          <cell r="CP247">
            <v>3</v>
          </cell>
          <cell r="CQ247">
            <v>3</v>
          </cell>
          <cell r="DV247" t="str">
            <v>250 mm</v>
          </cell>
          <cell r="DW247">
            <v>39.709999999999994</v>
          </cell>
          <cell r="DX247" t="str">
            <v>1</v>
          </cell>
          <cell r="DY247" t="str">
            <v>CS</v>
          </cell>
          <cell r="DZ247">
            <v>719.18000000000018</v>
          </cell>
          <cell r="EA247">
            <v>716.2800000000002</v>
          </cell>
        </row>
        <row r="248">
          <cell r="A248">
            <v>154</v>
          </cell>
          <cell r="B248" t="str">
            <v>C89</v>
          </cell>
          <cell r="C248" t="str">
            <v>C91</v>
          </cell>
          <cell r="D248">
            <v>0.35147</v>
          </cell>
          <cell r="E248">
            <v>9.6370000000000011E-2</v>
          </cell>
          <cell r="F248">
            <v>1.1485030000000001</v>
          </cell>
          <cell r="G248">
            <v>2.33</v>
          </cell>
          <cell r="K248">
            <v>0.52607390237240359</v>
          </cell>
          <cell r="L248">
            <v>11.372637782650314</v>
          </cell>
          <cell r="M248">
            <v>11.372637782650314</v>
          </cell>
          <cell r="N248">
            <v>177.05957684933301</v>
          </cell>
          <cell r="O248">
            <v>0.63089500725758318</v>
          </cell>
          <cell r="P248">
            <v>131.49946898615906</v>
          </cell>
          <cell r="Q248">
            <v>0.35147</v>
          </cell>
          <cell r="R248">
            <v>9.6370000000000011E-2</v>
          </cell>
          <cell r="S248">
            <v>1.1485030000000001</v>
          </cell>
          <cell r="U248">
            <v>130</v>
          </cell>
          <cell r="V248">
            <v>158.4</v>
          </cell>
          <cell r="W248">
            <v>0.35147</v>
          </cell>
          <cell r="X248">
            <v>1.1485030000000001</v>
          </cell>
          <cell r="Y248">
            <v>0.57425150000000003</v>
          </cell>
          <cell r="AB248">
            <v>0.57425117492675781</v>
          </cell>
          <cell r="AC248">
            <v>126.72000000000001</v>
          </cell>
          <cell r="AD248">
            <v>0.19066666666666668</v>
          </cell>
          <cell r="AE248">
            <v>0.76266666666666671</v>
          </cell>
          <cell r="AF248">
            <v>1.3369181666666667</v>
          </cell>
          <cell r="AG248">
            <v>1.6814690666666667</v>
          </cell>
          <cell r="AH248">
            <v>133.18093805282572</v>
          </cell>
          <cell r="AI248">
            <v>93.2</v>
          </cell>
          <cell r="AJ248">
            <v>6.78</v>
          </cell>
          <cell r="AK248">
            <v>12</v>
          </cell>
          <cell r="AL248">
            <v>0.30000000000000004</v>
          </cell>
          <cell r="AM248">
            <v>1.4E-2</v>
          </cell>
          <cell r="AN248">
            <v>0.18245058059692387</v>
          </cell>
          <cell r="AO248">
            <v>0.27333984375000009</v>
          </cell>
          <cell r="AP248">
            <v>0.6081686019897462</v>
          </cell>
          <cell r="AQ248">
            <v>2.9594690882625456</v>
          </cell>
          <cell r="AR248">
            <v>2.4085013152681429</v>
          </cell>
          <cell r="AS248">
            <v>3.9219917084770159</v>
          </cell>
          <cell r="AT248">
            <v>0.44640455068203577</v>
          </cell>
          <cell r="AU248">
            <v>0.62885513127895964</v>
          </cell>
          <cell r="AV248">
            <v>3.3133444165328445</v>
          </cell>
          <cell r="AW248">
            <v>234.20651575032778</v>
          </cell>
          <cell r="AX248">
            <v>0.56864745041850673</v>
          </cell>
          <cell r="AY248">
            <v>209.35166640765968</v>
          </cell>
          <cell r="AZ248" t="str">
            <v>00°00'00''</v>
          </cell>
          <cell r="BA248" t="e">
            <v>#VALUE!</v>
          </cell>
          <cell r="BB248">
            <v>0.107</v>
          </cell>
          <cell r="BC248" t="e">
            <v>#VALUE!</v>
          </cell>
          <cell r="BD248" t="e">
            <v>#VALUE!</v>
          </cell>
          <cell r="BE248" t="e">
            <v>#VALUE!</v>
          </cell>
          <cell r="BF248" t="e">
            <v>#VALUE!</v>
          </cell>
          <cell r="BG248" t="e">
            <v>#VALUE!</v>
          </cell>
          <cell r="BH248" t="e">
            <v>#VALUE!</v>
          </cell>
          <cell r="BI248" t="e">
            <v>#VALUE!</v>
          </cell>
          <cell r="BJ248" t="e">
            <v>#VALUE!</v>
          </cell>
          <cell r="BK248" t="e">
            <v>#VALUE!</v>
          </cell>
          <cell r="BL248" t="e">
            <v>#VALUE!</v>
          </cell>
          <cell r="BM248" t="e">
            <v>#VALUE!</v>
          </cell>
          <cell r="BN248">
            <v>5.999999999994543E-2</v>
          </cell>
          <cell r="BO248">
            <v>716.22</v>
          </cell>
          <cell r="BP248">
            <v>709.9</v>
          </cell>
          <cell r="BQ248">
            <v>716.52000000000021</v>
          </cell>
          <cell r="BR248">
            <v>710.19999999999993</v>
          </cell>
          <cell r="BS248">
            <v>717.75432137390692</v>
          </cell>
          <cell r="BT248">
            <v>711.42602784577196</v>
          </cell>
          <cell r="BU248">
            <v>711.42578125</v>
          </cell>
          <cell r="BV248">
            <v>1.2343213739067096</v>
          </cell>
          <cell r="BW248">
            <v>1.2260278457720233</v>
          </cell>
          <cell r="BX248">
            <v>1.5343213739067096</v>
          </cell>
          <cell r="BY248">
            <v>300</v>
          </cell>
          <cell r="BZ248">
            <v>0.77500000000000002</v>
          </cell>
          <cell r="CA248">
            <v>0.375</v>
          </cell>
          <cell r="CB248">
            <v>1.2301746098393664</v>
          </cell>
          <cell r="CC248">
            <v>7</v>
          </cell>
          <cell r="CD248">
            <v>1.202205891184557</v>
          </cell>
          <cell r="CE248">
            <v>1516.3573181247218</v>
          </cell>
          <cell r="CF248">
            <v>6.6403358611216823E-2</v>
          </cell>
          <cell r="CG248">
            <v>2148.629095498728</v>
          </cell>
          <cell r="CH248">
            <v>3664.9864136234501</v>
          </cell>
          <cell r="CI248">
            <v>2</v>
          </cell>
          <cell r="CJ248">
            <v>1</v>
          </cell>
          <cell r="CK248">
            <v>1.5</v>
          </cell>
          <cell r="CL248">
            <v>2650</v>
          </cell>
          <cell r="CM248">
            <v>2.0745206114849717</v>
          </cell>
          <cell r="CN248">
            <v>2.2000000000000002</v>
          </cell>
          <cell r="CO248">
            <v>2.1999988555908203</v>
          </cell>
          <cell r="CP248">
            <v>3</v>
          </cell>
          <cell r="CQ248">
            <v>3</v>
          </cell>
          <cell r="DV248" t="str">
            <v>300 mm</v>
          </cell>
          <cell r="DW248">
            <v>93.2</v>
          </cell>
          <cell r="DX248" t="str">
            <v>1</v>
          </cell>
          <cell r="DY248" t="str">
            <v>CS</v>
          </cell>
          <cell r="DZ248">
            <v>716.22000000000025</v>
          </cell>
          <cell r="EA248">
            <v>709.9000000000002</v>
          </cell>
        </row>
        <row r="249">
          <cell r="A249">
            <v>155</v>
          </cell>
          <cell r="B249" t="str">
            <v>C91</v>
          </cell>
          <cell r="C249" t="str">
            <v>C93</v>
          </cell>
          <cell r="D249">
            <v>0.22886999999999999</v>
          </cell>
          <cell r="E249">
            <v>8.1379999999999994E-2</v>
          </cell>
          <cell r="F249">
            <v>1.458753</v>
          </cell>
          <cell r="G249">
            <v>2.33</v>
          </cell>
          <cell r="K249">
            <v>0.34892999021931786</v>
          </cell>
          <cell r="L249">
            <v>11.721567772869632</v>
          </cell>
          <cell r="M249">
            <v>11.721567772869632</v>
          </cell>
          <cell r="N249">
            <v>174.07354949096819</v>
          </cell>
          <cell r="O249">
            <v>0.63159777531819761</v>
          </cell>
          <cell r="P249">
            <v>165.60973974888279</v>
          </cell>
          <cell r="Q249">
            <v>0.22886999999999999</v>
          </cell>
          <cell r="R249">
            <v>8.1379999999999994E-2</v>
          </cell>
          <cell r="S249">
            <v>1.458753</v>
          </cell>
          <cell r="U249">
            <v>154</v>
          </cell>
          <cell r="V249">
            <v>158.4</v>
          </cell>
          <cell r="X249">
            <v>1.2298830000000001</v>
          </cell>
          <cell r="Y249">
            <v>0.61494150000000003</v>
          </cell>
          <cell r="AB249">
            <v>0.61494112014770508</v>
          </cell>
          <cell r="AC249">
            <v>126.72000000000001</v>
          </cell>
          <cell r="AD249">
            <v>0.22586666666666669</v>
          </cell>
          <cell r="AE249">
            <v>0.90346666666666675</v>
          </cell>
          <cell r="AF249">
            <v>1.5184081666666667</v>
          </cell>
          <cell r="AG249">
            <v>1.9560340666666667</v>
          </cell>
          <cell r="AH249">
            <v>167.56577381554945</v>
          </cell>
          <cell r="AI249">
            <v>62.04</v>
          </cell>
          <cell r="AJ249">
            <v>5.66</v>
          </cell>
          <cell r="AK249">
            <v>12</v>
          </cell>
          <cell r="AL249">
            <v>0.30000000000000004</v>
          </cell>
          <cell r="AM249">
            <v>1.4E-2</v>
          </cell>
          <cell r="AN249">
            <v>0.22342400550842287</v>
          </cell>
          <cell r="AO249">
            <v>0.287841796875</v>
          </cell>
          <cell r="AP249">
            <v>0.74474668502807617</v>
          </cell>
          <cell r="AQ249">
            <v>2.9680879981770496</v>
          </cell>
          <cell r="AR249">
            <v>2.0381389670379955</v>
          </cell>
          <cell r="AS249">
            <v>3.8476476502257273</v>
          </cell>
          <cell r="AT249">
            <v>0.44900847935385552</v>
          </cell>
          <cell r="AU249">
            <v>0.67243248486227836</v>
          </cell>
          <cell r="AV249">
            <v>3.0273312994157453</v>
          </cell>
          <cell r="AW249">
            <v>213.98943983010639</v>
          </cell>
          <cell r="AX249">
            <v>0.78305627580774873</v>
          </cell>
          <cell r="AY249">
            <v>208.93840628680863</v>
          </cell>
          <cell r="AZ249" t="str">
            <v>00°00'00''</v>
          </cell>
          <cell r="BA249" t="e">
            <v>#VALUE!</v>
          </cell>
          <cell r="BB249">
            <v>4.3999999999999997E-2</v>
          </cell>
          <cell r="BC249" t="e">
            <v>#VALUE!</v>
          </cell>
          <cell r="BD249" t="e">
            <v>#VALUE!</v>
          </cell>
          <cell r="BE249" t="e">
            <v>#VALUE!</v>
          </cell>
          <cell r="BF249" t="e">
            <v>#VALUE!</v>
          </cell>
          <cell r="BG249" t="e">
            <v>#VALUE!</v>
          </cell>
          <cell r="BH249" t="e">
            <v>#VALUE!</v>
          </cell>
          <cell r="BI249" t="e">
            <v>#VALUE!</v>
          </cell>
          <cell r="BJ249" t="e">
            <v>#VALUE!</v>
          </cell>
          <cell r="BK249" t="e">
            <v>#VALUE!</v>
          </cell>
          <cell r="BL249" t="e">
            <v>#VALUE!</v>
          </cell>
          <cell r="BM249" t="e">
            <v>#VALUE!</v>
          </cell>
          <cell r="BN249">
            <v>1.5799999999999272</v>
          </cell>
          <cell r="BO249">
            <v>708.32</v>
          </cell>
          <cell r="BP249">
            <v>704.81</v>
          </cell>
          <cell r="BQ249">
            <v>708.62</v>
          </cell>
          <cell r="BR249">
            <v>705.1099999999999</v>
          </cell>
          <cell r="BS249">
            <v>711.42602784577196</v>
          </cell>
          <cell r="BT249">
            <v>706.3415082309524</v>
          </cell>
          <cell r="BU249">
            <v>1.5799999999999272</v>
          </cell>
          <cell r="BV249">
            <v>2.8060278457719505</v>
          </cell>
          <cell r="BW249">
            <v>1.2315082309524996</v>
          </cell>
          <cell r="BX249">
            <v>3.1060278457719503</v>
          </cell>
          <cell r="BY249">
            <v>300</v>
          </cell>
          <cell r="BZ249">
            <v>0.77500000000000002</v>
          </cell>
          <cell r="CA249">
            <v>0.375</v>
          </cell>
          <cell r="CB249">
            <v>2.0187680383622251</v>
          </cell>
          <cell r="CC249">
            <v>8</v>
          </cell>
          <cell r="CD249">
            <v>1.675452585683302</v>
          </cell>
          <cell r="CE249">
            <v>2113.2692894796701</v>
          </cell>
          <cell r="CF249">
            <v>2.7376037734825109E-2</v>
          </cell>
          <cell r="CG249">
            <v>892.41393222706427</v>
          </cell>
          <cell r="CH249">
            <v>3005.6832217067345</v>
          </cell>
          <cell r="CI249">
            <v>2</v>
          </cell>
          <cell r="CJ249">
            <v>1</v>
          </cell>
          <cell r="CK249">
            <v>1.5</v>
          </cell>
          <cell r="CL249">
            <v>2650</v>
          </cell>
          <cell r="CM249">
            <v>1.701330125494378</v>
          </cell>
          <cell r="CN249">
            <v>1.9</v>
          </cell>
          <cell r="CO249">
            <v>1.8999996185302734</v>
          </cell>
          <cell r="CP249">
            <v>3</v>
          </cell>
          <cell r="CQ249">
            <v>3</v>
          </cell>
          <cell r="DV249" t="str">
            <v>300 mm</v>
          </cell>
          <cell r="DW249">
            <v>62.04</v>
          </cell>
          <cell r="DX249" t="str">
            <v>1</v>
          </cell>
          <cell r="DY249" t="str">
            <v>CS</v>
          </cell>
          <cell r="DZ249">
            <v>708.32</v>
          </cell>
          <cell r="EA249">
            <v>704.81000000000006</v>
          </cell>
        </row>
        <row r="250">
          <cell r="A250">
            <v>156</v>
          </cell>
          <cell r="B250" t="str">
            <v>C93</v>
          </cell>
          <cell r="C250" t="str">
            <v>C95'</v>
          </cell>
          <cell r="D250">
            <v>0.24525</v>
          </cell>
          <cell r="F250">
            <v>1.7040029999999999</v>
          </cell>
          <cell r="G250">
            <v>2.33</v>
          </cell>
          <cell r="K250">
            <v>0.2782246582278276</v>
          </cell>
          <cell r="L250">
            <v>11.999792431097459</v>
          </cell>
          <cell r="M250">
            <v>11.999792431097459</v>
          </cell>
          <cell r="N250">
            <v>171.78910091867152</v>
          </cell>
          <cell r="O250">
            <v>0.63096831729049518</v>
          </cell>
          <cell r="P250">
            <v>192.19324070306448</v>
          </cell>
          <cell r="Q250">
            <v>0.24525</v>
          </cell>
          <cell r="R250">
            <v>0</v>
          </cell>
          <cell r="S250">
            <v>1.7040029999999999</v>
          </cell>
          <cell r="U250">
            <v>219</v>
          </cell>
          <cell r="V250">
            <v>158.4</v>
          </cell>
          <cell r="X250">
            <v>1.2298830000000001</v>
          </cell>
          <cell r="Y250">
            <v>0.61494150000000003</v>
          </cell>
          <cell r="AB250">
            <v>0.61494112014770508</v>
          </cell>
          <cell r="AC250">
            <v>126.72000000000001</v>
          </cell>
          <cell r="AD250">
            <v>0.32120000000000004</v>
          </cell>
          <cell r="AE250">
            <v>1.2848000000000002</v>
          </cell>
          <cell r="AF250">
            <v>1.8997415000000002</v>
          </cell>
          <cell r="AG250">
            <v>2.4109424000000002</v>
          </cell>
          <cell r="AH250">
            <v>194.60418310306449</v>
          </cell>
          <cell r="AI250">
            <v>55.379999999999995</v>
          </cell>
          <cell r="AJ250">
            <v>6.9</v>
          </cell>
          <cell r="AK250">
            <v>12</v>
          </cell>
          <cell r="AL250">
            <v>0.30000000000000004</v>
          </cell>
          <cell r="AM250">
            <v>1.4E-2</v>
          </cell>
          <cell r="AN250">
            <v>0.2314656257629395</v>
          </cell>
          <cell r="AO250">
            <v>0.29311523437499998</v>
          </cell>
          <cell r="AP250">
            <v>0.77155208587646484</v>
          </cell>
          <cell r="AQ250">
            <v>3.325350809597809</v>
          </cell>
          <cell r="AR250">
            <v>2.2008198074552197</v>
          </cell>
          <cell r="AS250">
            <v>4.8195215419218851</v>
          </cell>
          <cell r="AT250">
            <v>0.56360642236966374</v>
          </cell>
          <cell r="AU250">
            <v>0.79507204813260324</v>
          </cell>
          <cell r="AV250">
            <v>3.3425374424144136</v>
          </cell>
          <cell r="AW250">
            <v>236.27004915235366</v>
          </cell>
          <cell r="AX250">
            <v>0.82365151148539428</v>
          </cell>
          <cell r="AY250">
            <v>209.17485909803258</v>
          </cell>
          <cell r="AZ250" t="str">
            <v>00°00'00''</v>
          </cell>
          <cell r="BA250" t="e">
            <v>#VALUE!</v>
          </cell>
          <cell r="BB250">
            <v>0.123</v>
          </cell>
          <cell r="BC250" t="e">
            <v>#VALUE!</v>
          </cell>
          <cell r="BD250" t="e">
            <v>#VALUE!</v>
          </cell>
          <cell r="BE250" t="e">
            <v>#VALUE!</v>
          </cell>
          <cell r="BF250" t="e">
            <v>#VALUE!</v>
          </cell>
          <cell r="BG250" t="e">
            <v>#VALUE!</v>
          </cell>
          <cell r="BH250" t="e">
            <v>#VALUE!</v>
          </cell>
          <cell r="BI250" t="e">
            <v>#VALUE!</v>
          </cell>
          <cell r="BJ250" t="e">
            <v>#VALUE!</v>
          </cell>
          <cell r="BK250" t="e">
            <v>#VALUE!</v>
          </cell>
          <cell r="BL250" t="e">
            <v>#VALUE!</v>
          </cell>
          <cell r="BM250" t="e">
            <v>#VALUE!</v>
          </cell>
          <cell r="BN250">
            <v>2.9999999999972715E-2</v>
          </cell>
          <cell r="BO250">
            <v>704.78</v>
          </cell>
          <cell r="BP250">
            <v>700.96</v>
          </cell>
          <cell r="BQ250">
            <v>705.08</v>
          </cell>
          <cell r="BR250">
            <v>701.26</v>
          </cell>
          <cell r="BS250">
            <v>706.3415082309524</v>
          </cell>
          <cell r="BT250">
            <v>702.5</v>
          </cell>
          <cell r="BU250">
            <v>702.5</v>
          </cell>
          <cell r="BV250">
            <v>1.2615082309523586</v>
          </cell>
          <cell r="BW250">
            <v>1.2400000000000091</v>
          </cell>
          <cell r="BX250">
            <v>1.5615082309523587</v>
          </cell>
          <cell r="BY250">
            <v>300</v>
          </cell>
          <cell r="BZ250">
            <v>0.77500000000000002</v>
          </cell>
          <cell r="CA250">
            <v>0.375</v>
          </cell>
          <cell r="CB250">
            <v>1.2507541154761839</v>
          </cell>
          <cell r="CC250">
            <v>9</v>
          </cell>
          <cell r="CD250">
            <v>1.2169400929146001</v>
          </cell>
          <cell r="CE250">
            <v>1534.9417509443469</v>
          </cell>
          <cell r="CF250">
            <v>6.4568433820293647E-2</v>
          </cell>
          <cell r="CG250">
            <v>2083.8360968652096</v>
          </cell>
          <cell r="CH250">
            <v>3618.7778478095565</v>
          </cell>
          <cell r="CI250">
            <v>2</v>
          </cell>
          <cell r="CJ250">
            <v>1</v>
          </cell>
          <cell r="CK250">
            <v>1.5</v>
          </cell>
          <cell r="CL250">
            <v>2650</v>
          </cell>
          <cell r="CM250">
            <v>2.0483648195148434</v>
          </cell>
          <cell r="CN250">
            <v>2.2000000000000002</v>
          </cell>
          <cell r="CO250">
            <v>2.1999988555908203</v>
          </cell>
          <cell r="CP250">
            <v>3</v>
          </cell>
          <cell r="CQ250">
            <v>3</v>
          </cell>
          <cell r="DV250" t="str">
            <v>300 mm</v>
          </cell>
          <cell r="DW250">
            <v>55.379999999999995</v>
          </cell>
          <cell r="DX250" t="str">
            <v>1</v>
          </cell>
          <cell r="DY250" t="str">
            <v>CS</v>
          </cell>
          <cell r="DZ250">
            <v>704.78000000000009</v>
          </cell>
          <cell r="EA250">
            <v>700.96</v>
          </cell>
        </row>
        <row r="251">
          <cell r="A251">
            <v>157</v>
          </cell>
          <cell r="B251" t="str">
            <v>C95'</v>
          </cell>
          <cell r="C251" t="str">
            <v>C95</v>
          </cell>
          <cell r="F251">
            <v>1.7040029999999999</v>
          </cell>
          <cell r="G251">
            <v>2.33</v>
          </cell>
          <cell r="K251">
            <v>2.8913451604308044E-2</v>
          </cell>
          <cell r="L251">
            <v>12.028705882701768</v>
          </cell>
          <cell r="M251">
            <v>12.028705882701768</v>
          </cell>
          <cell r="N251">
            <v>171.55638381735659</v>
          </cell>
          <cell r="O251">
            <v>0.63033993656752307</v>
          </cell>
          <cell r="P251">
            <v>192.19324070306448</v>
          </cell>
          <cell r="Q251">
            <v>0</v>
          </cell>
          <cell r="R251">
            <v>0</v>
          </cell>
          <cell r="S251">
            <v>1.7040029999999999</v>
          </cell>
          <cell r="U251">
            <v>219</v>
          </cell>
          <cell r="V251">
            <v>158.4</v>
          </cell>
          <cell r="W251">
            <v>0</v>
          </cell>
          <cell r="X251">
            <v>1.2298830000000001</v>
          </cell>
          <cell r="Y251">
            <v>0.61494150000000003</v>
          </cell>
          <cell r="AB251">
            <v>0.61494112014770508</v>
          </cell>
          <cell r="AC251">
            <v>126.72000000000001</v>
          </cell>
          <cell r="AD251">
            <v>0.32120000000000004</v>
          </cell>
          <cell r="AE251">
            <v>1.2848000000000002</v>
          </cell>
          <cell r="AF251">
            <v>1.8997415000000002</v>
          </cell>
          <cell r="AG251">
            <v>2.4109424000000002</v>
          </cell>
          <cell r="AH251">
            <v>194.60418310306449</v>
          </cell>
          <cell r="AI251">
            <v>5.35</v>
          </cell>
          <cell r="AJ251">
            <v>5.61</v>
          </cell>
          <cell r="AK251">
            <v>12</v>
          </cell>
          <cell r="AL251">
            <v>0.30000000000000004</v>
          </cell>
          <cell r="AM251">
            <v>1.4E-2</v>
          </cell>
          <cell r="AN251">
            <v>0.25027656555175787</v>
          </cell>
          <cell r="AO251">
            <v>0.29311523437499998</v>
          </cell>
          <cell r="AP251">
            <v>0.83425521850585949</v>
          </cell>
          <cell r="AQ251">
            <v>3.0887654222692467</v>
          </cell>
          <cell r="AR251">
            <v>1.8541813443421375</v>
          </cell>
          <cell r="AS251">
            <v>4.154402110914674</v>
          </cell>
          <cell r="AT251">
            <v>0.48626258072406303</v>
          </cell>
          <cell r="AU251">
            <v>0.73653914627582084</v>
          </cell>
          <cell r="AV251">
            <v>3.0139300326456673</v>
          </cell>
          <cell r="AW251">
            <v>213.04216010234873</v>
          </cell>
          <cell r="AX251">
            <v>0.91345385819207636</v>
          </cell>
          <cell r="AY251">
            <v>208.0077344955894</v>
          </cell>
          <cell r="AZ251" t="str">
            <v>01°10'02''</v>
          </cell>
          <cell r="BA251" t="e">
            <v>#VALUE!</v>
          </cell>
          <cell r="BB251">
            <v>1E-3</v>
          </cell>
          <cell r="BC251" t="e">
            <v>#VALUE!</v>
          </cell>
          <cell r="BD251" t="e">
            <v>#VALUE!</v>
          </cell>
          <cell r="BE251" t="e">
            <v>#VALUE!</v>
          </cell>
          <cell r="BF251" t="e">
            <v>#VALUE!</v>
          </cell>
          <cell r="BG251" t="e">
            <v>#VALUE!</v>
          </cell>
          <cell r="BH251" t="e">
            <v>#VALUE!</v>
          </cell>
          <cell r="BI251" t="e">
            <v>#VALUE!</v>
          </cell>
          <cell r="BJ251" t="e">
            <v>#VALUE!</v>
          </cell>
          <cell r="BK251" t="e">
            <v>#VALUE!</v>
          </cell>
          <cell r="BL251" t="e">
            <v>#VALUE!</v>
          </cell>
          <cell r="BM251" t="e">
            <v>#VALUE!</v>
          </cell>
          <cell r="BN251">
            <v>3.0000000000086402E-2</v>
          </cell>
          <cell r="BO251">
            <v>700.93</v>
          </cell>
          <cell r="BP251">
            <v>700.63</v>
          </cell>
          <cell r="BQ251">
            <v>701.23</v>
          </cell>
          <cell r="BR251">
            <v>700.93</v>
          </cell>
          <cell r="BS251">
            <v>702.5</v>
          </cell>
          <cell r="BT251">
            <v>702.19612678727503</v>
          </cell>
          <cell r="BU251">
            <v>702.19580078125</v>
          </cell>
          <cell r="BV251">
            <v>1.2699999999999818</v>
          </cell>
          <cell r="BW251">
            <v>1.2661267872750841</v>
          </cell>
          <cell r="BX251">
            <v>1.5699999999999819</v>
          </cell>
          <cell r="BY251">
            <v>300</v>
          </cell>
          <cell r="BZ251">
            <v>0.77500000000000002</v>
          </cell>
          <cell r="CA251">
            <v>0.375</v>
          </cell>
          <cell r="CB251">
            <v>1.268063393637533</v>
          </cell>
          <cell r="CC251">
            <v>10</v>
          </cell>
          <cell r="CD251">
            <v>1.229221932367057</v>
          </cell>
          <cell r="CE251">
            <v>1550.4329885687239</v>
          </cell>
          <cell r="CF251">
            <v>6.3079989025009886E-2</v>
          </cell>
          <cell r="CG251">
            <v>2031.7028857139337</v>
          </cell>
          <cell r="CH251">
            <v>3582.1358742826578</v>
          </cell>
          <cell r="CI251">
            <v>2</v>
          </cell>
          <cell r="CJ251">
            <v>1</v>
          </cell>
          <cell r="CK251">
            <v>1.5</v>
          </cell>
          <cell r="CL251">
            <v>2650</v>
          </cell>
          <cell r="CM251">
            <v>2.0276240797826364</v>
          </cell>
          <cell r="CN251">
            <v>2.2000000000000002</v>
          </cell>
          <cell r="CO251">
            <v>2.1999988555908203</v>
          </cell>
          <cell r="CP251">
            <v>3</v>
          </cell>
          <cell r="CQ251">
            <v>3</v>
          </cell>
          <cell r="DV251" t="str">
            <v>300 mm</v>
          </cell>
          <cell r="DW251">
            <v>5.35</v>
          </cell>
          <cell r="DX251" t="str">
            <v>1</v>
          </cell>
          <cell r="DY251" t="str">
            <v>CS</v>
          </cell>
          <cell r="DZ251">
            <v>700.93000000000006</v>
          </cell>
          <cell r="EA251">
            <v>700.63000000000011</v>
          </cell>
        </row>
        <row r="252">
          <cell r="A252">
            <v>158</v>
          </cell>
          <cell r="B252" t="str">
            <v>C95</v>
          </cell>
          <cell r="C252" t="str">
            <v>C97</v>
          </cell>
          <cell r="D252">
            <v>0.28748825</v>
          </cell>
          <cell r="E252">
            <v>0.10576300000000001</v>
          </cell>
          <cell r="F252">
            <v>2.0972542499999998</v>
          </cell>
          <cell r="G252">
            <v>2.33</v>
          </cell>
          <cell r="K252">
            <v>0.33506315429170125</v>
          </cell>
          <cell r="L252">
            <v>12.363769036993469</v>
          </cell>
          <cell r="M252">
            <v>12.363769036993469</v>
          </cell>
          <cell r="N252">
            <v>168.92106989992493</v>
          </cell>
          <cell r="O252">
            <v>0.63091216821167939</v>
          </cell>
          <cell r="P252">
            <v>234.10374038823829</v>
          </cell>
          <cell r="Q252">
            <v>0.28748825</v>
          </cell>
          <cell r="R252">
            <v>0.10576300000000001</v>
          </cell>
          <cell r="S252">
            <v>2.0972542499999998</v>
          </cell>
          <cell r="U252">
            <v>274</v>
          </cell>
          <cell r="V252">
            <v>158.4</v>
          </cell>
          <cell r="W252">
            <v>0.28748825</v>
          </cell>
          <cell r="X252">
            <v>1.5173712500000001</v>
          </cell>
          <cell r="Y252">
            <v>0.75868562500000003</v>
          </cell>
          <cell r="AB252">
            <v>0.75868558883666992</v>
          </cell>
          <cell r="AC252">
            <v>126.72000000000001</v>
          </cell>
          <cell r="AD252">
            <v>0.40186666666666676</v>
          </cell>
          <cell r="AE252">
            <v>1.607466666666667</v>
          </cell>
          <cell r="AF252">
            <v>2.3661522916666673</v>
          </cell>
          <cell r="AG252">
            <v>2.9953285666666671</v>
          </cell>
          <cell r="AH252">
            <v>237.09906895490496</v>
          </cell>
          <cell r="AI252">
            <v>71.61</v>
          </cell>
          <cell r="AJ252">
            <v>7.21</v>
          </cell>
          <cell r="AK252">
            <v>12</v>
          </cell>
          <cell r="AL252">
            <v>0.30000000000000004</v>
          </cell>
          <cell r="AM252">
            <v>1.4E-2</v>
          </cell>
          <cell r="AN252">
            <v>0.26665735244750988</v>
          </cell>
          <cell r="AO252">
            <v>0.29685058593750002</v>
          </cell>
          <cell r="AP252">
            <v>0.88885784149169944</v>
          </cell>
          <cell r="AQ252">
            <v>3.5712614613759741</v>
          </cell>
          <cell r="AR252">
            <v>1.920045871660478</v>
          </cell>
          <cell r="AS252">
            <v>5.5802774895011895</v>
          </cell>
          <cell r="AT252">
            <v>0.65004630099435567</v>
          </cell>
          <cell r="AU252">
            <v>0.91670365344186555</v>
          </cell>
          <cell r="AV252">
            <v>3.4167985005443771</v>
          </cell>
          <cell r="AW252">
            <v>241.51925403240386</v>
          </cell>
          <cell r="AX252">
            <v>0.98169841532838675</v>
          </cell>
          <cell r="AY252">
            <v>209.25452733513976</v>
          </cell>
          <cell r="AZ252" t="str">
            <v>01°14'48''</v>
          </cell>
          <cell r="BA252" t="e">
            <v>#VALUE!</v>
          </cell>
          <cell r="BB252">
            <v>0.18</v>
          </cell>
          <cell r="BC252" t="e">
            <v>#VALUE!</v>
          </cell>
          <cell r="BD252" t="e">
            <v>#VALUE!</v>
          </cell>
          <cell r="BE252" t="e">
            <v>#VALUE!</v>
          </cell>
          <cell r="BF252" t="e">
            <v>#VALUE!</v>
          </cell>
          <cell r="BG252" t="e">
            <v>#VALUE!</v>
          </cell>
          <cell r="BH252" t="e">
            <v>#VALUE!</v>
          </cell>
          <cell r="BI252" t="e">
            <v>#VALUE!</v>
          </cell>
          <cell r="BJ252" t="e">
            <v>#VALUE!</v>
          </cell>
          <cell r="BK252" t="e">
            <v>#VALUE!</v>
          </cell>
          <cell r="BL252" t="e">
            <v>#VALUE!</v>
          </cell>
          <cell r="BM252" t="e">
            <v>#VALUE!</v>
          </cell>
          <cell r="BN252">
            <v>2.9999999999972715E-2</v>
          </cell>
          <cell r="BO252">
            <v>700.6</v>
          </cell>
          <cell r="BP252">
            <v>695.44</v>
          </cell>
          <cell r="BQ252">
            <v>700.9</v>
          </cell>
          <cell r="BR252">
            <v>695.74</v>
          </cell>
          <cell r="BS252">
            <v>702.19612678727503</v>
          </cell>
          <cell r="BT252">
            <v>697.30921947450781</v>
          </cell>
          <cell r="BU252">
            <v>697.30908203125</v>
          </cell>
          <cell r="BV252">
            <v>1.2961267872750568</v>
          </cell>
          <cell r="BW252">
            <v>1.5692194745078041</v>
          </cell>
          <cell r="BX252">
            <v>1.5961267872750569</v>
          </cell>
          <cell r="BY252">
            <v>300</v>
          </cell>
          <cell r="BZ252">
            <v>0.77500000000000002</v>
          </cell>
          <cell r="CA252">
            <v>0.375</v>
          </cell>
          <cell r="CB252">
            <v>1.4326731308914304</v>
          </cell>
          <cell r="CC252">
            <v>11</v>
          </cell>
          <cell r="CD252">
            <v>1.3411120299652304</v>
          </cell>
          <cell r="CE252">
            <v>1691.5613672955199</v>
          </cell>
          <cell r="CF252">
            <v>5.1075694925679205E-2</v>
          </cell>
          <cell r="CG252">
            <v>1625.1912640791973</v>
          </cell>
          <cell r="CH252">
            <v>3316.7526313747171</v>
          </cell>
          <cell r="CI252">
            <v>2</v>
          </cell>
          <cell r="CJ252">
            <v>1</v>
          </cell>
          <cell r="CK252">
            <v>1.5</v>
          </cell>
          <cell r="CL252">
            <v>2650</v>
          </cell>
          <cell r="CM252">
            <v>1.8774071498347455</v>
          </cell>
          <cell r="CN252">
            <v>1.9</v>
          </cell>
          <cell r="CO252">
            <v>1.8999996185302734</v>
          </cell>
          <cell r="CP252">
            <v>3</v>
          </cell>
          <cell r="CQ252">
            <v>3</v>
          </cell>
          <cell r="DV252" t="str">
            <v>300 mm</v>
          </cell>
          <cell r="DW252">
            <v>71.61</v>
          </cell>
          <cell r="DX252" t="str">
            <v>1</v>
          </cell>
          <cell r="DY252" t="str">
            <v>CS</v>
          </cell>
          <cell r="DZ252">
            <v>700.6</v>
          </cell>
          <cell r="EA252">
            <v>695.44</v>
          </cell>
        </row>
        <row r="253">
          <cell r="A253">
            <v>159</v>
          </cell>
          <cell r="B253" t="str">
            <v>C97</v>
          </cell>
          <cell r="C253" t="str">
            <v>C99</v>
          </cell>
          <cell r="D253">
            <v>0.33466999999999997</v>
          </cell>
          <cell r="F253">
            <v>2.4319242499999998</v>
          </cell>
          <cell r="G253">
            <v>2.33</v>
          </cell>
          <cell r="K253">
            <v>0.4557467823458009</v>
          </cell>
          <cell r="L253">
            <v>12.819515819339269</v>
          </cell>
          <cell r="M253">
            <v>12.819515819339269</v>
          </cell>
          <cell r="N253">
            <v>165.50854264312719</v>
          </cell>
          <cell r="O253">
            <v>0.63132946781244448</v>
          </cell>
          <cell r="P253">
            <v>269.07354929826545</v>
          </cell>
          <cell r="Q253">
            <v>0.33466999999999997</v>
          </cell>
          <cell r="R253">
            <v>0</v>
          </cell>
          <cell r="S253">
            <v>2.4319242499999998</v>
          </cell>
          <cell r="U253">
            <v>327</v>
          </cell>
          <cell r="V253">
            <v>158.4</v>
          </cell>
          <cell r="W253">
            <v>0.33466999999999997</v>
          </cell>
          <cell r="X253">
            <v>1.8520412500000001</v>
          </cell>
          <cell r="Y253">
            <v>0.92602062500000004</v>
          </cell>
          <cell r="AB253">
            <v>0.92602062225341797</v>
          </cell>
          <cell r="AC253">
            <v>126.72000000000001</v>
          </cell>
          <cell r="AD253">
            <v>0.47960000000000003</v>
          </cell>
          <cell r="AE253">
            <v>1.9184000000000001</v>
          </cell>
          <cell r="AF253">
            <v>2.8444206250000001</v>
          </cell>
          <cell r="AG253">
            <v>3.5739979000000002</v>
          </cell>
          <cell r="AH253">
            <v>272.64754719826544</v>
          </cell>
          <cell r="AI253">
            <v>100.61</v>
          </cell>
          <cell r="AJ253">
            <v>7.35</v>
          </cell>
          <cell r="AK253">
            <v>14</v>
          </cell>
          <cell r="AL253">
            <v>0.35000000000000003</v>
          </cell>
          <cell r="AM253">
            <v>1.4E-2</v>
          </cell>
          <cell r="AN253">
            <v>0.25118874311447148</v>
          </cell>
          <cell r="AO253">
            <v>0.34034423828125004</v>
          </cell>
          <cell r="AP253">
            <v>0.71768212318420421</v>
          </cell>
          <cell r="AQ253">
            <v>3.6892340971280047</v>
          </cell>
          <cell r="AR253">
            <v>2.4300255481555877</v>
          </cell>
          <cell r="AS253">
            <v>5.6641569587658562</v>
          </cell>
          <cell r="AT253">
            <v>0.69370276368052419</v>
          </cell>
          <cell r="AU253">
            <v>0.94489150679499567</v>
          </cell>
          <cell r="AV253">
            <v>3.8231963078001372</v>
          </cell>
          <cell r="AW253">
            <v>367.83459141063139</v>
          </cell>
          <cell r="AX253">
            <v>0.74122323882773689</v>
          </cell>
          <cell r="AY253">
            <v>238.07946625257713</v>
          </cell>
          <cell r="AZ253" t="str">
            <v>28°49'30''</v>
          </cell>
          <cell r="BA253" t="e">
            <v>#VALUE!</v>
          </cell>
          <cell r="BB253">
            <v>2.8000000000000001E-2</v>
          </cell>
          <cell r="BC253" t="e">
            <v>#VALUE!</v>
          </cell>
          <cell r="BD253" t="e">
            <v>#VALUE!</v>
          </cell>
          <cell r="BE253" t="e">
            <v>#VALUE!</v>
          </cell>
          <cell r="BF253" t="e">
            <v>#VALUE!</v>
          </cell>
          <cell r="BG253" t="e">
            <v>#VALUE!</v>
          </cell>
          <cell r="BH253" t="e">
            <v>#VALUE!</v>
          </cell>
          <cell r="BI253" t="e">
            <v>#VALUE!</v>
          </cell>
          <cell r="BJ253" t="e">
            <v>#VALUE!</v>
          </cell>
          <cell r="BK253" t="e">
            <v>#VALUE!</v>
          </cell>
          <cell r="BL253" t="e">
            <v>#VALUE!</v>
          </cell>
          <cell r="BM253" t="e">
            <v>#VALUE!</v>
          </cell>
          <cell r="BN253">
            <v>3.0000000000086402E-2</v>
          </cell>
          <cell r="BO253">
            <v>695.41</v>
          </cell>
          <cell r="BP253">
            <v>688.02</v>
          </cell>
          <cell r="BQ253">
            <v>695.7600000000001</v>
          </cell>
          <cell r="BR253">
            <v>688.37</v>
          </cell>
          <cell r="BS253">
            <v>697.30921947450781</v>
          </cell>
          <cell r="BT253">
            <v>689.60356434230721</v>
          </cell>
          <cell r="BU253">
            <v>689.603515625</v>
          </cell>
          <cell r="BV253">
            <v>1.5492194745077086</v>
          </cell>
          <cell r="BW253">
            <v>1.2335643423072042</v>
          </cell>
          <cell r="BX253">
            <v>1.8992194745077087</v>
          </cell>
          <cell r="BY253">
            <v>350</v>
          </cell>
          <cell r="BZ253">
            <v>0.83750000000000002</v>
          </cell>
          <cell r="CA253">
            <v>0.4375</v>
          </cell>
          <cell r="CB253">
            <v>1.3913919084074564</v>
          </cell>
          <cell r="CC253">
            <v>12</v>
          </cell>
          <cell r="CD253">
            <v>1.2429331300451751</v>
          </cell>
          <cell r="CE253">
            <v>1830.7822380660723</v>
          </cell>
          <cell r="CF253">
            <v>6.2329052246940964E-2</v>
          </cell>
          <cell r="CG253">
            <v>2042.365868876856</v>
          </cell>
          <cell r="CH253">
            <v>3873.1481069429283</v>
          </cell>
          <cell r="CI253">
            <v>2</v>
          </cell>
          <cell r="CJ253">
            <v>1</v>
          </cell>
          <cell r="CK253">
            <v>1.5</v>
          </cell>
          <cell r="CL253">
            <v>2854</v>
          </cell>
          <cell r="CM253">
            <v>2.0356419623035711</v>
          </cell>
          <cell r="CN253">
            <v>2.2000000000000002</v>
          </cell>
          <cell r="CO253">
            <v>2.1999988555908203</v>
          </cell>
          <cell r="CP253">
            <v>3</v>
          </cell>
          <cell r="CQ253">
            <v>3</v>
          </cell>
          <cell r="DV253" t="str">
            <v>350 mm</v>
          </cell>
          <cell r="DW253">
            <v>100.61</v>
          </cell>
          <cell r="DX253" t="str">
            <v>1</v>
          </cell>
          <cell r="DY253" t="str">
            <v>CS</v>
          </cell>
          <cell r="DZ253">
            <v>695.41000000000008</v>
          </cell>
          <cell r="EA253">
            <v>688.0200000000001</v>
          </cell>
        </row>
        <row r="254">
          <cell r="A254">
            <v>160</v>
          </cell>
          <cell r="B254" t="str">
            <v>C99</v>
          </cell>
          <cell r="C254" t="str">
            <v>C99A</v>
          </cell>
          <cell r="D254">
            <v>0.05</v>
          </cell>
          <cell r="E254">
            <v>1.7144852900000001</v>
          </cell>
          <cell r="F254">
            <v>4.1964095399999994</v>
          </cell>
          <cell r="G254">
            <v>2.33</v>
          </cell>
          <cell r="K254">
            <v>7.7752147587709236E-2</v>
          </cell>
          <cell r="L254">
            <v>12.897267966926979</v>
          </cell>
          <cell r="M254">
            <v>12.897267966926979</v>
          </cell>
          <cell r="N254">
            <v>164.94501903470294</v>
          </cell>
          <cell r="O254">
            <v>0.63294285403602168</v>
          </cell>
          <cell r="P254">
            <v>453.28717418096073</v>
          </cell>
          <cell r="Q254">
            <v>0.05</v>
          </cell>
          <cell r="R254">
            <v>1.7144852900000001</v>
          </cell>
          <cell r="S254">
            <v>4.1964095399999994</v>
          </cell>
          <cell r="U254">
            <v>807</v>
          </cell>
          <cell r="V254">
            <v>158.4</v>
          </cell>
          <cell r="X254">
            <v>1.8520412500000001</v>
          </cell>
          <cell r="Y254">
            <v>0.92602062500000004</v>
          </cell>
          <cell r="AB254">
            <v>0.92602062225341797</v>
          </cell>
          <cell r="AC254">
            <v>126.72000000000001</v>
          </cell>
          <cell r="AD254">
            <v>1.1836</v>
          </cell>
          <cell r="AE254">
            <v>4.5664659877840457</v>
          </cell>
          <cell r="AF254">
            <v>5.4924866127840453</v>
          </cell>
          <cell r="AG254">
            <v>6.7514094747840447</v>
          </cell>
          <cell r="AH254">
            <v>460.03858365574479</v>
          </cell>
          <cell r="AI254">
            <v>22.080000000000002</v>
          </cell>
          <cell r="AJ254">
            <v>11.41</v>
          </cell>
          <cell r="AK254">
            <v>14</v>
          </cell>
          <cell r="AL254">
            <v>0.35000000000000003</v>
          </cell>
          <cell r="AM254">
            <v>1.4E-2</v>
          </cell>
          <cell r="AN254">
            <v>0.34999999650000002</v>
          </cell>
          <cell r="AO254">
            <v>0.34878234863281254</v>
          </cell>
          <cell r="AP254">
            <v>0.99999998999999995</v>
          </cell>
          <cell r="AQ254">
            <v>4.7636975486829645</v>
          </cell>
          <cell r="AR254">
            <v>4.0989337354358717E-2</v>
          </cell>
          <cell r="AS254">
            <v>10.018419139738048</v>
          </cell>
          <cell r="AT254">
            <v>1.1566164289158045</v>
          </cell>
          <cell r="AU254">
            <v>1.5066164254158045</v>
          </cell>
          <cell r="AV254">
            <v>4.763495406586765</v>
          </cell>
          <cell r="AW254">
            <v>458.30196660146481</v>
          </cell>
          <cell r="AX254">
            <v>1.0037892419863652</v>
          </cell>
          <cell r="AY254">
            <v>263.29046538295734</v>
          </cell>
          <cell r="AZ254" t="str">
            <v>25°12'40''</v>
          </cell>
          <cell r="BA254" t="e">
            <v>#VALUE!</v>
          </cell>
          <cell r="BB254">
            <v>0.56200000000000006</v>
          </cell>
          <cell r="BC254" t="e">
            <v>#VALUE!</v>
          </cell>
          <cell r="BD254" t="e">
            <v>#VALUE!</v>
          </cell>
          <cell r="BE254" t="e">
            <v>#VALUE!</v>
          </cell>
          <cell r="BF254" t="e">
            <v>#VALUE!</v>
          </cell>
          <cell r="BG254" t="e">
            <v>#VALUE!</v>
          </cell>
          <cell r="BH254" t="e">
            <v>#VALUE!</v>
          </cell>
          <cell r="BI254" t="e">
            <v>#VALUE!</v>
          </cell>
          <cell r="BJ254" t="e">
            <v>#VALUE!</v>
          </cell>
          <cell r="BK254" t="e">
            <v>#VALUE!</v>
          </cell>
          <cell r="BL254" t="e">
            <v>#VALUE!</v>
          </cell>
          <cell r="BM254" t="e">
            <v>#VALUE!</v>
          </cell>
          <cell r="BN254">
            <v>5.999999999994543E-2</v>
          </cell>
          <cell r="BO254">
            <v>687.96</v>
          </cell>
          <cell r="BP254">
            <v>685.44</v>
          </cell>
          <cell r="BQ254">
            <v>688.31000000000017</v>
          </cell>
          <cell r="BR254">
            <v>685.79000000000008</v>
          </cell>
          <cell r="BS254">
            <v>689.60356434230721</v>
          </cell>
          <cell r="BT254">
            <v>687.2</v>
          </cell>
          <cell r="BU254">
            <v>687.19970703125</v>
          </cell>
          <cell r="BV254">
            <v>1.293564342307036</v>
          </cell>
          <cell r="BW254">
            <v>1.4099999999999682</v>
          </cell>
          <cell r="BX254">
            <v>1.6435643423070361</v>
          </cell>
          <cell r="BY254">
            <v>350</v>
          </cell>
          <cell r="BZ254">
            <v>0.83750000000000002</v>
          </cell>
          <cell r="CA254">
            <v>0.4375</v>
          </cell>
          <cell r="CB254">
            <v>1.3517821711535021</v>
          </cell>
          <cell r="CC254">
            <v>13</v>
          </cell>
          <cell r="CD254">
            <v>1.2170460973369936</v>
          </cell>
          <cell r="CE254">
            <v>1792.6518523415789</v>
          </cell>
          <cell r="CF254">
            <v>6.5514291573415706E-2</v>
          </cell>
          <cell r="CG254">
            <v>2154.9561336108659</v>
          </cell>
          <cell r="CH254">
            <v>3947.6079859524448</v>
          </cell>
          <cell r="CI254">
            <v>2</v>
          </cell>
          <cell r="CJ254">
            <v>1</v>
          </cell>
          <cell r="CK254">
            <v>1.5</v>
          </cell>
          <cell r="CL254">
            <v>2854</v>
          </cell>
          <cell r="CM254">
            <v>2.0747764467164216</v>
          </cell>
          <cell r="CN254">
            <v>2.2000000000000002</v>
          </cell>
          <cell r="CO254">
            <v>2.1999988555908203</v>
          </cell>
          <cell r="CP254">
            <v>3</v>
          </cell>
          <cell r="CQ254">
            <v>3</v>
          </cell>
          <cell r="DV254" t="str">
            <v>350 mm</v>
          </cell>
          <cell r="DW254">
            <v>22.080000000000002</v>
          </cell>
          <cell r="DX254" t="str">
            <v>1</v>
          </cell>
          <cell r="DY254" t="str">
            <v>CS</v>
          </cell>
          <cell r="DZ254">
            <v>687.96000000000015</v>
          </cell>
          <cell r="EA254">
            <v>685.44000000000017</v>
          </cell>
        </row>
        <row r="255">
          <cell r="A255">
            <v>161</v>
          </cell>
          <cell r="B255" t="str">
            <v>C99A</v>
          </cell>
          <cell r="C255" t="str">
            <v>C99B</v>
          </cell>
          <cell r="E255">
            <v>0</v>
          </cell>
          <cell r="F255">
            <v>4.1964095399999994</v>
          </cell>
          <cell r="G255">
            <v>2.33</v>
          </cell>
          <cell r="K255">
            <v>1.7509705880511908</v>
          </cell>
          <cell r="L255">
            <v>14.648238554978169</v>
          </cell>
          <cell r="M255">
            <v>14.648238554978169</v>
          </cell>
          <cell r="N255">
            <v>153.50306273102572</v>
          </cell>
          <cell r="O255">
            <v>0.62988345799269441</v>
          </cell>
          <cell r="P255">
            <v>0</v>
          </cell>
          <cell r="Q255">
            <v>0</v>
          </cell>
          <cell r="R255">
            <v>0</v>
          </cell>
          <cell r="S255">
            <v>4.1964095399999994</v>
          </cell>
          <cell r="U255">
            <v>807</v>
          </cell>
          <cell r="V255">
            <v>158.4</v>
          </cell>
          <cell r="X255">
            <v>1.8520412500000001</v>
          </cell>
          <cell r="Y255">
            <v>0.92602062500000004</v>
          </cell>
          <cell r="AB255">
            <v>0.92602062225341797</v>
          </cell>
          <cell r="AC255">
            <v>126.72000000000001</v>
          </cell>
          <cell r="AD255">
            <v>1.1836</v>
          </cell>
          <cell r="AE255">
            <v>4.5664659877840457</v>
          </cell>
          <cell r="AF255">
            <v>5.4924866127840453</v>
          </cell>
          <cell r="AG255">
            <v>6.7514094747840447</v>
          </cell>
          <cell r="AH255">
            <v>6.7514094747840447</v>
          </cell>
          <cell r="AI255">
            <v>114.98</v>
          </cell>
          <cell r="AJ255">
            <v>4.5</v>
          </cell>
          <cell r="AK255">
            <v>10</v>
          </cell>
          <cell r="AL255">
            <v>0.25</v>
          </cell>
          <cell r="AM255">
            <v>1.4E-2</v>
          </cell>
          <cell r="AN255">
            <v>4.5799732208251953E-2</v>
          </cell>
          <cell r="AO255">
            <v>6.4453125E-2</v>
          </cell>
          <cell r="AP255">
            <v>0.18319892883300781</v>
          </cell>
          <cell r="AQ255">
            <v>1.0955481791907726</v>
          </cell>
          <cell r="AR255">
            <v>1.9578812376742056</v>
          </cell>
          <cell r="AS255">
            <v>0.7759378457874575</v>
          </cell>
          <cell r="AT255">
            <v>6.1173588834261834E-2</v>
          </cell>
          <cell r="AU255">
            <v>0.10697332104251378</v>
          </cell>
          <cell r="AV255">
            <v>2.3903995313648339</v>
          </cell>
          <cell r="AW255">
            <v>117.33846260750384</v>
          </cell>
          <cell r="AX255">
            <v>5.7537906367219518E-2</v>
          </cell>
          <cell r="AY255">
            <v>201.56822808215128</v>
          </cell>
          <cell r="AZ255" t="str">
            <v>61°43'20''</v>
          </cell>
          <cell r="BA255" t="e">
            <v>#VALUE!</v>
          </cell>
          <cell r="BB255">
            <v>1E-3</v>
          </cell>
          <cell r="BC255" t="e">
            <v>#VALUE!</v>
          </cell>
          <cell r="BD255" t="e">
            <v>#VALUE!</v>
          </cell>
          <cell r="BE255" t="e">
            <v>#VALUE!</v>
          </cell>
          <cell r="BF255" t="e">
            <v>#VALUE!</v>
          </cell>
          <cell r="BG255" t="e">
            <v>#VALUE!</v>
          </cell>
          <cell r="BH255" t="e">
            <v>#VALUE!</v>
          </cell>
          <cell r="BI255" t="e">
            <v>#VALUE!</v>
          </cell>
          <cell r="BJ255" t="e">
            <v>#VALUE!</v>
          </cell>
          <cell r="BK255" t="e">
            <v>#VALUE!</v>
          </cell>
          <cell r="BL255" t="e">
            <v>#VALUE!</v>
          </cell>
          <cell r="BM255" t="e">
            <v>#VALUE!</v>
          </cell>
          <cell r="BN255">
            <v>3.0000000000086402E-2</v>
          </cell>
          <cell r="BO255">
            <v>685.41</v>
          </cell>
          <cell r="BP255">
            <v>680.24</v>
          </cell>
          <cell r="BQ255">
            <v>685.66</v>
          </cell>
          <cell r="BR255">
            <v>680.49</v>
          </cell>
          <cell r="BS255">
            <v>687.2</v>
          </cell>
          <cell r="BT255">
            <v>681.71900000000005</v>
          </cell>
          <cell r="BU255">
            <v>681.71875</v>
          </cell>
          <cell r="BV255">
            <v>1.5400000000000773</v>
          </cell>
          <cell r="BW255">
            <v>1.2290000000000418</v>
          </cell>
          <cell r="BX255">
            <v>1.7900000000000773</v>
          </cell>
          <cell r="BY255">
            <v>250</v>
          </cell>
          <cell r="BZ255">
            <v>0.71250000000000002</v>
          </cell>
          <cell r="CA255">
            <v>0.3125</v>
          </cell>
          <cell r="CB255">
            <v>1.3845000000000596</v>
          </cell>
          <cell r="CC255">
            <v>13</v>
          </cell>
          <cell r="CD255">
            <v>1.3881740538095471</v>
          </cell>
          <cell r="CE255">
            <v>1479.9019924589313</v>
          </cell>
          <cell r="CF255">
            <v>4.543053232859029E-2</v>
          </cell>
          <cell r="CG255">
            <v>1407.820105053386</v>
          </cell>
          <cell r="CH255">
            <v>2887.7220975123173</v>
          </cell>
          <cell r="CI255">
            <v>2</v>
          </cell>
          <cell r="CJ255">
            <v>1</v>
          </cell>
          <cell r="CK255">
            <v>1.5</v>
          </cell>
          <cell r="CL255">
            <v>2345</v>
          </cell>
          <cell r="CM255">
            <v>1.8471569920121436</v>
          </cell>
          <cell r="CN255">
            <v>1.9</v>
          </cell>
          <cell r="CO255">
            <v>1.8999996185302734</v>
          </cell>
          <cell r="CP255">
            <v>3</v>
          </cell>
          <cell r="CQ255">
            <v>3</v>
          </cell>
          <cell r="DV255" t="str">
            <v>250 mm</v>
          </cell>
          <cell r="DW255">
            <v>114.98</v>
          </cell>
          <cell r="DX255" t="str">
            <v>1</v>
          </cell>
          <cell r="DY255" t="str">
            <v>CS</v>
          </cell>
          <cell r="DZ255">
            <v>685.41</v>
          </cell>
          <cell r="EA255">
            <v>680.24</v>
          </cell>
        </row>
        <row r="256">
          <cell r="A256">
            <v>162</v>
          </cell>
          <cell r="B256" t="str">
            <v>C99B</v>
          </cell>
          <cell r="C256" t="str">
            <v>C99C</v>
          </cell>
          <cell r="E256">
            <v>0</v>
          </cell>
          <cell r="F256">
            <v>4.1964095399999994</v>
          </cell>
          <cell r="G256">
            <v>2.33</v>
          </cell>
          <cell r="K256">
            <v>0.8476413561630245</v>
          </cell>
          <cell r="L256">
            <v>15.495879911141193</v>
          </cell>
          <cell r="M256">
            <v>15.495879911141193</v>
          </cell>
          <cell r="N256">
            <v>148.69577843677527</v>
          </cell>
          <cell r="O256">
            <v>0.63121516296646207</v>
          </cell>
          <cell r="P256">
            <v>0</v>
          </cell>
          <cell r="Q256">
            <v>0</v>
          </cell>
          <cell r="R256">
            <v>0</v>
          </cell>
          <cell r="S256">
            <v>4.1964095399999994</v>
          </cell>
          <cell r="U256">
            <v>807</v>
          </cell>
          <cell r="V256">
            <v>158.4</v>
          </cell>
          <cell r="X256">
            <v>1.8520412500000001</v>
          </cell>
          <cell r="Y256">
            <v>0.92602062500000004</v>
          </cell>
          <cell r="AB256">
            <v>0.92602062225341797</v>
          </cell>
          <cell r="AC256">
            <v>126.72000000000001</v>
          </cell>
          <cell r="AD256">
            <v>1.1836</v>
          </cell>
          <cell r="AE256">
            <v>4.5664659877840457</v>
          </cell>
          <cell r="AF256">
            <v>5.4924866127840453</v>
          </cell>
          <cell r="AG256">
            <v>6.7514094747840447</v>
          </cell>
          <cell r="AH256">
            <v>6.7514094747840447</v>
          </cell>
          <cell r="AI256">
            <v>63.509999999999991</v>
          </cell>
          <cell r="AJ256">
            <v>6.5</v>
          </cell>
          <cell r="AK256">
            <v>10</v>
          </cell>
          <cell r="AL256">
            <v>0.25</v>
          </cell>
          <cell r="AM256">
            <v>1.4E-2</v>
          </cell>
          <cell r="AN256">
            <v>4.1760921478271484E-2</v>
          </cell>
          <cell r="AO256">
            <v>6.4453125E-2</v>
          </cell>
          <cell r="AP256">
            <v>0.16704368591308594</v>
          </cell>
          <cell r="AQ256">
            <v>1.2513944920845346</v>
          </cell>
          <cell r="AR256">
            <v>2.3470992917444407</v>
          </cell>
          <cell r="AS256">
            <v>1.041057275437131</v>
          </cell>
          <cell r="AT256">
            <v>7.9815911050943433E-2</v>
          </cell>
          <cell r="AU256">
            <v>0.12157683252921492</v>
          </cell>
          <cell r="AV256">
            <v>2.872902693060333</v>
          </cell>
          <cell r="AW256">
            <v>141.02328117182302</v>
          </cell>
          <cell r="AX256">
            <v>4.7874431928428295E-2</v>
          </cell>
          <cell r="AY256">
            <v>192.49030613976345</v>
          </cell>
          <cell r="AZ256" t="str">
            <v>09°04'41''</v>
          </cell>
          <cell r="BA256" t="e">
            <v>#VALUE!</v>
          </cell>
          <cell r="BB256">
            <v>1.4999999999999999E-2</v>
          </cell>
          <cell r="BC256" t="e">
            <v>#VALUE!</v>
          </cell>
          <cell r="BD256" t="e">
            <v>#VALUE!</v>
          </cell>
          <cell r="BE256" t="e">
            <v>#VALUE!</v>
          </cell>
          <cell r="BF256" t="e">
            <v>#VALUE!</v>
          </cell>
          <cell r="BG256" t="e">
            <v>#VALUE!</v>
          </cell>
          <cell r="BH256" t="e">
            <v>#VALUE!</v>
          </cell>
          <cell r="BI256" t="e">
            <v>#VALUE!</v>
          </cell>
          <cell r="BJ256" t="e">
            <v>#VALUE!</v>
          </cell>
          <cell r="BK256" t="e">
            <v>#VALUE!</v>
          </cell>
          <cell r="BL256" t="e">
            <v>#VALUE!</v>
          </cell>
          <cell r="BM256" t="e">
            <v>#VALUE!</v>
          </cell>
          <cell r="BN256">
            <v>6.0000000000059117E-2</v>
          </cell>
          <cell r="BO256">
            <v>680.18</v>
          </cell>
          <cell r="BP256">
            <v>676.05</v>
          </cell>
          <cell r="BQ256">
            <v>680.43000000000006</v>
          </cell>
          <cell r="BR256">
            <v>676.3</v>
          </cell>
          <cell r="BS256">
            <v>681.71900000000005</v>
          </cell>
          <cell r="BT256">
            <v>677</v>
          </cell>
          <cell r="BU256">
            <v>677</v>
          </cell>
          <cell r="BV256">
            <v>1.2889999999999873</v>
          </cell>
          <cell r="BW256">
            <v>0.70000000000004547</v>
          </cell>
          <cell r="BX256">
            <v>1.5389999999999873</v>
          </cell>
          <cell r="BY256">
            <v>250</v>
          </cell>
          <cell r="BZ256">
            <v>0.71250000000000002</v>
          </cell>
          <cell r="CA256">
            <v>0.3125</v>
          </cell>
          <cell r="CB256">
            <v>0.99450000000001637</v>
          </cell>
          <cell r="CC256">
            <v>13</v>
          </cell>
          <cell r="CD256">
            <v>1.0915558417398417</v>
          </cell>
          <cell r="CE256">
            <v>1163.6838050948072</v>
          </cell>
          <cell r="CF256">
            <v>7.8935976212518244E-2</v>
          </cell>
          <cell r="CG256">
            <v>2546.0839761205343</v>
          </cell>
          <cell r="CH256">
            <v>3709.7677812153415</v>
          </cell>
          <cell r="CI256">
            <v>2</v>
          </cell>
          <cell r="CJ256">
            <v>1</v>
          </cell>
          <cell r="CK256">
            <v>1.5</v>
          </cell>
          <cell r="CL256">
            <v>2345</v>
          </cell>
          <cell r="CM256">
            <v>2.3729857875577878</v>
          </cell>
          <cell r="CN256">
            <v>3</v>
          </cell>
          <cell r="CO256">
            <v>3</v>
          </cell>
          <cell r="CP256">
            <v>3</v>
          </cell>
          <cell r="CQ256">
            <v>3</v>
          </cell>
          <cell r="DV256" t="str">
            <v>250 mm</v>
          </cell>
          <cell r="DW256">
            <v>63.509999999999991</v>
          </cell>
          <cell r="DX256" t="str">
            <v>1</v>
          </cell>
          <cell r="DY256" t="str">
            <v>CS</v>
          </cell>
          <cell r="DZ256">
            <v>680.18000000000006</v>
          </cell>
          <cell r="EA256">
            <v>676.05000000000007</v>
          </cell>
        </row>
        <row r="257">
          <cell r="A257">
            <v>163</v>
          </cell>
          <cell r="B257" t="str">
            <v>C99C</v>
          </cell>
          <cell r="C257" t="str">
            <v>C75F</v>
          </cell>
          <cell r="E257">
            <v>0</v>
          </cell>
          <cell r="F257">
            <v>4.1964095399999994</v>
          </cell>
          <cell r="G257">
            <v>2.33</v>
          </cell>
          <cell r="K257">
            <v>1.1704778686233521</v>
          </cell>
          <cell r="L257">
            <v>16.666357779764546</v>
          </cell>
          <cell r="M257">
            <v>16.666357779764546</v>
          </cell>
          <cell r="N257">
            <v>142.6898826544558</v>
          </cell>
          <cell r="O257">
            <v>0.62750000000000006</v>
          </cell>
          <cell r="P257">
            <v>0</v>
          </cell>
          <cell r="Q257">
            <v>0</v>
          </cell>
          <cell r="R257">
            <v>0</v>
          </cell>
          <cell r="S257">
            <v>4.1964095399999994</v>
          </cell>
          <cell r="U257">
            <v>807</v>
          </cell>
          <cell r="V257">
            <v>158.4</v>
          </cell>
          <cell r="X257">
            <v>1.8520412500000001</v>
          </cell>
          <cell r="Y257">
            <v>0.92602062500000004</v>
          </cell>
          <cell r="AB257">
            <v>0.92602062225341797</v>
          </cell>
          <cell r="AC257">
            <v>126.72000000000001</v>
          </cell>
          <cell r="AD257">
            <v>1.1836</v>
          </cell>
          <cell r="AE257">
            <v>4.5664659877840457</v>
          </cell>
          <cell r="AF257">
            <v>5.4924866127840453</v>
          </cell>
          <cell r="AG257">
            <v>6.7514094747840447</v>
          </cell>
          <cell r="AH257">
            <v>6.7514094747840447</v>
          </cell>
          <cell r="AI257">
            <v>90.95</v>
          </cell>
          <cell r="AJ257">
            <v>7.2</v>
          </cell>
          <cell r="AK257">
            <v>10</v>
          </cell>
          <cell r="AL257">
            <v>0.25</v>
          </cell>
          <cell r="AM257">
            <v>1.4E-2</v>
          </cell>
          <cell r="AN257">
            <v>4.0707588195800781E-2</v>
          </cell>
          <cell r="AO257">
            <v>6.4453125E-2</v>
          </cell>
          <cell r="AP257">
            <v>0.16283035278320313</v>
          </cell>
          <cell r="AQ257">
            <v>1.2984075437845668</v>
          </cell>
          <cell r="AR257">
            <v>2.4679439462478583</v>
          </cell>
          <cell r="AS257">
            <v>1.1294970726100015</v>
          </cell>
          <cell r="AT257">
            <v>8.5925695706252372E-2</v>
          </cell>
          <cell r="AU257">
            <v>0.12663328390205314</v>
          </cell>
          <cell r="AV257">
            <v>3.0236428147647909</v>
          </cell>
          <cell r="AW257">
            <v>148.42271959288487</v>
          </cell>
          <cell r="AX257">
            <v>4.5487708979479548E-2</v>
          </cell>
          <cell r="AY257">
            <v>112.44434624387951</v>
          </cell>
          <cell r="AZ257" t="str">
            <v>80°02'45''</v>
          </cell>
          <cell r="BA257" t="e">
            <v>#VALUE!</v>
          </cell>
          <cell r="BB257">
            <v>5.0000000000000001E-3</v>
          </cell>
          <cell r="BC257" t="e">
            <v>#VALUE!</v>
          </cell>
          <cell r="BD257" t="e">
            <v>#VALUE!</v>
          </cell>
          <cell r="BE257" t="e">
            <v>#VALUE!</v>
          </cell>
          <cell r="BF257" t="e">
            <v>#VALUE!</v>
          </cell>
          <cell r="BG257" t="e">
            <v>#VALUE!</v>
          </cell>
          <cell r="BH257" t="e">
            <v>#VALUE!</v>
          </cell>
          <cell r="BI257" t="e">
            <v>#VALUE!</v>
          </cell>
          <cell r="BJ257" t="e">
            <v>#VALUE!</v>
          </cell>
          <cell r="BK257" t="e">
            <v>#VALUE!</v>
          </cell>
          <cell r="BL257" t="e">
            <v>#VALUE!</v>
          </cell>
          <cell r="BM257" t="e">
            <v>#VALUE!</v>
          </cell>
          <cell r="BN257">
            <v>2.9999999999972715E-2</v>
          </cell>
          <cell r="BO257">
            <v>676.02</v>
          </cell>
          <cell r="BP257">
            <v>669.47</v>
          </cell>
          <cell r="BQ257">
            <v>676.2700000000001</v>
          </cell>
          <cell r="BR257">
            <v>669.72</v>
          </cell>
          <cell r="BS257">
            <v>677</v>
          </cell>
          <cell r="BT257">
            <v>677</v>
          </cell>
          <cell r="BU257">
            <v>677</v>
          </cell>
          <cell r="BV257">
            <v>0.7299999999999045</v>
          </cell>
          <cell r="BW257">
            <v>7.2799999999999727</v>
          </cell>
          <cell r="BX257">
            <v>0.9799999999999045</v>
          </cell>
          <cell r="BY257">
            <v>250</v>
          </cell>
          <cell r="BZ257">
            <v>0.71250000000000002</v>
          </cell>
          <cell r="CA257">
            <v>0.3125</v>
          </cell>
          <cell r="CB257">
            <v>4.0049999999999386</v>
          </cell>
          <cell r="CC257">
            <v>13</v>
          </cell>
          <cell r="CD257">
            <v>2.3739966946859004</v>
          </cell>
          <cell r="CE257">
            <v>2530.8659450269424</v>
          </cell>
          <cell r="CF257">
            <v>6.0972428731098649E-3</v>
          </cell>
          <cell r="CG257">
            <v>240.70075961566255</v>
          </cell>
          <cell r="CH257">
            <v>2771.5667046426051</v>
          </cell>
          <cell r="CI257">
            <v>2</v>
          </cell>
          <cell r="CJ257">
            <v>1</v>
          </cell>
          <cell r="CK257">
            <v>1.5</v>
          </cell>
          <cell r="CL257">
            <v>2345</v>
          </cell>
          <cell r="CM257">
            <v>1.7728571671487878</v>
          </cell>
          <cell r="CN257">
            <v>1.9</v>
          </cell>
          <cell r="CO257">
            <v>1.8999996185302734</v>
          </cell>
          <cell r="CP257">
            <v>3</v>
          </cell>
          <cell r="CQ257">
            <v>3</v>
          </cell>
          <cell r="DV257" t="str">
            <v>250 mm</v>
          </cell>
          <cell r="DW257">
            <v>90.95</v>
          </cell>
          <cell r="DX257" t="str">
            <v>1</v>
          </cell>
          <cell r="DY257" t="str">
            <v>CS</v>
          </cell>
          <cell r="DZ257">
            <v>676.0200000000001</v>
          </cell>
          <cell r="EA257">
            <v>669.47000000000014</v>
          </cell>
        </row>
        <row r="258">
          <cell r="AD258">
            <v>669.4697265625</v>
          </cell>
        </row>
      </sheetData>
      <sheetData sheetId="2" refreshError="1">
        <row r="1">
          <cell r="A1" t="str">
            <v>CAMARA</v>
          </cell>
          <cell r="B1" t="str">
            <v>profundidad</v>
          </cell>
          <cell r="D1" t="str">
            <v>COTA TERRENO</v>
          </cell>
          <cell r="E1" t="str">
            <v>cota batea</v>
          </cell>
        </row>
        <row r="2">
          <cell r="B2" t="str">
            <v>entrada</v>
          </cell>
          <cell r="C2" t="str">
            <v>salida</v>
          </cell>
          <cell r="D2" t="str">
            <v>final</v>
          </cell>
          <cell r="E2" t="str">
            <v>inicial</v>
          </cell>
          <cell r="F2" t="str">
            <v>final</v>
          </cell>
        </row>
        <row r="3">
          <cell r="A3" t="e">
            <v>#REF!</v>
          </cell>
          <cell r="C3">
            <v>1.49</v>
          </cell>
          <cell r="D3">
            <v>1196.82</v>
          </cell>
          <cell r="F3">
            <v>1195.33</v>
          </cell>
        </row>
        <row r="4">
          <cell r="A4" t="e">
            <v>#REF!</v>
          </cell>
          <cell r="B4">
            <v>1.7922332437492616</v>
          </cell>
          <cell r="C4">
            <v>1.9393039988614469</v>
          </cell>
          <cell r="D4">
            <v>1196.9179999999999</v>
          </cell>
          <cell r="E4">
            <v>1195.1257667562506</v>
          </cell>
          <cell r="F4">
            <v>1194.9786960011384</v>
          </cell>
        </row>
        <row r="5">
          <cell r="A5" t="e">
            <v>#REF!</v>
          </cell>
          <cell r="D5">
            <v>1193.8910000000001</v>
          </cell>
        </row>
        <row r="7">
          <cell r="A7" t="str">
            <v>C26</v>
          </cell>
          <cell r="C7">
            <v>1.4074444926887881</v>
          </cell>
          <cell r="D7">
            <v>1203.2629999999999</v>
          </cell>
          <cell r="F7">
            <v>1201.8555555073112</v>
          </cell>
        </row>
        <row r="8">
          <cell r="A8" t="str">
            <v>C18</v>
          </cell>
          <cell r="B8">
            <v>1.4724469430169633</v>
          </cell>
          <cell r="C8">
            <v>1.622621335986927</v>
          </cell>
          <cell r="D8">
            <v>1201.5170000000001</v>
          </cell>
          <cell r="E8">
            <v>1200.044553056983</v>
          </cell>
          <cell r="F8">
            <v>1199.8943786640132</v>
          </cell>
        </row>
        <row r="9">
          <cell r="A9" t="str">
            <v>C20</v>
          </cell>
          <cell r="B9">
            <v>2.2927930565142596</v>
          </cell>
          <cell r="C9">
            <v>2.5811818998280613</v>
          </cell>
          <cell r="D9">
            <v>1197.51</v>
          </cell>
          <cell r="E9">
            <v>1195.2172069434857</v>
          </cell>
          <cell r="F9">
            <v>1194.9288181001718</v>
          </cell>
        </row>
        <row r="10">
          <cell r="A10" t="str">
            <v>C22</v>
          </cell>
          <cell r="B10">
            <v>2.21</v>
          </cell>
          <cell r="C10">
            <v>2.3547611343828487</v>
          </cell>
          <cell r="D10">
            <v>1190.75</v>
          </cell>
          <cell r="E10">
            <v>1188.54</v>
          </cell>
          <cell r="F10">
            <v>1188.3952388656171</v>
          </cell>
        </row>
        <row r="11">
          <cell r="A11" t="str">
            <v>C24</v>
          </cell>
          <cell r="B11">
            <v>2.5092628399591783</v>
          </cell>
          <cell r="C11">
            <v>2.5606444501335983</v>
          </cell>
          <cell r="D11">
            <v>1190.54</v>
          </cell>
          <cell r="E11">
            <v>1188.0307371600409</v>
          </cell>
          <cell r="F11">
            <v>1187.9793555498663</v>
          </cell>
        </row>
        <row r="12">
          <cell r="A12" t="str">
            <v>C56</v>
          </cell>
          <cell r="B12">
            <v>1.4291605927956454</v>
          </cell>
          <cell r="C12">
            <v>1.622621335986927</v>
          </cell>
          <cell r="D12">
            <v>1186.8219999999999</v>
          </cell>
          <cell r="E12">
            <v>1185.3928394072043</v>
          </cell>
          <cell r="F12">
            <v>1185.199378664013</v>
          </cell>
        </row>
        <row r="13">
          <cell r="A13" t="str">
            <v>C54</v>
          </cell>
          <cell r="B13">
            <v>2.0645822822062576</v>
          </cell>
          <cell r="C13">
            <v>2.1581473536345936</v>
          </cell>
          <cell r="D13">
            <v>1185.4059999999999</v>
          </cell>
          <cell r="E13">
            <v>1183.3414177177938</v>
          </cell>
          <cell r="F13">
            <v>1183.2478526463653</v>
          </cell>
        </row>
        <row r="14">
          <cell r="A14" t="str">
            <v>C58</v>
          </cell>
          <cell r="B14">
            <v>1.6439282222773597</v>
          </cell>
          <cell r="C14">
            <v>1.6758281534811379</v>
          </cell>
          <cell r="D14">
            <v>1182.7929999999999</v>
          </cell>
          <cell r="E14">
            <v>1181.1490717777226</v>
          </cell>
          <cell r="F14">
            <v>1181.1171718465187</v>
          </cell>
        </row>
        <row r="15">
          <cell r="A15" t="str">
            <v>C60</v>
          </cell>
          <cell r="B15">
            <v>1.4</v>
          </cell>
          <cell r="C15">
            <v>1.43</v>
          </cell>
          <cell r="D15">
            <v>1182.2809999999999</v>
          </cell>
          <cell r="E15">
            <v>1180.8809999999999</v>
          </cell>
          <cell r="F15">
            <v>1180.8509999999999</v>
          </cell>
        </row>
        <row r="16">
          <cell r="A16" t="str">
            <v>C62</v>
          </cell>
          <cell r="B16">
            <v>2.9189724219320743</v>
          </cell>
          <cell r="C16">
            <v>3.0107972366135849</v>
          </cell>
          <cell r="D16">
            <v>1180.105</v>
          </cell>
          <cell r="E16">
            <v>1177.186027578068</v>
          </cell>
          <cell r="F16">
            <v>1177.0942027633864</v>
          </cell>
        </row>
        <row r="17">
          <cell r="A17" t="str">
            <v>C66</v>
          </cell>
          <cell r="B17">
            <v>2.7656644771193775</v>
          </cell>
          <cell r="C17">
            <v>2.8372521918222215</v>
          </cell>
          <cell r="D17">
            <v>1175.7529999999999</v>
          </cell>
          <cell r="E17">
            <v>1172.9873355228806</v>
          </cell>
          <cell r="F17">
            <v>1172.9157478081777</v>
          </cell>
        </row>
        <row r="18">
          <cell r="A18" t="str">
            <v>C70</v>
          </cell>
          <cell r="B18">
            <v>1.7711295830627416</v>
          </cell>
          <cell r="C18">
            <v>1.7816845961056069</v>
          </cell>
          <cell r="D18">
            <v>1170.057</v>
          </cell>
          <cell r="E18">
            <v>1168.2858704169373</v>
          </cell>
          <cell r="F18">
            <v>1168.2753154038944</v>
          </cell>
        </row>
        <row r="19">
          <cell r="A19" t="str">
            <v>C74</v>
          </cell>
          <cell r="B19">
            <v>1.6439282222773597</v>
          </cell>
          <cell r="C19">
            <v>1.6970562748477143</v>
          </cell>
          <cell r="D19">
            <v>1166.828</v>
          </cell>
          <cell r="E19">
            <v>1165.1840717777227</v>
          </cell>
          <cell r="F19">
            <v>1165.1309437251523</v>
          </cell>
        </row>
        <row r="20">
          <cell r="A20" t="str">
            <v>C76</v>
          </cell>
          <cell r="B20">
            <v>1.5905973720586866</v>
          </cell>
          <cell r="C20">
            <v>1.6439282222773597</v>
          </cell>
          <cell r="D20">
            <v>1166.7570000000001</v>
          </cell>
          <cell r="E20">
            <v>1165.1664026279414</v>
          </cell>
          <cell r="F20">
            <v>1165.1130717777228</v>
          </cell>
        </row>
        <row r="21">
          <cell r="A21" t="str">
            <v>C78</v>
          </cell>
          <cell r="B21">
            <v>1.9393039988614469</v>
          </cell>
          <cell r="C21">
            <v>2.0645822822062576</v>
          </cell>
          <cell r="D21">
            <v>1164.991</v>
          </cell>
          <cell r="E21">
            <v>1163.0516960011385</v>
          </cell>
          <cell r="F21">
            <v>1162.9264177177938</v>
          </cell>
        </row>
        <row r="22">
          <cell r="A22" t="str">
            <v>C80</v>
          </cell>
          <cell r="B22">
            <v>2.0437465596301316</v>
          </cell>
          <cell r="C22">
            <v>2.365079279855117</v>
          </cell>
          <cell r="D22">
            <v>1161.903</v>
          </cell>
          <cell r="E22">
            <v>1159.8592534403699</v>
          </cell>
          <cell r="F22">
            <v>1159.5379207201449</v>
          </cell>
        </row>
        <row r="23">
          <cell r="A23" t="str">
            <v>C90</v>
          </cell>
          <cell r="B23">
            <v>1.5692036196746424</v>
          </cell>
          <cell r="C23">
            <v>1.6758281534811379</v>
          </cell>
          <cell r="D23">
            <v>1159.4490000000001</v>
          </cell>
          <cell r="E23">
            <v>1157.8797963803254</v>
          </cell>
          <cell r="F23">
            <v>1157.7731718465188</v>
          </cell>
        </row>
        <row r="24">
          <cell r="A24" t="str">
            <v>C104</v>
          </cell>
          <cell r="B24">
            <v>1.6545694303957148</v>
          </cell>
          <cell r="C24">
            <v>1.9078784028338913</v>
          </cell>
          <cell r="D24">
            <v>1155.144</v>
          </cell>
          <cell r="E24">
            <v>1153.4894305696043</v>
          </cell>
          <cell r="F24">
            <v>1153.2361215971662</v>
          </cell>
        </row>
        <row r="25">
          <cell r="A25" t="str">
            <v>C110</v>
          </cell>
          <cell r="B25">
            <v>1.9078784028338913</v>
          </cell>
          <cell r="C25">
            <v>2.3960175291512376</v>
          </cell>
          <cell r="D25">
            <v>1152.9380000000001</v>
          </cell>
          <cell r="E25">
            <v>1151.0301215971663</v>
          </cell>
          <cell r="F25">
            <v>1150.5419824708488</v>
          </cell>
        </row>
        <row r="26">
          <cell r="A26" t="str">
            <v>C122</v>
          </cell>
          <cell r="B26">
            <v>2.2410711724530303</v>
          </cell>
          <cell r="C26">
            <v>2.3341165352226954</v>
          </cell>
          <cell r="D26">
            <v>1150.7449999999999</v>
          </cell>
          <cell r="E26">
            <v>1148.5039288275468</v>
          </cell>
          <cell r="F26">
            <v>1148.4108834647773</v>
          </cell>
        </row>
        <row r="27">
          <cell r="A27" t="str">
            <v>C130</v>
          </cell>
          <cell r="B27">
            <v>1.5263027222671128</v>
          </cell>
          <cell r="C27">
            <v>1.6332789106579439</v>
          </cell>
          <cell r="D27">
            <v>1147.5784266390315</v>
          </cell>
          <cell r="E27">
            <v>1146.0521239167645</v>
          </cell>
          <cell r="F27">
            <v>1145.9451477283735</v>
          </cell>
        </row>
        <row r="28">
          <cell r="A28" t="str">
            <v>C128</v>
          </cell>
          <cell r="B28">
            <v>2.4989797918350596</v>
          </cell>
          <cell r="C28">
            <v>2.5298221281347035</v>
          </cell>
          <cell r="D28">
            <v>1147.7005174295173</v>
          </cell>
          <cell r="E28">
            <v>1145.2015376376821</v>
          </cell>
          <cell r="F28">
            <v>1145.1706953013825</v>
          </cell>
        </row>
        <row r="29">
          <cell r="A29" t="str">
            <v>C140</v>
          </cell>
          <cell r="B29">
            <v>1.8869022232219665</v>
          </cell>
          <cell r="C29">
            <v>1.9078784028338913</v>
          </cell>
          <cell r="D29">
            <v>1144.9210551968299</v>
          </cell>
          <cell r="E29">
            <v>1143.0341529736079</v>
          </cell>
          <cell r="F29">
            <v>1143.0131767939961</v>
          </cell>
        </row>
        <row r="30">
          <cell r="A30" t="str">
            <v>BOT9</v>
          </cell>
          <cell r="B30">
            <v>1.1100000000000001</v>
          </cell>
          <cell r="D30">
            <v>1134.6099999999999</v>
          </cell>
          <cell r="E30">
            <v>1133.5</v>
          </cell>
        </row>
        <row r="31">
          <cell r="A31" t="str">
            <v>.</v>
          </cell>
        </row>
        <row r="32">
          <cell r="A32" t="str">
            <v>C6</v>
          </cell>
          <cell r="C32">
            <v>1.622621335986927</v>
          </cell>
          <cell r="D32">
            <v>1207.6503149464363</v>
          </cell>
          <cell r="F32">
            <v>1206.0276936104494</v>
          </cell>
        </row>
        <row r="33">
          <cell r="A33" t="str">
            <v>C8</v>
          </cell>
          <cell r="B33">
            <v>1.331014650557987</v>
          </cell>
          <cell r="C33">
            <v>1.331014650557987</v>
          </cell>
          <cell r="D33">
            <v>1205.6365918230699</v>
          </cell>
          <cell r="E33">
            <v>1204.3055771725119</v>
          </cell>
          <cell r="F33">
            <v>1204.3055771725119</v>
          </cell>
        </row>
        <row r="34">
          <cell r="A34" t="str">
            <v>C10</v>
          </cell>
          <cell r="B34">
            <v>1.9183586734497799</v>
          </cell>
          <cell r="C34">
            <v>1.9183586734497799</v>
          </cell>
          <cell r="D34">
            <v>1205.1054621242815</v>
          </cell>
          <cell r="E34">
            <v>1203.1871034508317</v>
          </cell>
          <cell r="F34">
            <v>1203.1871034508317</v>
          </cell>
        </row>
        <row r="35">
          <cell r="A35" t="str">
            <v>C12</v>
          </cell>
          <cell r="B35">
            <v>2.5503725218093143</v>
          </cell>
          <cell r="C35">
            <v>2.6939933184772373</v>
          </cell>
          <cell r="D35">
            <v>1204.7499792674366</v>
          </cell>
          <cell r="E35">
            <v>1202.1996067456273</v>
          </cell>
          <cell r="F35">
            <v>1202.0559859489595</v>
          </cell>
        </row>
        <row r="36">
          <cell r="A36" t="str">
            <v>C14</v>
          </cell>
          <cell r="B36">
            <v>0.57099999999999995</v>
          </cell>
          <cell r="C36">
            <v>0.58099999999999996</v>
          </cell>
          <cell r="D36">
            <v>1201.0533373303695</v>
          </cell>
          <cell r="E36">
            <v>1200.4823373303695</v>
          </cell>
          <cell r="F36">
            <v>1200.4723373303696</v>
          </cell>
        </row>
        <row r="37">
          <cell r="A37" t="str">
            <v>C18</v>
          </cell>
          <cell r="B37">
            <v>1.4074444926887881</v>
          </cell>
          <cell r="D37">
            <v>1201.5170000000001</v>
          </cell>
          <cell r="E37">
            <v>1200.1095555073114</v>
          </cell>
        </row>
        <row r="39">
          <cell r="A39" t="str">
            <v>C26</v>
          </cell>
          <cell r="C39">
            <v>1.6652026903653503</v>
          </cell>
          <cell r="D39">
            <v>1203.2629999999999</v>
          </cell>
          <cell r="F39">
            <v>1201.5977973096346</v>
          </cell>
        </row>
        <row r="40">
          <cell r="A40" t="str">
            <v>C28</v>
          </cell>
          <cell r="B40">
            <v>1.4291605927956454</v>
          </cell>
          <cell r="C40">
            <v>1.4291605927956454</v>
          </cell>
          <cell r="D40">
            <v>1195.1600000000001</v>
          </cell>
          <cell r="E40">
            <v>1193.7308394072045</v>
          </cell>
          <cell r="F40">
            <v>1193.7308394072045</v>
          </cell>
        </row>
        <row r="41">
          <cell r="A41" t="str">
            <v>C52</v>
          </cell>
          <cell r="B41">
            <v>1.5370426148939398</v>
          </cell>
          <cell r="C41">
            <v>1.6970562748477143</v>
          </cell>
          <cell r="D41">
            <v>1189.6320000000001</v>
          </cell>
          <cell r="E41">
            <v>1188.0949573851062</v>
          </cell>
          <cell r="F41">
            <v>1187.9349437251524</v>
          </cell>
        </row>
        <row r="42">
          <cell r="A42" t="str">
            <v>C54</v>
          </cell>
          <cell r="B42">
            <v>0.8</v>
          </cell>
          <cell r="C42">
            <v>2.1581473536345936</v>
          </cell>
          <cell r="D42">
            <v>1185.4059999999999</v>
          </cell>
          <cell r="E42">
            <v>1184.606</v>
          </cell>
          <cell r="F42">
            <v>1183.2478526463653</v>
          </cell>
        </row>
        <row r="43">
          <cell r="A43" t="str">
            <v>.</v>
          </cell>
        </row>
        <row r="44">
          <cell r="A44" t="str">
            <v>TC1</v>
          </cell>
          <cell r="C44">
            <v>1.4</v>
          </cell>
          <cell r="D44">
            <v>1190.0889999999999</v>
          </cell>
          <cell r="F44">
            <v>1188.6889999999999</v>
          </cell>
        </row>
        <row r="45">
          <cell r="A45" t="str">
            <v>C52</v>
          </cell>
          <cell r="B45">
            <v>1.6758281534811379</v>
          </cell>
          <cell r="D45">
            <v>1189.6320000000001</v>
          </cell>
          <cell r="E45">
            <v>1187.9561718465188</v>
          </cell>
        </row>
        <row r="46">
          <cell r="A46" t="str">
            <v>.</v>
          </cell>
        </row>
        <row r="47">
          <cell r="A47" t="str">
            <v>C64</v>
          </cell>
          <cell r="C47">
            <v>1.4</v>
          </cell>
          <cell r="D47">
            <v>1181.973</v>
          </cell>
          <cell r="F47">
            <v>1180.5729999999999</v>
          </cell>
        </row>
        <row r="48">
          <cell r="A48" t="str">
            <v>C62</v>
          </cell>
          <cell r="B48">
            <v>2.8065815505700167</v>
          </cell>
          <cell r="D48">
            <v>1180.105</v>
          </cell>
          <cell r="E48">
            <v>1177.2984184494301</v>
          </cell>
        </row>
        <row r="50">
          <cell r="A50" t="str">
            <v>C65</v>
          </cell>
          <cell r="C50">
            <v>2.2721135535003527</v>
          </cell>
          <cell r="D50">
            <v>1177.9459999999999</v>
          </cell>
          <cell r="E50">
            <v>1177.9459999999999</v>
          </cell>
          <cell r="F50">
            <v>1175.6738864464996</v>
          </cell>
        </row>
        <row r="51">
          <cell r="A51" t="str">
            <v>C66</v>
          </cell>
          <cell r="B51">
            <v>2.7656644771193775</v>
          </cell>
          <cell r="C51">
            <v>2.8372521918222215</v>
          </cell>
          <cell r="D51">
            <v>1175.7529999999999</v>
          </cell>
          <cell r="E51">
            <v>1172.9873355228806</v>
          </cell>
          <cell r="F51">
            <v>1172.9157478081777</v>
          </cell>
        </row>
        <row r="52">
          <cell r="A52" t="str">
            <v>C70</v>
          </cell>
          <cell r="B52">
            <v>1.7711295830627416</v>
          </cell>
          <cell r="C52">
            <v>1.7816845961056069</v>
          </cell>
          <cell r="D52">
            <v>1170.057</v>
          </cell>
          <cell r="E52">
            <v>1168.2858704169373</v>
          </cell>
          <cell r="F52">
            <v>1168.2753154038944</v>
          </cell>
        </row>
        <row r="53">
          <cell r="A53" t="str">
            <v>C74</v>
          </cell>
          <cell r="B53">
            <v>1.6439282222773597</v>
          </cell>
          <cell r="C53">
            <v>1.3200378782444087</v>
          </cell>
          <cell r="D53">
            <v>1166.828</v>
          </cell>
          <cell r="E53">
            <v>1165.1840717777227</v>
          </cell>
          <cell r="F53">
            <v>1165.5079621217556</v>
          </cell>
        </row>
        <row r="54">
          <cell r="A54" t="str">
            <v>C92</v>
          </cell>
          <cell r="B54">
            <v>1.4</v>
          </cell>
          <cell r="C54">
            <v>1.43</v>
          </cell>
          <cell r="D54">
            <v>1166.373</v>
          </cell>
          <cell r="E54">
            <v>1164.973</v>
          </cell>
          <cell r="F54">
            <v>1164.943</v>
          </cell>
        </row>
        <row r="55">
          <cell r="A55" t="str">
            <v>C94</v>
          </cell>
          <cell r="B55">
            <v>1.6970562748477143</v>
          </cell>
          <cell r="C55">
            <v>1.8869022232219665</v>
          </cell>
          <cell r="D55">
            <v>1163.442</v>
          </cell>
          <cell r="E55">
            <v>1161.7449437251523</v>
          </cell>
          <cell r="F55">
            <v>1161.555097776778</v>
          </cell>
        </row>
        <row r="56">
          <cell r="A56" t="str">
            <v>C96</v>
          </cell>
          <cell r="B56">
            <v>1.6970562748477143</v>
          </cell>
          <cell r="C56">
            <v>1.9078784028338913</v>
          </cell>
          <cell r="D56">
            <v>1160.8699999999999</v>
          </cell>
          <cell r="E56">
            <v>1159.1729437251522</v>
          </cell>
          <cell r="F56">
            <v>1158.9621215971661</v>
          </cell>
        </row>
        <row r="57">
          <cell r="A57" t="str">
            <v>C100</v>
          </cell>
          <cell r="B57">
            <v>1.739425192412712</v>
          </cell>
          <cell r="C57">
            <v>1.7711295830627416</v>
          </cell>
          <cell r="D57">
            <v>1155.9649999999999</v>
          </cell>
          <cell r="E57">
            <v>1154.2255748075872</v>
          </cell>
          <cell r="F57">
            <v>1154.1938704169372</v>
          </cell>
        </row>
        <row r="58">
          <cell r="A58" t="str">
            <v>C116</v>
          </cell>
          <cell r="B58">
            <v>1.8027756377319946</v>
          </cell>
          <cell r="C58">
            <v>1.8133118871280804</v>
          </cell>
          <cell r="D58">
            <v>1153.258</v>
          </cell>
          <cell r="E58">
            <v>1151.4552243622682</v>
          </cell>
          <cell r="F58">
            <v>1151.444688112872</v>
          </cell>
        </row>
        <row r="59">
          <cell r="A59" t="str">
            <v>C120</v>
          </cell>
          <cell r="B59">
            <v>1.6864459671154604</v>
          </cell>
          <cell r="C59">
            <v>1.9602295783912658</v>
          </cell>
          <cell r="D59">
            <v>1150.2919999999999</v>
          </cell>
          <cell r="E59">
            <v>1148.6055540328844</v>
          </cell>
          <cell r="F59">
            <v>1148.3317704216086</v>
          </cell>
        </row>
        <row r="60">
          <cell r="A60" t="str">
            <v>C132</v>
          </cell>
          <cell r="B60">
            <v>1.6545694303957148</v>
          </cell>
          <cell r="C60">
            <v>1.8027756377319946</v>
          </cell>
          <cell r="D60">
            <v>1148.6058974796965</v>
          </cell>
          <cell r="E60">
            <v>1146.9513280493009</v>
          </cell>
          <cell r="F60">
            <v>1146.8031218419646</v>
          </cell>
        </row>
        <row r="61">
          <cell r="A61" t="str">
            <v>C130</v>
          </cell>
          <cell r="B61">
            <v>1.4291605927956454</v>
          </cell>
          <cell r="C61">
            <v>1.6332789106579439</v>
          </cell>
          <cell r="D61">
            <v>1147.5784266390315</v>
          </cell>
          <cell r="E61">
            <v>1146.1492660462359</v>
          </cell>
          <cell r="F61">
            <v>1145.9451477283735</v>
          </cell>
        </row>
        <row r="63">
          <cell r="A63" t="str">
            <v>C94</v>
          </cell>
          <cell r="C63">
            <v>1.4</v>
          </cell>
          <cell r="D63">
            <v>1163.442</v>
          </cell>
          <cell r="F63">
            <v>1162.0419999999999</v>
          </cell>
        </row>
        <row r="64">
          <cell r="A64" t="str">
            <v>C80</v>
          </cell>
          <cell r="B64">
            <v>1.9602295783912658</v>
          </cell>
          <cell r="D64">
            <v>1161.903</v>
          </cell>
          <cell r="E64">
            <v>1159.9427704216087</v>
          </cell>
        </row>
        <row r="66">
          <cell r="A66" t="str">
            <v>C100</v>
          </cell>
          <cell r="C66">
            <v>1.374772708486752</v>
          </cell>
          <cell r="D66">
            <v>1155.9649999999999</v>
          </cell>
          <cell r="F66">
            <v>1154.5902272915132</v>
          </cell>
        </row>
        <row r="67">
          <cell r="A67" t="str">
            <v>C102</v>
          </cell>
          <cell r="B67">
            <v>1.8133118871280804</v>
          </cell>
          <cell r="C67">
            <v>1.9602295783912658</v>
          </cell>
          <cell r="D67">
            <v>1155.913</v>
          </cell>
          <cell r="E67">
            <v>1154.0996881128719</v>
          </cell>
          <cell r="F67">
            <v>1153.9527704216086</v>
          </cell>
        </row>
        <row r="68">
          <cell r="A68" t="str">
            <v>C104</v>
          </cell>
          <cell r="B68">
            <v>1.7500000000000002</v>
          </cell>
          <cell r="C68">
            <v>1.9078784028338913</v>
          </cell>
          <cell r="D68">
            <v>1155.144</v>
          </cell>
          <cell r="E68">
            <v>1153.394</v>
          </cell>
          <cell r="F68">
            <v>1153.2361215971662</v>
          </cell>
        </row>
        <row r="70">
          <cell r="A70" t="str">
            <v>C116</v>
          </cell>
          <cell r="C70">
            <v>1.0392304845413265</v>
          </cell>
          <cell r="D70">
            <v>1153.258</v>
          </cell>
          <cell r="F70">
            <v>1152.2187695154587</v>
          </cell>
        </row>
        <row r="71">
          <cell r="A71" t="str">
            <v>C114</v>
          </cell>
          <cell r="B71">
            <v>1.2093386622447826</v>
          </cell>
          <cell r="C71">
            <v>1.2870120434556935</v>
          </cell>
          <cell r="D71">
            <v>1153.2619999999999</v>
          </cell>
          <cell r="E71">
            <v>1152.0526613377551</v>
          </cell>
          <cell r="F71">
            <v>1151.9749879565443</v>
          </cell>
        </row>
        <row r="72">
          <cell r="A72" t="str">
            <v>C112</v>
          </cell>
          <cell r="B72">
            <v>1.2649110640673515</v>
          </cell>
          <cell r="C72">
            <v>1.3419761547807025</v>
          </cell>
          <cell r="D72" t="e">
            <v>#REF!</v>
          </cell>
          <cell r="E72" t="e">
            <v>#REF!</v>
          </cell>
          <cell r="F72" t="e">
            <v>#REF!</v>
          </cell>
        </row>
        <row r="73">
          <cell r="A73" t="str">
            <v>C110</v>
          </cell>
          <cell r="B73">
            <v>2.0124611797498106</v>
          </cell>
          <cell r="C73">
            <v>2.3960175291512376</v>
          </cell>
          <cell r="D73">
            <v>1152.9380000000001</v>
          </cell>
          <cell r="E73">
            <v>1150.9255388202503</v>
          </cell>
        </row>
        <row r="75">
          <cell r="A75" t="str">
            <v>TC3</v>
          </cell>
          <cell r="C75">
            <v>0.6</v>
          </cell>
          <cell r="D75">
            <v>1154.836</v>
          </cell>
          <cell r="F75">
            <v>1154.2360000000001</v>
          </cell>
        </row>
        <row r="76">
          <cell r="A76" t="str">
            <v>C102</v>
          </cell>
          <cell r="B76">
            <v>1.8553975315279472</v>
          </cell>
          <cell r="D76">
            <v>1155.913</v>
          </cell>
          <cell r="E76">
            <v>1154.0576024684722</v>
          </cell>
        </row>
        <row r="78">
          <cell r="A78" t="str">
            <v>TC3</v>
          </cell>
          <cell r="C78">
            <v>0.6</v>
          </cell>
          <cell r="D78">
            <v>1154.836</v>
          </cell>
          <cell r="F78">
            <v>1154.2360000000001</v>
          </cell>
        </row>
        <row r="79">
          <cell r="A79" t="str">
            <v>C114</v>
          </cell>
          <cell r="B79">
            <v>1.2649110640673515</v>
          </cell>
          <cell r="D79">
            <v>1153.2619999999999</v>
          </cell>
          <cell r="E79">
            <v>1151.9970889359327</v>
          </cell>
        </row>
        <row r="81">
          <cell r="A81" t="str">
            <v>C120</v>
          </cell>
          <cell r="C81">
            <v>1.8764061394058591</v>
          </cell>
          <cell r="D81">
            <v>1150.2919999999999</v>
          </cell>
          <cell r="F81">
            <v>1148.4155938605941</v>
          </cell>
        </row>
        <row r="82">
          <cell r="A82" t="str">
            <v>C122</v>
          </cell>
          <cell r="B82">
            <v>2.36</v>
          </cell>
          <cell r="D82">
            <v>1150.7449999999999</v>
          </cell>
          <cell r="E82">
            <v>1148.385</v>
          </cell>
        </row>
        <row r="84">
          <cell r="A84" t="str">
            <v>C96</v>
          </cell>
          <cell r="C84">
            <v>1.4291605927956454</v>
          </cell>
          <cell r="D84">
            <v>1160.8720000000001</v>
          </cell>
          <cell r="F84">
            <v>1159.4428394072045</v>
          </cell>
        </row>
        <row r="85">
          <cell r="A85" t="str">
            <v>C99</v>
          </cell>
          <cell r="B85">
            <v>1.8764061394058591</v>
          </cell>
          <cell r="C85">
            <v>2.054166497633529</v>
          </cell>
          <cell r="D85">
            <v>1160.223</v>
          </cell>
          <cell r="E85">
            <v>1158.3465938605941</v>
          </cell>
          <cell r="F85">
            <v>1158.1688335023664</v>
          </cell>
        </row>
        <row r="86">
          <cell r="A86" t="str">
            <v>C98</v>
          </cell>
          <cell r="B86">
            <v>2.0020239758804088</v>
          </cell>
          <cell r="C86">
            <v>2.1373815756668253</v>
          </cell>
          <cell r="D86">
            <v>1155.9259999999999</v>
          </cell>
          <cell r="E86">
            <v>1153.9239760241196</v>
          </cell>
          <cell r="F86">
            <v>1153.7886184243332</v>
          </cell>
        </row>
        <row r="87">
          <cell r="A87" t="str">
            <v>C118</v>
          </cell>
          <cell r="B87">
            <v>1.5584928617096712</v>
          </cell>
          <cell r="C87">
            <v>1.844884820253015</v>
          </cell>
          <cell r="D87">
            <v>1152.7660000000001</v>
          </cell>
          <cell r="E87">
            <v>1151.2075071382903</v>
          </cell>
          <cell r="F87">
            <v>1150.9211151797469</v>
          </cell>
        </row>
        <row r="88">
          <cell r="A88" t="str">
            <v>CJ119</v>
          </cell>
          <cell r="B88">
            <v>1.2093386622447826</v>
          </cell>
          <cell r="C88">
            <v>1.2093386622447826</v>
          </cell>
          <cell r="D88">
            <v>1150.2339999999999</v>
          </cell>
          <cell r="E88">
            <v>1149.0246613377551</v>
          </cell>
          <cell r="F88">
            <v>1149.0246613377551</v>
          </cell>
        </row>
        <row r="89">
          <cell r="A89" t="str">
            <v>C120</v>
          </cell>
          <cell r="B89">
            <v>1.9602295783912658</v>
          </cell>
          <cell r="D89">
            <v>1150.2919999999999</v>
          </cell>
          <cell r="E89">
            <v>1148.3317704216086</v>
          </cell>
          <cell r="F89">
            <v>1150.2919999999999</v>
          </cell>
        </row>
        <row r="91">
          <cell r="A91" t="str">
            <v>C100</v>
          </cell>
          <cell r="C91">
            <v>1.0622617379911601</v>
          </cell>
          <cell r="D91">
            <v>1155.9649999999999</v>
          </cell>
          <cell r="F91">
            <v>1154.9027382620088</v>
          </cell>
        </row>
        <row r="92">
          <cell r="A92" t="str">
            <v>C98</v>
          </cell>
          <cell r="B92">
            <v>2.0228939665736312</v>
          </cell>
          <cell r="D92">
            <v>1155.9259999999999</v>
          </cell>
          <cell r="E92">
            <v>1153.9031060334264</v>
          </cell>
        </row>
        <row r="94">
          <cell r="A94" t="str">
            <v>C116</v>
          </cell>
          <cell r="C94">
            <v>1.6758281534811379</v>
          </cell>
          <cell r="D94">
            <v>1153.258</v>
          </cell>
          <cell r="F94">
            <v>1151.5821718465188</v>
          </cell>
        </row>
        <row r="95">
          <cell r="A95" t="str">
            <v>C118</v>
          </cell>
          <cell r="B95">
            <v>1.4</v>
          </cell>
          <cell r="D95">
            <v>1152.7660000000001</v>
          </cell>
          <cell r="E95">
            <v>1151.366</v>
          </cell>
        </row>
        <row r="97">
          <cell r="A97" t="str">
            <v>C134</v>
          </cell>
          <cell r="C97">
            <v>1.016070863670443</v>
          </cell>
          <cell r="D97">
            <v>1148.4671202861955</v>
          </cell>
          <cell r="F97">
            <v>1147.4510494225251</v>
          </cell>
        </row>
        <row r="98">
          <cell r="A98" t="str">
            <v>C132</v>
          </cell>
          <cell r="B98">
            <v>1.5047923444781346</v>
          </cell>
          <cell r="D98">
            <v>1148.6058974796965</v>
          </cell>
          <cell r="E98">
            <v>1147.1011051352184</v>
          </cell>
        </row>
        <row r="100">
          <cell r="A100" t="str">
            <v>C136</v>
          </cell>
          <cell r="C100">
            <v>2.1581473536345936</v>
          </cell>
          <cell r="D100">
            <v>1147.1464895875115</v>
          </cell>
          <cell r="F100">
            <v>1144.9883422338769</v>
          </cell>
        </row>
        <row r="101">
          <cell r="A101" t="str">
            <v>C138</v>
          </cell>
          <cell r="B101">
            <v>0.94572723340295128</v>
          </cell>
          <cell r="C101">
            <v>1.0622617379911601</v>
          </cell>
          <cell r="D101">
            <v>1145.5126510172631</v>
          </cell>
          <cell r="E101">
            <v>1144.5669237838601</v>
          </cell>
          <cell r="F101">
            <v>1144.450389279272</v>
          </cell>
        </row>
        <row r="102">
          <cell r="A102" t="str">
            <v>BOT7</v>
          </cell>
          <cell r="D102">
            <v>1128.44</v>
          </cell>
          <cell r="E102">
            <v>1127.6437102567099</v>
          </cell>
        </row>
        <row r="104">
          <cell r="A104" t="str">
            <v>TC4</v>
          </cell>
          <cell r="C104">
            <v>1.4</v>
          </cell>
          <cell r="D104">
            <v>1161.7639999999999</v>
          </cell>
          <cell r="F104">
            <v>1160.3639999999998</v>
          </cell>
        </row>
        <row r="105">
          <cell r="A105" t="str">
            <v>C82</v>
          </cell>
          <cell r="B105">
            <v>1.6119553343687907</v>
          </cell>
          <cell r="C105">
            <v>1.6970562748477143</v>
          </cell>
          <cell r="D105">
            <v>1159.931</v>
          </cell>
          <cell r="E105">
            <v>1158.3190446656313</v>
          </cell>
          <cell r="F105">
            <v>1158.2339437251524</v>
          </cell>
        </row>
        <row r="106">
          <cell r="A106" t="str">
            <v>C84</v>
          </cell>
          <cell r="B106">
            <v>2.0645822822062576</v>
          </cell>
          <cell r="C106">
            <v>2.189269284487406</v>
          </cell>
          <cell r="D106">
            <v>1157.8125746058085</v>
          </cell>
          <cell r="E106">
            <v>1155.7479923236024</v>
          </cell>
          <cell r="F106">
            <v>1155.6233053213211</v>
          </cell>
        </row>
        <row r="107">
          <cell r="A107" t="str">
            <v>C106</v>
          </cell>
          <cell r="B107">
            <v>3.8839284236453175</v>
          </cell>
          <cell r="C107">
            <v>3.954743986657038</v>
          </cell>
          <cell r="D107">
            <v>1154.6266067570036</v>
          </cell>
          <cell r="E107">
            <v>1150.7426783333583</v>
          </cell>
          <cell r="F107">
            <v>1150.6718627703465</v>
          </cell>
        </row>
        <row r="108">
          <cell r="A108" t="str">
            <v>C108</v>
          </cell>
          <cell r="B108">
            <v>2.908762623522243</v>
          </cell>
          <cell r="C108">
            <v>2.9802013354805412</v>
          </cell>
          <cell r="D108">
            <v>1153.093708605792</v>
          </cell>
          <cell r="E108">
            <v>1150.1849459822697</v>
          </cell>
          <cell r="F108">
            <v>1150.1135072703114</v>
          </cell>
        </row>
        <row r="109">
          <cell r="A109" t="str">
            <v>C124</v>
          </cell>
          <cell r="B109">
            <v>2.6324893162176366</v>
          </cell>
          <cell r="C109">
            <v>2.6939933184772373</v>
          </cell>
          <cell r="D109">
            <v>1151.36099689966</v>
          </cell>
          <cell r="E109">
            <v>1148.7285075834423</v>
          </cell>
          <cell r="F109">
            <v>1148.6670035811828</v>
          </cell>
        </row>
        <row r="110">
          <cell r="A110" t="str">
            <v>C126</v>
          </cell>
          <cell r="B110">
            <v>1.0737318100903968</v>
          </cell>
          <cell r="C110">
            <v>1.1532562594670797</v>
          </cell>
          <cell r="D110">
            <v>1147.7185499223162</v>
          </cell>
          <cell r="E110">
            <v>1146.6448181122259</v>
          </cell>
          <cell r="F110">
            <v>1146.5652936628492</v>
          </cell>
        </row>
        <row r="111">
          <cell r="A111" t="str">
            <v>C128</v>
          </cell>
          <cell r="B111">
            <v>2.2721135535003527</v>
          </cell>
          <cell r="D111">
            <v>1147.7005174295173</v>
          </cell>
          <cell r="E111">
            <v>1145.428403876017</v>
          </cell>
        </row>
        <row r="113">
          <cell r="A113" t="str">
            <v>C90</v>
          </cell>
          <cell r="C113">
            <v>1.4</v>
          </cell>
          <cell r="D113">
            <v>1159.4494287921034</v>
          </cell>
          <cell r="F113">
            <v>1158.0494287921033</v>
          </cell>
        </row>
        <row r="114">
          <cell r="A114" t="str">
            <v>C84</v>
          </cell>
          <cell r="B114">
            <v>1.9811360377318867</v>
          </cell>
          <cell r="D114">
            <v>1157.8125746058085</v>
          </cell>
          <cell r="E114">
            <v>1155.8314385680767</v>
          </cell>
        </row>
        <row r="116">
          <cell r="A116" t="str">
            <v>C84</v>
          </cell>
          <cell r="C116">
            <v>1.5370426148939398</v>
          </cell>
          <cell r="D116">
            <v>1157.8125746058085</v>
          </cell>
          <cell r="F116">
            <v>1156.2755319909147</v>
          </cell>
        </row>
        <row r="117">
          <cell r="A117" t="str">
            <v>C86</v>
          </cell>
          <cell r="B117">
            <v>1.7922332437492616</v>
          </cell>
          <cell r="C117">
            <v>1.9078784028338913</v>
          </cell>
          <cell r="D117">
            <v>1156.6426841433508</v>
          </cell>
          <cell r="E117">
            <v>1154.8504508996016</v>
          </cell>
          <cell r="F117">
            <v>1154.734805740517</v>
          </cell>
        </row>
        <row r="118">
          <cell r="A118" t="str">
            <v>C88</v>
          </cell>
          <cell r="B118">
            <v>1.0392304845413265</v>
          </cell>
          <cell r="C118">
            <v>1.1757550765359255</v>
          </cell>
          <cell r="D118">
            <v>1152.2815318608457</v>
          </cell>
          <cell r="E118">
            <v>1151.2423013763043</v>
          </cell>
          <cell r="F118">
            <v>1151.1057767843097</v>
          </cell>
        </row>
        <row r="119">
          <cell r="A119" t="str">
            <v>C106</v>
          </cell>
          <cell r="B119">
            <v>3.8535697735995385</v>
          </cell>
          <cell r="D119">
            <v>1154.6266067570036</v>
          </cell>
          <cell r="E119">
            <v>1150.7730369834042</v>
          </cell>
        </row>
        <row r="121">
          <cell r="A121" t="str">
            <v>C104</v>
          </cell>
          <cell r="C121">
            <v>1.4832396974191329</v>
          </cell>
          <cell r="D121">
            <v>1155.1441202878093</v>
          </cell>
          <cell r="F121">
            <v>1153.6608805903902</v>
          </cell>
        </row>
        <row r="122">
          <cell r="A122" t="str">
            <v>C106</v>
          </cell>
          <cell r="B122">
            <v>3.9345139471096049</v>
          </cell>
          <cell r="D122">
            <v>1154.6266067570036</v>
          </cell>
          <cell r="E122">
            <v>1150.6920928098941</v>
          </cell>
        </row>
        <row r="124">
          <cell r="A124" t="str">
            <v>C108</v>
          </cell>
          <cell r="C124">
            <v>1.4291605927956454</v>
          </cell>
          <cell r="D124">
            <v>1153.093708605792</v>
          </cell>
          <cell r="F124">
            <v>1151.6645480129964</v>
          </cell>
        </row>
        <row r="125">
          <cell r="A125" t="str">
            <v>C110</v>
          </cell>
          <cell r="B125">
            <v>1.6970562748477143</v>
          </cell>
          <cell r="D125">
            <v>1152.9384668853863</v>
          </cell>
          <cell r="E125">
            <v>1151.2414106105387</v>
          </cell>
        </row>
        <row r="127">
          <cell r="A127" t="str">
            <v>C124</v>
          </cell>
          <cell r="C127">
            <v>1.4291605927956454</v>
          </cell>
          <cell r="D127">
            <v>1151.36099689966</v>
          </cell>
          <cell r="F127">
            <v>1149.9318363068644</v>
          </cell>
        </row>
        <row r="128">
          <cell r="A128" t="str">
            <v>C122</v>
          </cell>
          <cell r="B128">
            <v>1.9602295783912658</v>
          </cell>
          <cell r="D128">
            <v>1150.7446010748581</v>
          </cell>
          <cell r="E128">
            <v>1148.7843714964667</v>
          </cell>
        </row>
        <row r="131">
          <cell r="A131" t="str">
            <v>PT1</v>
          </cell>
          <cell r="C131">
            <v>3.53</v>
          </cell>
          <cell r="D131">
            <v>1230.9528403960812</v>
          </cell>
          <cell r="F131">
            <v>1227.4228403960813</v>
          </cell>
        </row>
        <row r="132">
          <cell r="A132" t="str">
            <v>PT2</v>
          </cell>
          <cell r="B132">
            <v>1.4</v>
          </cell>
          <cell r="C132">
            <v>2.095805334471692</v>
          </cell>
          <cell r="D132">
            <v>1226.6500000000001</v>
          </cell>
          <cell r="E132">
            <v>1225.25</v>
          </cell>
          <cell r="F132">
            <v>1224.5541946655285</v>
          </cell>
        </row>
        <row r="133">
          <cell r="A133" t="str">
            <v>C1</v>
          </cell>
          <cell r="B133">
            <v>1.9915822855207366</v>
          </cell>
          <cell r="C133">
            <v>2.3857074422485249</v>
          </cell>
          <cell r="D133">
            <v>1220.9332550114161</v>
          </cell>
          <cell r="E133">
            <v>1218.9416727258954</v>
          </cell>
          <cell r="F133">
            <v>1218.5475475691676</v>
          </cell>
        </row>
        <row r="134">
          <cell r="A134" t="str">
            <v>C2</v>
          </cell>
          <cell r="B134">
            <v>2.3857074422485249</v>
          </cell>
          <cell r="C134">
            <v>2.5709142342754259</v>
          </cell>
          <cell r="D134">
            <v>1218.2593464328063</v>
          </cell>
          <cell r="E134">
            <v>1215.8736389905578</v>
          </cell>
          <cell r="F134">
            <v>1215.6884321985308</v>
          </cell>
        </row>
        <row r="135">
          <cell r="A135" t="str">
            <v>C4</v>
          </cell>
          <cell r="B135">
            <v>2.3753947040439409</v>
          </cell>
          <cell r="D135">
            <v>1211.8135146093448</v>
          </cell>
          <cell r="E135">
            <v>1209.4381199053009</v>
          </cell>
        </row>
        <row r="137">
          <cell r="A137" t="str">
            <v>C36</v>
          </cell>
          <cell r="C137">
            <v>1.2759702190882043</v>
          </cell>
          <cell r="D137" t="e">
            <v>#REF!</v>
          </cell>
          <cell r="F137" t="e">
            <v>#REF!</v>
          </cell>
        </row>
        <row r="138">
          <cell r="A138" t="str">
            <v>C34</v>
          </cell>
          <cell r="B138">
            <v>1.6</v>
          </cell>
          <cell r="C138">
            <v>1.7</v>
          </cell>
          <cell r="D138" t="e">
            <v>#REF!</v>
          </cell>
          <cell r="E138" t="e">
            <v>#REF!</v>
          </cell>
          <cell r="F138" t="e">
            <v>#REF!</v>
          </cell>
        </row>
        <row r="139">
          <cell r="A139" t="e">
            <v>#REF!</v>
          </cell>
          <cell r="B139">
            <v>4.5607017003965513</v>
          </cell>
          <cell r="C139">
            <v>4.71</v>
          </cell>
          <cell r="D139" t="e">
            <v>#REF!</v>
          </cell>
          <cell r="E139" t="e">
            <v>#REF!</v>
          </cell>
          <cell r="F139" t="e">
            <v>#REF!</v>
          </cell>
        </row>
        <row r="142">
          <cell r="A142" t="str">
            <v>C42</v>
          </cell>
          <cell r="C142">
            <v>2.5606444501335983</v>
          </cell>
          <cell r="D142" t="e">
            <v>#REF!</v>
          </cell>
          <cell r="F142" t="e">
            <v>#REF!</v>
          </cell>
        </row>
        <row r="143">
          <cell r="A143" t="str">
            <v>C38</v>
          </cell>
          <cell r="B143">
            <v>3.0311878859615415</v>
          </cell>
          <cell r="C143">
            <v>3.4177331668812299</v>
          </cell>
          <cell r="D143" t="e">
            <v>#REF!</v>
          </cell>
          <cell r="E143" t="e">
            <v>#REF!</v>
          </cell>
          <cell r="F143" t="e">
            <v>#REF!</v>
          </cell>
        </row>
        <row r="144">
          <cell r="A144" t="str">
            <v>BOT2</v>
          </cell>
          <cell r="D144">
            <v>1185.4390000000001</v>
          </cell>
          <cell r="E144" t="e">
            <v>#REF!</v>
          </cell>
        </row>
        <row r="146">
          <cell r="A146" t="e">
            <v>#REF!</v>
          </cell>
          <cell r="C146">
            <v>1.55</v>
          </cell>
          <cell r="D146" t="e">
            <v>#REF!</v>
          </cell>
          <cell r="F146" t="e">
            <v>#REF!</v>
          </cell>
        </row>
        <row r="147">
          <cell r="A147" t="e">
            <v>#REF!</v>
          </cell>
          <cell r="B147">
            <v>2.4500000000000002</v>
          </cell>
          <cell r="C147">
            <v>2.6119724347703213</v>
          </cell>
          <cell r="D147" t="e">
            <v>#REF!</v>
          </cell>
          <cell r="E147" t="e">
            <v>#REF!</v>
          </cell>
          <cell r="F147" t="e">
            <v>#REF!</v>
          </cell>
        </row>
        <row r="148">
          <cell r="A148" t="e">
            <v>#REF!</v>
          </cell>
          <cell r="B148">
            <v>4.68</v>
          </cell>
          <cell r="C148">
            <v>4.71</v>
          </cell>
          <cell r="D148" t="e">
            <v>#REF!</v>
          </cell>
          <cell r="E148" t="e">
            <v>#REF!</v>
          </cell>
          <cell r="F148" t="e">
            <v>#REF!</v>
          </cell>
        </row>
        <row r="149">
          <cell r="A149" t="str">
            <v>BOT4</v>
          </cell>
          <cell r="D149">
            <v>1174.47</v>
          </cell>
          <cell r="F149">
            <v>1173.8699999999999</v>
          </cell>
        </row>
        <row r="151">
          <cell r="A151" t="str">
            <v>C60</v>
          </cell>
          <cell r="C151">
            <v>1.4</v>
          </cell>
          <cell r="D151" t="e">
            <v>#REF!</v>
          </cell>
          <cell r="F151" t="e">
            <v>#REF!</v>
          </cell>
        </row>
        <row r="152">
          <cell r="A152" t="str">
            <v>C50</v>
          </cell>
          <cell r="B152">
            <v>1.8973929482318628</v>
          </cell>
          <cell r="C152">
            <v>2.2721135535003527</v>
          </cell>
          <cell r="D152" t="e">
            <v>#REF!</v>
          </cell>
          <cell r="E152" t="e">
            <v>#REF!</v>
          </cell>
          <cell r="F152" t="e">
            <v>#REF!</v>
          </cell>
        </row>
        <row r="153">
          <cell r="A153" t="str">
            <v>C48</v>
          </cell>
          <cell r="B153">
            <v>1.4</v>
          </cell>
          <cell r="D153" t="e">
            <v>#REF!</v>
          </cell>
          <cell r="E153" t="e">
            <v>#REF!</v>
          </cell>
        </row>
        <row r="155">
          <cell r="A155" t="str">
            <v>C40</v>
          </cell>
          <cell r="C155">
            <v>2.8679086456859118</v>
          </cell>
          <cell r="D155" t="e">
            <v>#REF!</v>
          </cell>
          <cell r="F155" t="e">
            <v>#REF!</v>
          </cell>
        </row>
        <row r="156">
          <cell r="A156" t="str">
            <v>C42</v>
          </cell>
          <cell r="B156">
            <v>2.7247201691182896</v>
          </cell>
          <cell r="C156">
            <v>3.8434489719521454</v>
          </cell>
          <cell r="D156" t="e">
            <v>#REF!</v>
          </cell>
          <cell r="E156" t="e">
            <v>#REF!</v>
          </cell>
          <cell r="F156" t="e">
            <v>#REF!</v>
          </cell>
        </row>
        <row r="157">
          <cell r="A157" t="str">
            <v>C44</v>
          </cell>
          <cell r="B157">
            <v>2.4784067462787456</v>
          </cell>
          <cell r="C157">
            <v>2.5709142342754259</v>
          </cell>
          <cell r="D157" t="e">
            <v>#REF!</v>
          </cell>
          <cell r="E157" t="e">
            <v>#REF!</v>
          </cell>
          <cell r="F157" t="e">
            <v>#REF!</v>
          </cell>
        </row>
        <row r="158">
          <cell r="A158" t="str">
            <v>C46</v>
          </cell>
          <cell r="B158">
            <v>1.4291605927956454</v>
          </cell>
          <cell r="C158">
            <v>1.7922332437492616</v>
          </cell>
          <cell r="D158" t="e">
            <v>#REF!</v>
          </cell>
          <cell r="E158" t="e">
            <v>#REF!</v>
          </cell>
          <cell r="F158" t="e">
            <v>#REF!</v>
          </cell>
        </row>
        <row r="159">
          <cell r="A159" t="str">
            <v>C48</v>
          </cell>
          <cell r="B159">
            <v>1.4</v>
          </cell>
          <cell r="D159" t="e">
            <v>#REF!</v>
          </cell>
          <cell r="E159" t="e">
            <v>#REF!</v>
          </cell>
        </row>
        <row r="161">
          <cell r="A161" t="str">
            <v>TC5</v>
          </cell>
          <cell r="C161">
            <v>1.4</v>
          </cell>
          <cell r="D161" t="e">
            <v>#REF!</v>
          </cell>
          <cell r="F161" t="e">
            <v>#REF!</v>
          </cell>
        </row>
        <row r="162">
          <cell r="A162" t="str">
            <v>C68</v>
          </cell>
          <cell r="B162">
            <v>1.2649110640673515</v>
          </cell>
          <cell r="C162">
            <v>1.8553975315279472</v>
          </cell>
          <cell r="D162" t="e">
            <v>#REF!</v>
          </cell>
          <cell r="E162" t="e">
            <v>#REF!</v>
          </cell>
          <cell r="F162" t="e">
            <v>#REF!</v>
          </cell>
        </row>
        <row r="163">
          <cell r="A163" t="str">
            <v>BOT6</v>
          </cell>
          <cell r="B163">
            <v>2</v>
          </cell>
          <cell r="D163" t="e">
            <v>#REF!</v>
          </cell>
          <cell r="E163" t="e">
            <v>#REF!</v>
          </cell>
        </row>
        <row r="165">
          <cell r="A165" t="str">
            <v>C162</v>
          </cell>
          <cell r="B165">
            <v>1.3965672200076873</v>
          </cell>
          <cell r="C165">
            <v>1.3419761547807025</v>
          </cell>
          <cell r="D165" t="e">
            <v>#REF!</v>
          </cell>
          <cell r="F165" t="e">
            <v>#REF!</v>
          </cell>
        </row>
        <row r="166">
          <cell r="A166" t="str">
            <v>C160</v>
          </cell>
          <cell r="B166">
            <v>1.3529227620230211</v>
          </cell>
          <cell r="C166">
            <v>1.4074444926887881</v>
          </cell>
          <cell r="D166" t="e">
            <v>#REF!</v>
          </cell>
          <cell r="E166" t="e">
            <v>#REF!</v>
          </cell>
          <cell r="F166" t="e">
            <v>#REF!</v>
          </cell>
        </row>
        <row r="167">
          <cell r="A167" t="str">
            <v>C158</v>
          </cell>
          <cell r="B167">
            <v>1.4074444926887881</v>
          </cell>
          <cell r="C167">
            <v>1.4508273501695508</v>
          </cell>
          <cell r="D167" t="e">
            <v>#REF!</v>
          </cell>
          <cell r="E167" t="e">
            <v>#REF!</v>
          </cell>
          <cell r="F167" t="e">
            <v>#REF!</v>
          </cell>
        </row>
        <row r="168">
          <cell r="A168" t="str">
            <v>BOT12</v>
          </cell>
          <cell r="D168" t="e">
            <v>#REF!</v>
          </cell>
          <cell r="E168">
            <v>1138.81</v>
          </cell>
        </row>
        <row r="171">
          <cell r="A171" t="str">
            <v>C142</v>
          </cell>
          <cell r="B171">
            <v>2.4166298847775596</v>
          </cell>
          <cell r="C171">
            <v>2.5195436094658095</v>
          </cell>
          <cell r="D171" t="e">
            <v>#REF!</v>
          </cell>
          <cell r="F171" t="e">
            <v>#REF!</v>
          </cell>
        </row>
        <row r="172">
          <cell r="A172" t="str">
            <v>CJ143</v>
          </cell>
          <cell r="B172">
            <v>0.7</v>
          </cell>
          <cell r="C172">
            <v>0.73</v>
          </cell>
          <cell r="D172" t="e">
            <v>#REF!</v>
          </cell>
          <cell r="E172" t="e">
            <v>#REF!</v>
          </cell>
          <cell r="F172" t="e">
            <v>#REF!</v>
          </cell>
        </row>
        <row r="173">
          <cell r="A173" t="str">
            <v>CJ144</v>
          </cell>
          <cell r="B173">
            <v>0.88</v>
          </cell>
          <cell r="C173">
            <v>0.9</v>
          </cell>
          <cell r="D173" t="e">
            <v>#REF!</v>
          </cell>
          <cell r="E173" t="e">
            <v>#REF!</v>
          </cell>
          <cell r="F173" t="e">
            <v>#REF!</v>
          </cell>
        </row>
        <row r="174">
          <cell r="A174" t="str">
            <v>C150</v>
          </cell>
          <cell r="B174">
            <v>0.61611687202997445</v>
          </cell>
          <cell r="C174">
            <v>0.68417833932389305</v>
          </cell>
          <cell r="D174" t="e">
            <v>#REF!</v>
          </cell>
          <cell r="E174" t="e">
            <v>#REF!</v>
          </cell>
          <cell r="F174" t="e">
            <v>#REF!</v>
          </cell>
        </row>
        <row r="175">
          <cell r="A175" t="str">
            <v>CJ152</v>
          </cell>
          <cell r="B175">
            <v>0.65</v>
          </cell>
          <cell r="C175">
            <v>0.73</v>
          </cell>
          <cell r="D175" t="e">
            <v>#REF!</v>
          </cell>
          <cell r="E175" t="e">
            <v>#REF!</v>
          </cell>
          <cell r="F175" t="e">
            <v>#REF!</v>
          </cell>
        </row>
        <row r="176">
          <cell r="A176" t="str">
            <v>BOT11</v>
          </cell>
          <cell r="B176">
            <v>1.07</v>
          </cell>
          <cell r="D176" t="e">
            <v>#REF!</v>
          </cell>
          <cell r="E176" t="e">
            <v>#REF!</v>
          </cell>
        </row>
        <row r="178">
          <cell r="A178" t="str">
            <v>CJ166</v>
          </cell>
          <cell r="C178">
            <v>1.72</v>
          </cell>
          <cell r="D178">
            <v>1178.0029836888752</v>
          </cell>
          <cell r="F178">
            <v>1176.2829836888752</v>
          </cell>
        </row>
        <row r="179">
          <cell r="A179" t="str">
            <v>CJ164</v>
          </cell>
          <cell r="B179">
            <v>0.67</v>
          </cell>
          <cell r="C179">
            <v>0.7</v>
          </cell>
          <cell r="D179">
            <v>1170.0820154856133</v>
          </cell>
          <cell r="E179">
            <v>1169.4120154856132</v>
          </cell>
          <cell r="F179">
            <v>1169.3820154856132</v>
          </cell>
        </row>
        <row r="180">
          <cell r="A180" t="str">
            <v>CJ162</v>
          </cell>
          <cell r="B180">
            <v>0.8</v>
          </cell>
          <cell r="C180">
            <v>0.8</v>
          </cell>
          <cell r="D180">
            <v>1168.9728423386268</v>
          </cell>
          <cell r="E180">
            <v>1168.1728423386269</v>
          </cell>
          <cell r="F180">
            <v>1168.1728423386269</v>
          </cell>
        </row>
        <row r="181">
          <cell r="A181" t="str">
            <v>CJ156</v>
          </cell>
          <cell r="B181">
            <v>0.43</v>
          </cell>
          <cell r="C181">
            <v>0.43</v>
          </cell>
          <cell r="D181">
            <v>1165.7435616916148</v>
          </cell>
          <cell r="E181">
            <v>1165.3135616916147</v>
          </cell>
          <cell r="F181">
            <v>1165.3135616916147</v>
          </cell>
        </row>
        <row r="182">
          <cell r="A182" t="str">
            <v>CJ154</v>
          </cell>
          <cell r="B182">
            <v>0.69</v>
          </cell>
          <cell r="C182">
            <v>0.87</v>
          </cell>
          <cell r="D182">
            <v>1152.1975496993373</v>
          </cell>
          <cell r="E182">
            <v>1151.5075496993372</v>
          </cell>
          <cell r="F182">
            <v>1151.3275496993374</v>
          </cell>
        </row>
        <row r="183">
          <cell r="A183" t="str">
            <v>CJ152</v>
          </cell>
          <cell r="B183">
            <v>0.82</v>
          </cell>
          <cell r="C183">
            <v>0.89</v>
          </cell>
          <cell r="D183">
            <v>1150.8302120287158</v>
          </cell>
          <cell r="E183">
            <v>1150.0102120287158</v>
          </cell>
          <cell r="F183">
            <v>1149.9402120287157</v>
          </cell>
        </row>
        <row r="184">
          <cell r="A184" t="str">
            <v>BOT11</v>
          </cell>
          <cell r="B184">
            <v>1.07</v>
          </cell>
          <cell r="D184">
            <v>1141.95</v>
          </cell>
          <cell r="E184">
            <v>1140.8800000000001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ILLAS"/>
      <sheetName val="PRECIOS"/>
      <sheetName val="Hoja1"/>
    </sheetNames>
    <sheetDataSet>
      <sheetData sheetId="0" refreshError="1">
        <row r="49">
          <cell r="D49">
            <v>13600</v>
          </cell>
        </row>
        <row r="62">
          <cell r="D62">
            <v>100300</v>
          </cell>
        </row>
        <row r="73">
          <cell r="D73">
            <v>23800</v>
          </cell>
        </row>
      </sheetData>
      <sheetData sheetId="1" refreshError="1"/>
      <sheetData sheetId="2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SONAL"/>
      <sheetName val="lisprecios"/>
      <sheetName val="unitario"/>
      <sheetName val="PRESTACIONES SOCIALES"/>
      <sheetName val="PERSOPROPUESTA"/>
      <sheetName val="TRES PIEDRAS"/>
      <sheetName val="SAN JACINTO"/>
      <sheetName val="TRES BINDES"/>
      <sheetName val="TRES PALMAS"/>
      <sheetName val="Hoja1"/>
      <sheetName val="PRESU"/>
      <sheetName val="JARAQUIEL"/>
      <sheetName val="LETRILORICA"/>
    </sheetNames>
    <sheetDataSet>
      <sheetData sheetId="0" refreshError="1">
        <row r="22">
          <cell r="D22">
            <v>118800</v>
          </cell>
        </row>
        <row r="27">
          <cell r="D27">
            <v>216000</v>
          </cell>
        </row>
        <row r="45">
          <cell r="D45">
            <v>64800</v>
          </cell>
        </row>
      </sheetData>
      <sheetData sheetId="1" refreshError="1">
        <row r="12">
          <cell r="D12">
            <v>12000</v>
          </cell>
        </row>
        <row r="35">
          <cell r="D35">
            <v>30000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INDICE"/>
      <sheetName val="Materiales"/>
      <sheetName val="Equipo"/>
      <sheetName val="Otros"/>
      <sheetName val="Densidad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1P7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5"/>
      <sheetName val="630.6"/>
      <sheetName val="630.6p"/>
      <sheetName val="630.7"/>
      <sheetName val="631.1"/>
      <sheetName val="632.1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Hoja1"/>
    </sheetNames>
    <sheetDataSet>
      <sheetData sheetId="0" refreshError="1"/>
      <sheetData sheetId="1" refreshError="1">
        <row r="1">
          <cell r="A1" t="str">
            <v>ITEM</v>
          </cell>
          <cell r="B1" t="str">
            <v>DESCRIPCION</v>
          </cell>
          <cell r="C1" t="str">
            <v xml:space="preserve">UNIDAD </v>
          </cell>
          <cell r="D1" t="str">
            <v>COSTO TOTAL</v>
          </cell>
          <cell r="G1" t="str">
            <v>CUBS</v>
          </cell>
        </row>
        <row r="2">
          <cell r="A2" t="str">
            <v>200.1</v>
          </cell>
          <cell r="B2" t="str">
            <v xml:space="preserve">DESMONTE Y LIMPIEZA EN BOSQUE           </v>
          </cell>
          <cell r="C2" t="str">
            <v>Ha</v>
          </cell>
          <cell r="D2">
            <v>2512248</v>
          </cell>
          <cell r="E2">
            <v>1</v>
          </cell>
          <cell r="F2">
            <v>1</v>
          </cell>
          <cell r="G2" t="str">
            <v>3.6.1.2.1</v>
          </cell>
        </row>
        <row r="3">
          <cell r="A3" t="str">
            <v>200.2</v>
          </cell>
          <cell r="B3" t="str">
            <v xml:space="preserve">DESMONTE Y LIMPIEZA EN ZONAS NO BOSCOSAS           </v>
          </cell>
          <cell r="C3" t="str">
            <v>Ha</v>
          </cell>
          <cell r="D3">
            <v>950061.52597402583</v>
          </cell>
          <cell r="F3">
            <v>1</v>
          </cell>
          <cell r="G3" t="str">
            <v>3.6.1.2.3</v>
          </cell>
        </row>
        <row r="4">
          <cell r="A4" t="str">
            <v>201.7</v>
          </cell>
          <cell r="B4" t="str">
            <v xml:space="preserve">DEMOLICION DE ESTRUCTURAS.             </v>
          </cell>
          <cell r="C4" t="str">
            <v>M3</v>
          </cell>
          <cell r="D4">
            <v>97845</v>
          </cell>
          <cell r="F4">
            <v>1</v>
          </cell>
          <cell r="G4" t="str">
            <v xml:space="preserve">3.6.1.3.13  </v>
          </cell>
        </row>
        <row r="5">
          <cell r="A5" t="str">
            <v>201.8</v>
          </cell>
          <cell r="B5" t="str">
            <v>DEMOLICION DE PAVIMENTOS RIGIDOS</v>
          </cell>
          <cell r="C5" t="str">
            <v>M2</v>
          </cell>
          <cell r="D5">
            <v>26099</v>
          </cell>
          <cell r="F5">
            <v>1</v>
          </cell>
          <cell r="G5" t="str">
            <v>3.6.1.3.15</v>
          </cell>
        </row>
        <row r="6">
          <cell r="A6" t="str">
            <v>201.9</v>
          </cell>
          <cell r="B6" t="str">
            <v xml:space="preserve">DEMOLICION DE PISOS Y ANDENES DE CONCRETO.             </v>
          </cell>
          <cell r="C6" t="str">
            <v>M2</v>
          </cell>
          <cell r="D6">
            <v>19159</v>
          </cell>
          <cell r="F6">
            <v>1</v>
          </cell>
          <cell r="G6" t="str">
            <v>3.6.1.3.33</v>
          </cell>
        </row>
        <row r="7">
          <cell r="A7" t="str">
            <v>201.10</v>
          </cell>
          <cell r="B7" t="str">
            <v xml:space="preserve">DEMOLICION DE BORDILLOS DE CONCRETO      </v>
          </cell>
          <cell r="C7" t="str">
            <v>ML</v>
          </cell>
          <cell r="D7">
            <v>15722</v>
          </cell>
          <cell r="F7">
            <v>1</v>
          </cell>
          <cell r="G7" t="str">
            <v>3.6.1.3.35</v>
          </cell>
        </row>
        <row r="8">
          <cell r="A8" t="str">
            <v>201.11</v>
          </cell>
          <cell r="B8" t="str">
            <v xml:space="preserve">DESMONTAJE Y TRASLADO DE ESTRUCTURAS METALICAS.            </v>
          </cell>
          <cell r="C8" t="str">
            <v>Kg</v>
          </cell>
          <cell r="D8">
            <v>1218</v>
          </cell>
          <cell r="F8">
            <v>1</v>
          </cell>
          <cell r="G8" t="str">
            <v>3.6.1.3</v>
          </cell>
        </row>
        <row r="9">
          <cell r="A9" t="str">
            <v>201.12</v>
          </cell>
          <cell r="B9" t="str">
            <v xml:space="preserve">REMOCION DE ESPECIES VEGETALES           </v>
          </cell>
          <cell r="C9" t="str">
            <v>UN</v>
          </cell>
          <cell r="D9">
            <v>148653</v>
          </cell>
          <cell r="F9">
            <v>1</v>
          </cell>
          <cell r="G9" t="str">
            <v>3.6.1.3.47</v>
          </cell>
        </row>
        <row r="10">
          <cell r="A10" t="str">
            <v>201.15</v>
          </cell>
          <cell r="B10" t="str">
            <v>REMOCION DE ALCANTARILLAS</v>
          </cell>
          <cell r="C10" t="str">
            <v>ML</v>
          </cell>
          <cell r="D10">
            <v>65945</v>
          </cell>
          <cell r="F10">
            <v>1</v>
          </cell>
          <cell r="G10" t="str">
            <v>3.6.1.3</v>
          </cell>
        </row>
        <row r="11">
          <cell r="A11" t="str">
            <v>201.16</v>
          </cell>
          <cell r="B11" t="str">
            <v xml:space="preserve">REMOCION DE CERCAS DE ALAMBRE            </v>
          </cell>
          <cell r="C11" t="str">
            <v>ML</v>
          </cell>
          <cell r="D11">
            <v>3175</v>
          </cell>
          <cell r="F11">
            <v>1</v>
          </cell>
          <cell r="G11" t="str">
            <v>3.6.1.3</v>
          </cell>
        </row>
        <row r="12">
          <cell r="A12" t="str">
            <v>201.21</v>
          </cell>
          <cell r="B12" t="str">
            <v>REMOCION DE DEFENSAS METALICAS</v>
          </cell>
          <cell r="C12" t="str">
            <v>ML</v>
          </cell>
          <cell r="D12">
            <v>8238</v>
          </cell>
          <cell r="F12">
            <v>1</v>
          </cell>
          <cell r="G12" t="str">
            <v>3.6.1.3</v>
          </cell>
        </row>
        <row r="13">
          <cell r="A13" t="str">
            <v>210.1.1</v>
          </cell>
          <cell r="B13" t="str">
            <v>EXCAVACIÓN SIN CLASIFICAR DE LA EXPLANACIÓN Y CANALES</v>
          </cell>
          <cell r="C13" t="str">
            <v>M3</v>
          </cell>
          <cell r="D13">
            <v>11606</v>
          </cell>
          <cell r="F13">
            <v>1</v>
          </cell>
          <cell r="G13" t="str">
            <v xml:space="preserve">3.6.2.1.1 </v>
          </cell>
        </row>
        <row r="14">
          <cell r="A14" t="str">
            <v>210.1.2</v>
          </cell>
          <cell r="B14" t="str">
            <v>EXCAVACIÓN SIN CLASIFICAR DE PRESTAMOS</v>
          </cell>
          <cell r="C14" t="str">
            <v>M3</v>
          </cell>
          <cell r="D14">
            <v>6120</v>
          </cell>
          <cell r="F14">
            <v>1</v>
          </cell>
          <cell r="G14" t="str">
            <v>3.6.2.1.3 </v>
          </cell>
        </row>
        <row r="15">
          <cell r="A15" t="str">
            <v>210.2.1</v>
          </cell>
          <cell r="B15" t="str">
            <v>EXCAVACION EN ROCA DE LA EXPLANACION Y CANALES</v>
          </cell>
          <cell r="C15" t="str">
            <v>M3</v>
          </cell>
          <cell r="D15">
            <v>33225</v>
          </cell>
          <cell r="F15">
            <v>1</v>
          </cell>
          <cell r="G15" t="str">
            <v>3.6.2.1.3</v>
          </cell>
        </row>
        <row r="16">
          <cell r="A16" t="str">
            <v>210.2.2</v>
          </cell>
          <cell r="B16" t="str">
            <v>EXCAVACION EN MATERIAL COMUN DE LA EXPLANACION Y CANALES</v>
          </cell>
          <cell r="C16" t="str">
            <v>M3</v>
          </cell>
          <cell r="D16">
            <v>5392</v>
          </cell>
          <cell r="F16">
            <v>1</v>
          </cell>
          <cell r="G16" t="str">
            <v>3.6.2.1.5</v>
          </cell>
        </row>
        <row r="17">
          <cell r="A17" t="str">
            <v>210.2.3</v>
          </cell>
          <cell r="B17" t="str">
            <v>EXCAVACION EN ROCA DE PRESTAMOS</v>
          </cell>
          <cell r="C17" t="str">
            <v>M3</v>
          </cell>
          <cell r="D17">
            <v>17643</v>
          </cell>
          <cell r="F17">
            <v>1</v>
          </cell>
          <cell r="G17" t="str">
            <v>3.6.2.1.5</v>
          </cell>
        </row>
        <row r="18">
          <cell r="A18" t="str">
            <v>210.2.4</v>
          </cell>
          <cell r="B18" t="str">
            <v xml:space="preserve">EXCAVACION EN MATERIAL COMUN DE PRESTAMOS         </v>
          </cell>
          <cell r="C18" t="str">
            <v>M3</v>
          </cell>
          <cell r="D18">
            <v>3945</v>
          </cell>
          <cell r="F18">
            <v>1</v>
          </cell>
          <cell r="G18" t="str">
            <v>3.6.2.1.5</v>
          </cell>
        </row>
        <row r="19">
          <cell r="A19" t="str">
            <v>211.1</v>
          </cell>
          <cell r="B19" t="str">
            <v>REMOCION DE DERRUMBES</v>
          </cell>
          <cell r="C19" t="str">
            <v>M3</v>
          </cell>
          <cell r="D19">
            <v>5397</v>
          </cell>
          <cell r="F19">
            <v>1</v>
          </cell>
          <cell r="G19" t="str">
            <v xml:space="preserve">3.6.2.2.1  </v>
          </cell>
        </row>
        <row r="20">
          <cell r="A20" t="str">
            <v>220.1</v>
          </cell>
          <cell r="B20" t="str">
            <v>TERRAPLENES</v>
          </cell>
          <cell r="C20" t="str">
            <v>M3</v>
          </cell>
          <cell r="D20">
            <v>10653</v>
          </cell>
          <cell r="F20">
            <v>1</v>
          </cell>
          <cell r="G20" t="str">
            <v>3.6.2.3.1</v>
          </cell>
        </row>
        <row r="21">
          <cell r="A21" t="str">
            <v>221.1</v>
          </cell>
          <cell r="B21" t="str">
            <v>PEDRAPLÉN COMPACTO</v>
          </cell>
          <cell r="C21" t="str">
            <v>M3</v>
          </cell>
          <cell r="D21">
            <v>11290</v>
          </cell>
          <cell r="F21">
            <v>1</v>
          </cell>
          <cell r="G21" t="str">
            <v>3.6.2.4.2</v>
          </cell>
        </row>
        <row r="22">
          <cell r="A22" t="str">
            <v>221.2</v>
          </cell>
          <cell r="B22" t="str">
            <v>PEDRAPLÉN SUELTO</v>
          </cell>
          <cell r="C22" t="str">
            <v>M3</v>
          </cell>
          <cell r="D22">
            <v>8032</v>
          </cell>
          <cell r="F22">
            <v>1</v>
          </cell>
          <cell r="G22" t="str">
            <v>3.6.2.4.1</v>
          </cell>
        </row>
        <row r="23">
          <cell r="A23" t="str">
            <v>230.1</v>
          </cell>
          <cell r="B23" t="str">
            <v xml:space="preserve">MEJORAMIENTO DE LA SUBRASANTE INVOLUCRANDO EL SUELO EXISTENTE.          </v>
          </cell>
          <cell r="C23" t="str">
            <v>M2</v>
          </cell>
          <cell r="D23">
            <v>937</v>
          </cell>
          <cell r="F23">
            <v>1</v>
          </cell>
          <cell r="G23" t="str">
            <v>3.6.2.5.1</v>
          </cell>
        </row>
        <row r="24">
          <cell r="A24" t="str">
            <v>230.2</v>
          </cell>
          <cell r="B24" t="str">
            <v xml:space="preserve">MEJORAMIENTO DE LA SUBRASANTE EMPLEANDO UNICAMENTE MATERIAL ADICIONADO.             </v>
          </cell>
          <cell r="C24" t="str">
            <v>M3</v>
          </cell>
          <cell r="D24">
            <v>6124</v>
          </cell>
          <cell r="F24">
            <v>1</v>
          </cell>
          <cell r="G24" t="str">
            <v>3.6.2.5.2</v>
          </cell>
        </row>
        <row r="25">
          <cell r="A25" t="str">
            <v>231.1</v>
          </cell>
          <cell r="B25" t="str">
            <v>GEOTEXTIL PARA SEPARACION DE SUELOS DE SUBRASANTE Y CAPAS GRANULARES</v>
          </cell>
          <cell r="C25" t="str">
            <v>M2</v>
          </cell>
          <cell r="D25">
            <v>8153</v>
          </cell>
          <cell r="F25">
            <v>1</v>
          </cell>
          <cell r="G25" t="str">
            <v>3.6.8.2 </v>
          </cell>
        </row>
        <row r="26">
          <cell r="A26" t="str">
            <v>232.1</v>
          </cell>
          <cell r="B26" t="str">
            <v xml:space="preserve">GEOTEXTIL PARA ESTABILIZACION DE SUELOS DE SUBRASANTE Y CAPAS GRANULARES           </v>
          </cell>
          <cell r="C26" t="str">
            <v>M2</v>
          </cell>
          <cell r="D26">
            <v>8153</v>
          </cell>
          <cell r="F26">
            <v>1</v>
          </cell>
          <cell r="G26" t="str">
            <v>3.6.8.2 </v>
          </cell>
        </row>
        <row r="27">
          <cell r="A27" t="str">
            <v>310.1</v>
          </cell>
          <cell r="B27" t="str">
            <v xml:space="preserve">CONFORMACION DE LA CALZADA EXISTENTE           </v>
          </cell>
          <cell r="C27" t="str">
            <v>M2</v>
          </cell>
          <cell r="D27">
            <v>866</v>
          </cell>
          <cell r="F27">
            <v>1</v>
          </cell>
          <cell r="G27" t="str">
            <v>3.6.3.1.1</v>
          </cell>
        </row>
        <row r="28">
          <cell r="A28" t="str">
            <v>311.1</v>
          </cell>
          <cell r="B28" t="str">
            <v xml:space="preserve">AFIRMADO             </v>
          </cell>
          <cell r="C28" t="str">
            <v>M3</v>
          </cell>
          <cell r="D28">
            <v>47968</v>
          </cell>
          <cell r="F28">
            <v>1</v>
          </cell>
          <cell r="G28" t="str">
            <v>3.6.3.2.1</v>
          </cell>
        </row>
        <row r="29">
          <cell r="A29" t="str">
            <v>320.1</v>
          </cell>
          <cell r="B29" t="str">
            <v>SUBBASE GRANULAR</v>
          </cell>
          <cell r="C29" t="str">
            <v>M3</v>
          </cell>
          <cell r="D29">
            <v>62515</v>
          </cell>
          <cell r="F29">
            <v>1</v>
          </cell>
          <cell r="G29" t="str">
            <v>3.6.3.4.4</v>
          </cell>
        </row>
        <row r="30">
          <cell r="A30" t="str">
            <v>320.2</v>
          </cell>
          <cell r="B30" t="str">
            <v>SUBBASE GRANULAR PARA BACHEO</v>
          </cell>
          <cell r="C30" t="str">
            <v>M3</v>
          </cell>
          <cell r="D30">
            <v>103869</v>
          </cell>
          <cell r="F30">
            <v>1</v>
          </cell>
          <cell r="G30" t="str">
            <v>3.6.3.4.4</v>
          </cell>
        </row>
        <row r="31">
          <cell r="A31" t="str">
            <v>330.1</v>
          </cell>
          <cell r="B31" t="str">
            <v>BASE GRANULAR</v>
          </cell>
          <cell r="C31" t="str">
            <v>M³</v>
          </cell>
          <cell r="D31">
            <v>69583</v>
          </cell>
          <cell r="F31">
            <v>1</v>
          </cell>
          <cell r="G31" t="str">
            <v>3.6.3.6.2</v>
          </cell>
        </row>
        <row r="32">
          <cell r="A32" t="str">
            <v>330.2</v>
          </cell>
          <cell r="B32" t="str">
            <v>BASE GRANULAR PARA BACHEO</v>
          </cell>
          <cell r="C32" t="str">
            <v>M³</v>
          </cell>
          <cell r="D32">
            <v>155759</v>
          </cell>
          <cell r="F32">
            <v>1</v>
          </cell>
          <cell r="G32" t="str">
            <v>3.6.3.6.3</v>
          </cell>
        </row>
        <row r="33">
          <cell r="A33" t="str">
            <v>340.1</v>
          </cell>
          <cell r="B33" t="str">
            <v>BASE ESTABILIZADA CON EMULSIÓN ASFÁLTICA BEE-1</v>
          </cell>
          <cell r="C33" t="str">
            <v>M³</v>
          </cell>
          <cell r="D33">
            <v>74503</v>
          </cell>
          <cell r="F33">
            <v>1</v>
          </cell>
          <cell r="G33" t="str">
            <v>3.6.3.7.1</v>
          </cell>
        </row>
        <row r="34">
          <cell r="A34" t="str">
            <v>340.2</v>
          </cell>
          <cell r="B34" t="str">
            <v>BASE ESTABILIZADA CON EMULSIÓN ASFÁLTICA BEE-2</v>
          </cell>
          <cell r="C34" t="str">
            <v>M³</v>
          </cell>
          <cell r="D34">
            <v>77436</v>
          </cell>
          <cell r="F34">
            <v>1</v>
          </cell>
          <cell r="G34" t="str">
            <v>3.6.3.7.3</v>
          </cell>
        </row>
        <row r="35">
          <cell r="A35" t="str">
            <v>341.1</v>
          </cell>
          <cell r="B35" t="str">
            <v>BASE ESTABILIZADA CON CEMENTO PORTLAND</v>
          </cell>
          <cell r="C35" t="str">
            <v>M³</v>
          </cell>
          <cell r="D35">
            <v>66206</v>
          </cell>
          <cell r="F35">
            <v>1</v>
          </cell>
          <cell r="G35" t="str">
            <v>3.6.3.7</v>
          </cell>
        </row>
        <row r="36">
          <cell r="A36" t="str">
            <v>341.2</v>
          </cell>
          <cell r="B36" t="str">
            <v>CEMENTO PORTLAND</v>
          </cell>
          <cell r="C36" t="str">
            <v>KG</v>
          </cell>
          <cell r="D36">
            <v>614</v>
          </cell>
          <cell r="F36">
            <v>1</v>
          </cell>
          <cell r="G36" t="str">
            <v>3.6.3.7</v>
          </cell>
        </row>
        <row r="37">
          <cell r="A37" t="str">
            <v>342.1</v>
          </cell>
          <cell r="B37" t="str">
            <v>BASE DE CONCRETO HIDRÁULICO</v>
          </cell>
          <cell r="C37" t="str">
            <v>M³</v>
          </cell>
          <cell r="D37">
            <v>634841</v>
          </cell>
          <cell r="F37">
            <v>1</v>
          </cell>
          <cell r="G37" t="str">
            <v>3.6.3.7</v>
          </cell>
        </row>
        <row r="38">
          <cell r="A38" t="str">
            <v>410.1</v>
          </cell>
          <cell r="B38" t="str">
            <v>CEMENTO ASFÁLTICO DE PENETRACIÓN 60-70</v>
          </cell>
          <cell r="C38" t="str">
            <v>KG</v>
          </cell>
          <cell r="D38">
            <v>1394</v>
          </cell>
          <cell r="F38">
            <v>1</v>
          </cell>
          <cell r="G38" t="str">
            <v>3.6.4.1.1</v>
          </cell>
        </row>
        <row r="39">
          <cell r="A39" t="str">
            <v>410.2</v>
          </cell>
          <cell r="B39" t="str">
            <v>CEMENTO ASFÁLTICO DE PENETRACIÓN 80-100</v>
          </cell>
          <cell r="C39" t="str">
            <v>KG</v>
          </cell>
          <cell r="D39">
            <v>1331</v>
          </cell>
          <cell r="F39">
            <v>1</v>
          </cell>
          <cell r="G39" t="str">
            <v>3.6.4.1.2</v>
          </cell>
        </row>
        <row r="40">
          <cell r="A40" t="str">
            <v>411.1</v>
          </cell>
          <cell r="B40" t="str">
            <v>EMULSIÓN ASFÁLTICA DE ROTURA MEDIA CRM</v>
          </cell>
          <cell r="C40" t="str">
            <v>LT</v>
          </cell>
          <cell r="D40">
            <v>1903</v>
          </cell>
          <cell r="F40">
            <v>1</v>
          </cell>
          <cell r="G40" t="str">
            <v>3.6.4.2.1</v>
          </cell>
        </row>
        <row r="41">
          <cell r="A41" t="str">
            <v>411.2</v>
          </cell>
          <cell r="B41" t="str">
            <v>EMULSIÓN ASFÁLTICA DE ROTURA LENTA CRL-1</v>
          </cell>
          <cell r="C41" t="str">
            <v>LT</v>
          </cell>
          <cell r="D41">
            <v>1686</v>
          </cell>
          <cell r="F41">
            <v>1</v>
          </cell>
          <cell r="G41" t="str">
            <v>3.6.4.2.2</v>
          </cell>
        </row>
        <row r="42">
          <cell r="A42" t="str">
            <v>411.3</v>
          </cell>
          <cell r="B42" t="str">
            <v>EMULSIÓN ASFÁLTICA DE ROTURA LENTA CRL-1H</v>
          </cell>
          <cell r="C42" t="str">
            <v>LT</v>
          </cell>
          <cell r="D42">
            <v>1594</v>
          </cell>
          <cell r="F42">
            <v>1</v>
          </cell>
          <cell r="G42" t="str">
            <v>3.6.4.2.3</v>
          </cell>
        </row>
        <row r="43">
          <cell r="A43" t="str">
            <v>414.1</v>
          </cell>
          <cell r="B43" t="str">
            <v>CEMENTO ASFÁLTICO MODIFICADO CON POLÍMEROS TIPO I</v>
          </cell>
          <cell r="C43" t="str">
            <v>KG</v>
          </cell>
          <cell r="D43">
            <v>2226</v>
          </cell>
          <cell r="F43">
            <v>1</v>
          </cell>
          <cell r="G43" t="str">
            <v>3.6.4.1.3</v>
          </cell>
        </row>
        <row r="44">
          <cell r="A44" t="str">
            <v>414.2</v>
          </cell>
          <cell r="B44" t="str">
            <v>CEMENTO ASFÁLTICO MODIFICADO CON POLÍMEROS TIPO II</v>
          </cell>
          <cell r="C44" t="str">
            <v>KG</v>
          </cell>
          <cell r="D44">
            <v>2359</v>
          </cell>
          <cell r="F44">
            <v>1</v>
          </cell>
          <cell r="G44" t="str">
            <v>3.6.4.1.4</v>
          </cell>
        </row>
        <row r="45">
          <cell r="A45" t="str">
            <v>414.3</v>
          </cell>
          <cell r="B45" t="str">
            <v>CEMENTO ASFÁLTICO MODIFICADO CON POLÍMEROS TIPO III</v>
          </cell>
          <cell r="C45" t="str">
            <v>KG</v>
          </cell>
          <cell r="D45">
            <v>2480</v>
          </cell>
          <cell r="F45">
            <v>1</v>
          </cell>
          <cell r="G45" t="str">
            <v>3.6.4.1.5</v>
          </cell>
        </row>
        <row r="46">
          <cell r="A46" t="str">
            <v>414.4</v>
          </cell>
          <cell r="B46" t="str">
            <v>CEMENTO ASFÁLTICO MODIFICADO CON POLÍMEROS TIPO IV</v>
          </cell>
          <cell r="C46" t="str">
            <v>KG</v>
          </cell>
          <cell r="D46">
            <v>2661</v>
          </cell>
          <cell r="F46">
            <v>1</v>
          </cell>
          <cell r="G46" t="str">
            <v>3.6.4.1.6</v>
          </cell>
        </row>
        <row r="47">
          <cell r="A47" t="str">
            <v>414.5</v>
          </cell>
          <cell r="B47" t="str">
            <v>CEMENTO ASFÁLTICO MODIFICADO CON POLÍMEROS TIPO V</v>
          </cell>
          <cell r="C47" t="str">
            <v>KG</v>
          </cell>
          <cell r="D47">
            <v>2682</v>
          </cell>
          <cell r="F47">
            <v>1</v>
          </cell>
          <cell r="G47" t="str">
            <v>3.6.4.1</v>
          </cell>
        </row>
        <row r="48">
          <cell r="A48" t="str">
            <v>415.1</v>
          </cell>
          <cell r="B48" t="str">
            <v>EMULSIÓN ASFÁLTICA DE ROTURA MEDIA MODIFICADA CON POLÍMEROS CRMm</v>
          </cell>
          <cell r="C48" t="str">
            <v>LT</v>
          </cell>
          <cell r="D48">
            <v>2375</v>
          </cell>
          <cell r="F48">
            <v>1</v>
          </cell>
          <cell r="G48" t="str">
            <v>3.6.4.2.5</v>
          </cell>
        </row>
        <row r="49">
          <cell r="A49" t="str">
            <v>420.1</v>
          </cell>
          <cell r="B49" t="str">
            <v>RIEGO DE IMPRIMACIÓN CON EMULSIÓN ASFÁLTICA</v>
          </cell>
          <cell r="C49" t="str">
            <v>M²</v>
          </cell>
          <cell r="D49">
            <v>2260</v>
          </cell>
          <cell r="F49">
            <v>1</v>
          </cell>
          <cell r="G49" t="str">
            <v xml:space="preserve">3.6.4.3.1 </v>
          </cell>
        </row>
        <row r="50">
          <cell r="A50" t="str">
            <v>420.2</v>
          </cell>
          <cell r="B50" t="str">
            <v>RIEGO DE IMPRIMACIÓN CON ASFALTO LÍQUIDO</v>
          </cell>
          <cell r="C50" t="str">
            <v>M²</v>
          </cell>
          <cell r="D50">
            <v>10036</v>
          </cell>
          <cell r="F50">
            <v>1</v>
          </cell>
          <cell r="G50" t="str">
            <v>3.6.4.3.2</v>
          </cell>
        </row>
        <row r="51">
          <cell r="A51" t="str">
            <v>421.1</v>
          </cell>
          <cell r="B51" t="str">
            <v>RIEGO DE LIGA CON EMULSIÓN ASFÁLTICA CRR-1</v>
          </cell>
          <cell r="C51" t="str">
            <v>M²</v>
          </cell>
          <cell r="D51">
            <v>1104</v>
          </cell>
          <cell r="F51">
            <v>1</v>
          </cell>
          <cell r="G51" t="str">
            <v>3.6.4.4.2</v>
          </cell>
        </row>
        <row r="52">
          <cell r="A52" t="str">
            <v>421.2</v>
          </cell>
          <cell r="B52" t="str">
            <v>RIEGO DE LIGA CON EMULSIÓN ASFÁLTICA CRR-2</v>
          </cell>
          <cell r="C52" t="str">
            <v>M²</v>
          </cell>
          <cell r="D52">
            <v>1047</v>
          </cell>
          <cell r="F52">
            <v>1</v>
          </cell>
          <cell r="G52" t="str">
            <v>3.6.4.4.3</v>
          </cell>
        </row>
        <row r="53">
          <cell r="A53" t="str">
            <v>421.3</v>
          </cell>
          <cell r="B53" t="str">
            <v>RIEGO DE LIGA CON EMULSIÓN MODIFICADA CON POLÍMEROS              CRR-1m</v>
          </cell>
          <cell r="C53" t="str">
            <v>M²</v>
          </cell>
          <cell r="D53">
            <v>1683</v>
          </cell>
          <cell r="F53">
            <v>1</v>
          </cell>
          <cell r="G53" t="str">
            <v>3.6.4.4.4</v>
          </cell>
        </row>
        <row r="54">
          <cell r="A54" t="str">
            <v>421.4</v>
          </cell>
          <cell r="B54" t="str">
            <v>RIEGO DE LIGA CON EMULSIÓN MODIFICADA CON POLÍMEROS CRR-2m</v>
          </cell>
          <cell r="C54" t="str">
            <v>M²</v>
          </cell>
          <cell r="D54">
            <v>1706</v>
          </cell>
          <cell r="F54">
            <v>1</v>
          </cell>
          <cell r="G54" t="str">
            <v>3.6.4.4.5</v>
          </cell>
        </row>
        <row r="55">
          <cell r="A55" t="str">
            <v>430.1</v>
          </cell>
          <cell r="B55" t="str">
            <v>TRATAMIENTO SUPERFICIAL SIMPLE CON EMULSIÓN CRR-2</v>
          </cell>
          <cell r="C55" t="str">
            <v>M²</v>
          </cell>
          <cell r="D55">
            <v>6579</v>
          </cell>
          <cell r="F55">
            <v>1</v>
          </cell>
          <cell r="G55" t="str">
            <v>3.6.4.5.1</v>
          </cell>
        </row>
        <row r="56">
          <cell r="A56" t="str">
            <v>430.2</v>
          </cell>
          <cell r="B56" t="str">
            <v>TRATAMIENTO SUPERFICIAL SIMPLE CON EMULSIÓN CRR-2M</v>
          </cell>
          <cell r="C56" t="str">
            <v>M²</v>
          </cell>
          <cell r="D56">
            <v>7377</v>
          </cell>
          <cell r="F56">
            <v>1</v>
          </cell>
          <cell r="G56" t="str">
            <v>3.6.4.5.2</v>
          </cell>
        </row>
        <row r="57">
          <cell r="A57" t="str">
            <v>431.1</v>
          </cell>
          <cell r="B57" t="str">
            <v>TRATAMIENTO SUPERFICIAL DOBLE CON EMULSION CRR-2</v>
          </cell>
          <cell r="C57" t="str">
            <v>M²</v>
          </cell>
          <cell r="D57">
            <v>9843</v>
          </cell>
          <cell r="F57">
            <v>1</v>
          </cell>
          <cell r="G57" t="str">
            <v>3.6.4.6.1</v>
          </cell>
        </row>
        <row r="58">
          <cell r="A58" t="str">
            <v>431.2</v>
          </cell>
          <cell r="B58" t="str">
            <v>TRATAMIENTO SUPERFICIAL DOBLE CON EMULSION CRR-2M</v>
          </cell>
          <cell r="C58" t="str">
            <v>M²</v>
          </cell>
          <cell r="D58">
            <v>11212</v>
          </cell>
          <cell r="F58">
            <v>1</v>
          </cell>
          <cell r="G58" t="str">
            <v>3.6.4.6.2</v>
          </cell>
        </row>
        <row r="59">
          <cell r="A59" t="str">
            <v>432.1</v>
          </cell>
          <cell r="B59" t="str">
            <v>SELLO DE ARENA-ASFALTO CRR-2</v>
          </cell>
          <cell r="C59" t="str">
            <v>M²</v>
          </cell>
          <cell r="D59">
            <v>3240</v>
          </cell>
          <cell r="F59">
            <v>1</v>
          </cell>
          <cell r="G59" t="str">
            <v>3.6.4.7.1</v>
          </cell>
        </row>
        <row r="60">
          <cell r="A60" t="str">
            <v>432.2</v>
          </cell>
          <cell r="B60" t="str">
            <v>SELLO DE ARENA-ASFALTO CRR-2M</v>
          </cell>
          <cell r="C60" t="str">
            <v>M²</v>
          </cell>
          <cell r="D60">
            <v>3684</v>
          </cell>
          <cell r="F60">
            <v>1</v>
          </cell>
          <cell r="G60" t="str">
            <v>3.6.4.7.1</v>
          </cell>
        </row>
        <row r="61">
          <cell r="A61" t="str">
            <v>433.1</v>
          </cell>
          <cell r="B61" t="str">
            <v>LECHADA ASFALTICA CON EMULSION CRL-1H LA-1</v>
          </cell>
          <cell r="C61" t="str">
            <v>M²</v>
          </cell>
          <cell r="D61">
            <v>4072</v>
          </cell>
          <cell r="F61">
            <v>1</v>
          </cell>
          <cell r="G61" t="str">
            <v>3.6.4.8.1</v>
          </cell>
        </row>
        <row r="62">
          <cell r="A62" t="str">
            <v>433.2</v>
          </cell>
          <cell r="B62" t="str">
            <v>LECHADA ASFALTICA CON EMULSION CRL-1H LA-2</v>
          </cell>
          <cell r="C62" t="str">
            <v>M²</v>
          </cell>
          <cell r="D62">
            <v>5365</v>
          </cell>
          <cell r="F62">
            <v>1</v>
          </cell>
          <cell r="G62" t="str">
            <v>3.6.4.8.2</v>
          </cell>
        </row>
        <row r="63">
          <cell r="A63" t="str">
            <v>433.3</v>
          </cell>
          <cell r="B63" t="str">
            <v>LECHADA ASFALTICA CON EMULSION CRL-1H LA-3</v>
          </cell>
          <cell r="C63" t="str">
            <v>M²</v>
          </cell>
          <cell r="D63">
            <v>5521</v>
          </cell>
          <cell r="F63">
            <v>1</v>
          </cell>
          <cell r="G63" t="str">
            <v>3.6.4.8.3</v>
          </cell>
        </row>
        <row r="64">
          <cell r="A64" t="str">
            <v>433.4</v>
          </cell>
          <cell r="B64" t="str">
            <v>LECHADA ASFALTICA CON EMULSION CRL-1H LA-4</v>
          </cell>
          <cell r="C64" t="str">
            <v>M²</v>
          </cell>
          <cell r="D64">
            <v>6762</v>
          </cell>
          <cell r="F64">
            <v>1</v>
          </cell>
          <cell r="G64" t="str">
            <v>3.6.4.8.4</v>
          </cell>
        </row>
        <row r="65">
          <cell r="A65" t="str">
            <v>433.5</v>
          </cell>
          <cell r="B65" t="str">
            <v>LECHADA ASFALTICA CON EMULSION CRL-1HM LA-1</v>
          </cell>
          <cell r="C65" t="str">
            <v>M²</v>
          </cell>
          <cell r="D65">
            <v>4614</v>
          </cell>
          <cell r="F65">
            <v>1</v>
          </cell>
          <cell r="G65" t="str">
            <v>3.6.4.8.5</v>
          </cell>
        </row>
        <row r="66">
          <cell r="A66" t="str">
            <v>433.6</v>
          </cell>
          <cell r="B66" t="str">
            <v>LECHADA ASFALTICA CON EMULSION CRL-1HM LA-2</v>
          </cell>
          <cell r="C66" t="str">
            <v>M²</v>
          </cell>
          <cell r="D66">
            <v>6159</v>
          </cell>
          <cell r="F66">
            <v>1</v>
          </cell>
          <cell r="G66" t="str">
            <v>3.6.4.8.6</v>
          </cell>
        </row>
        <row r="67">
          <cell r="A67" t="str">
            <v>433.7</v>
          </cell>
          <cell r="B67" t="str">
            <v>LECHADA ASFALTICA CON EMULSION CRL-1HM LA-3</v>
          </cell>
          <cell r="C67" t="str">
            <v>M²</v>
          </cell>
          <cell r="D67">
            <v>6502</v>
          </cell>
          <cell r="F67">
            <v>1</v>
          </cell>
          <cell r="G67" t="str">
            <v>3.6.4.8.7</v>
          </cell>
        </row>
        <row r="68">
          <cell r="A68" t="str">
            <v>433.8</v>
          </cell>
          <cell r="B68" t="str">
            <v>LECHADA ASFALTICA CON EMULSION CRL-1HM LA-4</v>
          </cell>
          <cell r="C68" t="str">
            <v>M²</v>
          </cell>
          <cell r="D68">
            <v>6762</v>
          </cell>
          <cell r="F68">
            <v>1</v>
          </cell>
          <cell r="G68" t="str">
            <v>3.6.4.8.8</v>
          </cell>
        </row>
        <row r="69">
          <cell r="A69" t="str">
            <v>440.1</v>
          </cell>
          <cell r="B69" t="str">
            <v>MEZCLA DENSA EN FRIO MDF-1</v>
          </cell>
          <cell r="C69" t="str">
            <v>M³</v>
          </cell>
          <cell r="D69">
            <v>252679</v>
          </cell>
          <cell r="F69">
            <v>1</v>
          </cell>
          <cell r="G69" t="str">
            <v>3.6.4.9.1</v>
          </cell>
        </row>
        <row r="70">
          <cell r="A70" t="str">
            <v>440.1P</v>
          </cell>
          <cell r="B70" t="str">
            <v>MEZCLA DENSA EN FRIO MDF-1</v>
          </cell>
          <cell r="C70" t="str">
            <v>M³</v>
          </cell>
          <cell r="D70">
            <v>589211</v>
          </cell>
          <cell r="F70">
            <v>1</v>
          </cell>
          <cell r="G70" t="str">
            <v>3.6.4.9</v>
          </cell>
        </row>
        <row r="71">
          <cell r="A71" t="str">
            <v>440.2</v>
          </cell>
          <cell r="B71" t="str">
            <v>MEZCLA DENSA EN FRIO MDF-2</v>
          </cell>
          <cell r="C71" t="str">
            <v>M³</v>
          </cell>
          <cell r="D71">
            <v>275588</v>
          </cell>
          <cell r="F71">
            <v>1</v>
          </cell>
          <cell r="G71" t="str">
            <v>3.6.4.9.2</v>
          </cell>
        </row>
        <row r="72">
          <cell r="A72" t="str">
            <v>440.2P</v>
          </cell>
          <cell r="B72" t="str">
            <v>MEZCLA DENSA EN FRIO MDF-2</v>
          </cell>
          <cell r="C72" t="str">
            <v>M³</v>
          </cell>
          <cell r="D72">
            <v>617540</v>
          </cell>
          <cell r="F72">
            <v>1</v>
          </cell>
          <cell r="G72" t="str">
            <v>3.6.4.9</v>
          </cell>
        </row>
        <row r="73">
          <cell r="A73" t="str">
            <v>440.3</v>
          </cell>
          <cell r="B73" t="str">
            <v>MEZCLA DENSA EN FRIO MDF-3</v>
          </cell>
          <cell r="C73" t="str">
            <v>M³</v>
          </cell>
          <cell r="D73">
            <v>278285</v>
          </cell>
          <cell r="F73">
            <v>1</v>
          </cell>
          <cell r="G73" t="str">
            <v>3.6.4.9.3</v>
          </cell>
        </row>
        <row r="74">
          <cell r="A74" t="str">
            <v>440.3P</v>
          </cell>
          <cell r="B74" t="str">
            <v>MEZCLA DENSA EN FRIO MDF-3</v>
          </cell>
          <cell r="C74" t="str">
            <v>M³</v>
          </cell>
          <cell r="D74">
            <v>572731</v>
          </cell>
          <cell r="F74">
            <v>1</v>
          </cell>
          <cell r="G74" t="str">
            <v>3.6.4.9</v>
          </cell>
        </row>
        <row r="75">
          <cell r="A75" t="str">
            <v>440.4</v>
          </cell>
          <cell r="B75" t="str">
            <v>MEZCLA DENSA EN FRIO PARA BACHEO</v>
          </cell>
          <cell r="C75" t="str">
            <v>M³</v>
          </cell>
          <cell r="D75">
            <v>694026</v>
          </cell>
          <cell r="F75">
            <v>1</v>
          </cell>
          <cell r="G75" t="str">
            <v>3.6.4.9.4</v>
          </cell>
        </row>
        <row r="76">
          <cell r="A76" t="str">
            <v>441.1</v>
          </cell>
          <cell r="B76" t="str">
            <v>MEZCLA ABIERTA EN FRIO TIPO MAF-1</v>
          </cell>
          <cell r="C76" t="str">
            <v>M³</v>
          </cell>
          <cell r="D76">
            <v>275588</v>
          </cell>
          <cell r="F76">
            <v>1</v>
          </cell>
          <cell r="G76" t="str">
            <v>3.6.4.10.1</v>
          </cell>
        </row>
        <row r="77">
          <cell r="A77" t="str">
            <v>441.1P</v>
          </cell>
          <cell r="B77" t="str">
            <v>MEZCLA ABIERTA EN FRIO TIPO MAF-1</v>
          </cell>
          <cell r="C77" t="str">
            <v>M³</v>
          </cell>
          <cell r="D77">
            <v>617811</v>
          </cell>
          <cell r="F77">
            <v>1</v>
          </cell>
          <cell r="G77" t="str">
            <v>3.6.4.10</v>
          </cell>
        </row>
        <row r="78">
          <cell r="A78" t="str">
            <v>441.2</v>
          </cell>
          <cell r="B78" t="str">
            <v>MEZCLA ABIERTA EN FRIO TIPO MAF-2</v>
          </cell>
          <cell r="C78" t="str">
            <v>M³</v>
          </cell>
          <cell r="D78">
            <v>275588</v>
          </cell>
          <cell r="F78">
            <v>1</v>
          </cell>
          <cell r="G78" t="str">
            <v>3.6.4.10.2</v>
          </cell>
        </row>
        <row r="79">
          <cell r="A79" t="str">
            <v>441.2P</v>
          </cell>
          <cell r="B79" t="str">
            <v>MEZCLA ABIERTA EN FRIO TIPO MAF-2</v>
          </cell>
          <cell r="C79" t="str">
            <v>M³</v>
          </cell>
          <cell r="D79">
            <v>617811</v>
          </cell>
          <cell r="F79">
            <v>1</v>
          </cell>
          <cell r="G79" t="str">
            <v>3.6.4.10</v>
          </cell>
        </row>
        <row r="80">
          <cell r="A80" t="str">
            <v>441.3</v>
          </cell>
          <cell r="B80" t="str">
            <v>MEZCLA ABIERTA EN FRIO TIPO MAF-3</v>
          </cell>
          <cell r="C80" t="str">
            <v>M³</v>
          </cell>
          <cell r="D80">
            <v>277465</v>
          </cell>
          <cell r="F80">
            <v>1</v>
          </cell>
          <cell r="G80" t="str">
            <v>3.6.4.10.3</v>
          </cell>
        </row>
        <row r="81">
          <cell r="A81" t="str">
            <v>441.3P</v>
          </cell>
          <cell r="B81" t="str">
            <v>MEZCLA ABIERTA EN FRIO TIPO MAF-3</v>
          </cell>
          <cell r="C81" t="str">
            <v>M³</v>
          </cell>
          <cell r="D81">
            <v>577641</v>
          </cell>
          <cell r="F81">
            <v>1</v>
          </cell>
          <cell r="G81" t="str">
            <v>3.6.4.10</v>
          </cell>
        </row>
        <row r="82">
          <cell r="A82" t="str">
            <v>441.4</v>
          </cell>
          <cell r="B82" t="str">
            <v>MEZCLA ABIERTA EN FRIO PARA BACHEO</v>
          </cell>
          <cell r="C82" t="str">
            <v>M³</v>
          </cell>
          <cell r="D82">
            <v>676978</v>
          </cell>
          <cell r="F82">
            <v>1</v>
          </cell>
          <cell r="G82" t="str">
            <v>3.6.4.10.4</v>
          </cell>
        </row>
        <row r="83">
          <cell r="A83" t="str">
            <v>450.1</v>
          </cell>
          <cell r="B83" t="str">
            <v>MEZCLA DENSA EN CALIENTE MDC-1</v>
          </cell>
          <cell r="C83" t="str">
            <v>M³</v>
          </cell>
          <cell r="D83">
            <v>340623</v>
          </cell>
          <cell r="F83">
            <v>1</v>
          </cell>
          <cell r="G83" t="str">
            <v>3.6.4.11.2</v>
          </cell>
        </row>
        <row r="84">
          <cell r="A84" t="str">
            <v>450.1P</v>
          </cell>
          <cell r="B84" t="str">
            <v>MEZCLA DENSA EN CALIENTE MDC-1</v>
          </cell>
          <cell r="C84" t="str">
            <v>M³</v>
          </cell>
          <cell r="D84">
            <v>728593</v>
          </cell>
          <cell r="F84">
            <v>1</v>
          </cell>
          <cell r="G84" t="str">
            <v>3.6.4.11</v>
          </cell>
        </row>
        <row r="85">
          <cell r="A85" t="str">
            <v>450.2</v>
          </cell>
          <cell r="B85" t="str">
            <v>MEZCLA DENSA EN CALIENTE MDC-2</v>
          </cell>
          <cell r="C85" t="str">
            <v>M³</v>
          </cell>
          <cell r="D85">
            <v>340623</v>
          </cell>
          <cell r="F85">
            <v>1</v>
          </cell>
          <cell r="G85" t="str">
            <v>3.6.4.11.3</v>
          </cell>
        </row>
        <row r="86">
          <cell r="A86" t="str">
            <v>450.2P</v>
          </cell>
          <cell r="B86" t="str">
            <v>MEZCLA DENSA EN CALIENTE MDC-2</v>
          </cell>
          <cell r="C86" t="str">
            <v>M³</v>
          </cell>
          <cell r="D86">
            <v>748684</v>
          </cell>
          <cell r="F86">
            <v>1</v>
          </cell>
          <cell r="G86" t="str">
            <v>3.6.4.11</v>
          </cell>
        </row>
        <row r="87">
          <cell r="A87" t="str">
            <v>450.3</v>
          </cell>
          <cell r="B87" t="str">
            <v>MEZCLA DENSA EN CALIENTE MDC-3</v>
          </cell>
          <cell r="C87" t="str">
            <v>M³</v>
          </cell>
          <cell r="D87">
            <v>343724</v>
          </cell>
          <cell r="F87">
            <v>1</v>
          </cell>
          <cell r="G87" t="str">
            <v>3.6.4.11.4</v>
          </cell>
        </row>
        <row r="88">
          <cell r="A88" t="str">
            <v>450.3P</v>
          </cell>
          <cell r="B88" t="str">
            <v>MEZCLA DENSA EN CALIENTE MDC-3</v>
          </cell>
          <cell r="C88" t="str">
            <v>M³</v>
          </cell>
          <cell r="D88">
            <v>864683</v>
          </cell>
          <cell r="F88">
            <v>1</v>
          </cell>
          <cell r="G88" t="str">
            <v>3.6.4.11</v>
          </cell>
        </row>
        <row r="89">
          <cell r="A89" t="str">
            <v>450.4</v>
          </cell>
          <cell r="B89" t="str">
            <v>MEZCLA SEMIDENSA EN CALIENTE MSC-1</v>
          </cell>
          <cell r="C89" t="str">
            <v>M³</v>
          </cell>
          <cell r="D89">
            <v>340623</v>
          </cell>
          <cell r="F89">
            <v>1</v>
          </cell>
          <cell r="G89" t="str">
            <v>3.6.4</v>
          </cell>
        </row>
        <row r="90">
          <cell r="A90" t="str">
            <v>450.5</v>
          </cell>
          <cell r="B90" t="str">
            <v>MEZCLA SEMIDENSA EN CALIENTE MSC-2</v>
          </cell>
          <cell r="C90" t="str">
            <v>M³</v>
          </cell>
          <cell r="D90">
            <v>340623</v>
          </cell>
          <cell r="F90">
            <v>1</v>
          </cell>
          <cell r="G90" t="str">
            <v>3.6.4</v>
          </cell>
        </row>
        <row r="91">
          <cell r="A91" t="str">
            <v>450.6</v>
          </cell>
          <cell r="B91" t="str">
            <v>MEZCLA GRUESA EN CALIENTE MGC-0</v>
          </cell>
          <cell r="C91" t="str">
            <v>M³</v>
          </cell>
          <cell r="D91">
            <v>340623</v>
          </cell>
          <cell r="F91">
            <v>1</v>
          </cell>
          <cell r="G91" t="str">
            <v>3.6.4</v>
          </cell>
        </row>
        <row r="92">
          <cell r="A92" t="str">
            <v>450.7</v>
          </cell>
          <cell r="B92" t="str">
            <v>MEZCLA GRUESA EN CALIENTE MGC-1</v>
          </cell>
          <cell r="C92" t="str">
            <v>M³</v>
          </cell>
          <cell r="D92">
            <v>340623</v>
          </cell>
          <cell r="F92">
            <v>1</v>
          </cell>
          <cell r="G92" t="str">
            <v>3.6.4</v>
          </cell>
        </row>
        <row r="93">
          <cell r="A93" t="str">
            <v>450.8</v>
          </cell>
          <cell r="B93" t="str">
            <v>MEZCLA DE ALTO MODULO</v>
          </cell>
          <cell r="C93" t="str">
            <v>M³</v>
          </cell>
          <cell r="D93">
            <v>340623</v>
          </cell>
          <cell r="F93">
            <v>1</v>
          </cell>
          <cell r="G93" t="str">
            <v>3.6.4</v>
          </cell>
        </row>
        <row r="94">
          <cell r="A94" t="str">
            <v>450.9</v>
          </cell>
          <cell r="B94" t="str">
            <v>MEZCLA DENSA EN CALIENTE PARA BACHEO</v>
          </cell>
          <cell r="C94" t="str">
            <v>M³</v>
          </cell>
          <cell r="D94">
            <v>860716</v>
          </cell>
          <cell r="F94">
            <v>1</v>
          </cell>
          <cell r="G94" t="str">
            <v>3.6.4.11.5</v>
          </cell>
        </row>
        <row r="95">
          <cell r="A95" t="str">
            <v>451.1</v>
          </cell>
          <cell r="B95" t="str">
            <v>MEZCLA ABIERTA EN CALIENTE TIPO MAC-1</v>
          </cell>
          <cell r="C95" t="str">
            <v>M³</v>
          </cell>
          <cell r="D95">
            <v>339962</v>
          </cell>
          <cell r="F95">
            <v>1</v>
          </cell>
          <cell r="G95" t="str">
            <v>3.6.4.12.1</v>
          </cell>
        </row>
        <row r="96">
          <cell r="A96" t="str">
            <v>451.1P</v>
          </cell>
          <cell r="B96" t="str">
            <v>MEZCLA ABIERTA EN CALIENTE TIPO MAC-1</v>
          </cell>
          <cell r="C96" t="str">
            <v>M³</v>
          </cell>
          <cell r="D96">
            <v>741701</v>
          </cell>
          <cell r="F96">
            <v>1</v>
          </cell>
          <cell r="G96" t="str">
            <v>3.6.4.12</v>
          </cell>
        </row>
        <row r="97">
          <cell r="A97" t="str">
            <v>451.2</v>
          </cell>
          <cell r="B97" t="str">
            <v>MEZCLA ABIERTA EN CALIENTE TIPO MAC-2</v>
          </cell>
          <cell r="C97" t="str">
            <v>M³</v>
          </cell>
          <cell r="D97">
            <v>339962</v>
          </cell>
          <cell r="F97">
            <v>1</v>
          </cell>
          <cell r="G97" t="str">
            <v>3.6.4.12.2</v>
          </cell>
        </row>
        <row r="98">
          <cell r="A98" t="str">
            <v>451.2P</v>
          </cell>
          <cell r="B98" t="str">
            <v>MEZCLA ABIERTA EN CALIENTE TIPO MAC-2</v>
          </cell>
          <cell r="C98" t="str">
            <v>M³</v>
          </cell>
          <cell r="D98">
            <v>741701</v>
          </cell>
          <cell r="F98">
            <v>1</v>
          </cell>
          <cell r="G98" t="str">
            <v>3.6.4.12</v>
          </cell>
        </row>
        <row r="99">
          <cell r="A99" t="str">
            <v>451.3</v>
          </cell>
          <cell r="B99" t="str">
            <v>MEZCLA ABIERTA EN CALIENTE TIPO MAC-3</v>
          </cell>
          <cell r="C99" t="str">
            <v>M³</v>
          </cell>
          <cell r="D99">
            <v>339962</v>
          </cell>
          <cell r="F99">
            <v>1</v>
          </cell>
          <cell r="G99" t="str">
            <v>3.6.4.12.3</v>
          </cell>
        </row>
        <row r="100">
          <cell r="A100" t="str">
            <v>451.3P</v>
          </cell>
          <cell r="B100" t="str">
            <v>MEZCLA ABIERTA EN CALIENTE TIPO MAC-3</v>
          </cell>
          <cell r="C100" t="str">
            <v>M³</v>
          </cell>
          <cell r="D100">
            <v>741701</v>
          </cell>
          <cell r="F100">
            <v>1</v>
          </cell>
          <cell r="G100" t="str">
            <v>3.6.4.12</v>
          </cell>
        </row>
        <row r="101">
          <cell r="A101" t="str">
            <v>451.4</v>
          </cell>
          <cell r="B101" t="str">
            <v>MEZCLA ABIERTAEN CALIENTE  MAC-3 PARA BACHEO</v>
          </cell>
          <cell r="C101" t="str">
            <v>M³</v>
          </cell>
          <cell r="D101">
            <v>760579</v>
          </cell>
          <cell r="F101">
            <v>1</v>
          </cell>
          <cell r="G101" t="str">
            <v>3.6.4.12</v>
          </cell>
        </row>
        <row r="102">
          <cell r="A102" t="str">
            <v>452.1</v>
          </cell>
          <cell r="B102" t="str">
            <v>MEZCLA DISCONTINUA EN CALIENTE TIPO M-1</v>
          </cell>
          <cell r="C102" t="str">
            <v>M³</v>
          </cell>
          <cell r="D102">
            <v>446232</v>
          </cell>
          <cell r="F102">
            <v>1</v>
          </cell>
          <cell r="G102" t="str">
            <v>3.6.4.13.1</v>
          </cell>
        </row>
        <row r="103">
          <cell r="A103" t="str">
            <v>452.1P</v>
          </cell>
          <cell r="B103" t="str">
            <v>MEZCLA DISCONTINUA EN CALIENTE TIPO M-1</v>
          </cell>
          <cell r="C103" t="str">
            <v>M³</v>
          </cell>
          <cell r="D103">
            <v>920451</v>
          </cell>
          <cell r="F103">
            <v>1</v>
          </cell>
          <cell r="G103" t="str">
            <v>3.6.4.13.1 </v>
          </cell>
        </row>
        <row r="104">
          <cell r="A104" t="str">
            <v>452.2</v>
          </cell>
          <cell r="B104" t="str">
            <v>MEZCLA DISCONTINUA EN CALIENTE TIPO M-2</v>
          </cell>
          <cell r="C104" t="str">
            <v>M³</v>
          </cell>
          <cell r="D104">
            <v>446232</v>
          </cell>
          <cell r="F104">
            <v>1</v>
          </cell>
          <cell r="G104" t="str">
            <v>3.6.4.13.2</v>
          </cell>
        </row>
        <row r="105">
          <cell r="A105" t="str">
            <v>452.2P</v>
          </cell>
          <cell r="B105" t="str">
            <v>MEZCLA DISCONTINUA EN CALIENTE TIPO M-2</v>
          </cell>
          <cell r="C105" t="str">
            <v>M³</v>
          </cell>
          <cell r="D105">
            <v>920451</v>
          </cell>
          <cell r="F105">
            <v>1</v>
          </cell>
          <cell r="G105" t="str">
            <v>3.6.4.13.2</v>
          </cell>
        </row>
        <row r="106">
          <cell r="A106" t="str">
            <v>452.3</v>
          </cell>
          <cell r="B106" t="str">
            <v>MEZCLA DISCONTINUA EN CALIENTE TIPO F-1</v>
          </cell>
          <cell r="C106" t="str">
            <v>M³</v>
          </cell>
          <cell r="D106">
            <v>446232</v>
          </cell>
          <cell r="F106">
            <v>1</v>
          </cell>
          <cell r="G106" t="str">
            <v>3.6.4.13.7</v>
          </cell>
        </row>
        <row r="107">
          <cell r="A107" t="str">
            <v>452.3P</v>
          </cell>
          <cell r="B107" t="str">
            <v>MEZCLA DISCONTINUA EN CALIENTE TIPO F-1</v>
          </cell>
          <cell r="C107" t="str">
            <v>M³</v>
          </cell>
          <cell r="D107">
            <v>1142742</v>
          </cell>
          <cell r="F107">
            <v>1</v>
          </cell>
          <cell r="G107" t="str">
            <v>3.6.4.13.7</v>
          </cell>
        </row>
        <row r="108">
          <cell r="A108" t="str">
            <v>452.4</v>
          </cell>
          <cell r="B108" t="str">
            <v>MEZCLA DISCONTINUA EN CALIENTE TIPO F-2</v>
          </cell>
          <cell r="C108" t="str">
            <v>M³</v>
          </cell>
          <cell r="D108">
            <v>446232</v>
          </cell>
          <cell r="F108">
            <v>1</v>
          </cell>
          <cell r="G108" t="str">
            <v>3.6.4.13.8</v>
          </cell>
        </row>
        <row r="109">
          <cell r="A109" t="str">
            <v>452.4P</v>
          </cell>
          <cell r="B109" t="str">
            <v>MEZCLA DISCONTINUA EN CALIENTE TIPO F-2</v>
          </cell>
          <cell r="C109" t="str">
            <v>M³</v>
          </cell>
          <cell r="D109">
            <v>1142742</v>
          </cell>
          <cell r="F109">
            <v>1</v>
          </cell>
          <cell r="G109" t="str">
            <v>3.6.4.13.8 </v>
          </cell>
        </row>
        <row r="110">
          <cell r="A110" t="str">
            <v>453.1</v>
          </cell>
          <cell r="B110" t="str">
            <v>MEZCLA DRENANTE</v>
          </cell>
          <cell r="C110" t="str">
            <v>M³</v>
          </cell>
          <cell r="D110">
            <v>446232</v>
          </cell>
          <cell r="F110">
            <v>1</v>
          </cell>
          <cell r="G110" t="str">
            <v>3.6.4.13.7</v>
          </cell>
        </row>
        <row r="111">
          <cell r="A111" t="str">
            <v>460.1</v>
          </cell>
          <cell r="B111" t="str">
            <v>FRESADO DE UN PAVIMENTO ASFALTICO</v>
          </cell>
          <cell r="C111" t="str">
            <v>M²</v>
          </cell>
          <cell r="D111">
            <v>4784</v>
          </cell>
          <cell r="F111">
            <v>1</v>
          </cell>
          <cell r="G111" t="str">
            <v>3.6.4.15.2</v>
          </cell>
        </row>
        <row r="112">
          <cell r="A112" t="str">
            <v>461.1</v>
          </cell>
          <cell r="B112" t="str">
            <v>PAVIMENTO ASFALTICO RECICLADO EN FRIO EN EL LUGAR CON EMULSION ASFALTICA</v>
          </cell>
          <cell r="C112" t="str">
            <v>M³</v>
          </cell>
          <cell r="D112">
            <v>74499</v>
          </cell>
          <cell r="F112">
            <v>1</v>
          </cell>
          <cell r="G112" t="str">
            <v>3.6.4.16.1</v>
          </cell>
        </row>
        <row r="113">
          <cell r="A113" t="str">
            <v>461.2</v>
          </cell>
          <cell r="B113" t="str">
            <v>PAVIMENTO ASFALTICO RECICLADO EN FRIO EN EL LUGAR CON CEMENTO ASFALTICO ESPUMADO</v>
          </cell>
          <cell r="C113" t="str">
            <v>M³</v>
          </cell>
          <cell r="D113">
            <v>116194</v>
          </cell>
          <cell r="F113">
            <v>1</v>
          </cell>
          <cell r="G113" t="str">
            <v>3.6.4.16.2</v>
          </cell>
        </row>
        <row r="114">
          <cell r="A114" t="str">
            <v>462.1</v>
          </cell>
          <cell r="B114" t="str">
            <v xml:space="preserve">MEZCLA ASFALTICA RECICLADA EN CALIENTE </v>
          </cell>
          <cell r="C114" t="str">
            <v>M³</v>
          </cell>
          <cell r="D114" t="e">
            <v>#N/A</v>
          </cell>
          <cell r="E114" t="str">
            <v>SIN REFERENCIA</v>
          </cell>
          <cell r="F114">
            <v>1</v>
          </cell>
          <cell r="G114" t="str">
            <v>3.6.4.17</v>
          </cell>
        </row>
        <row r="115">
          <cell r="A115" t="str">
            <v>462.2</v>
          </cell>
          <cell r="B115" t="str">
            <v>MEZCLA ASFALTICA RECICLADA EN CALIENTE DEL TIPO PARA BACHEO</v>
          </cell>
          <cell r="C115" t="str">
            <v>M³</v>
          </cell>
          <cell r="D115" t="e">
            <v>#DIV/0!</v>
          </cell>
          <cell r="E115" t="str">
            <v>SIN REFERENCIA</v>
          </cell>
          <cell r="F115">
            <v>1</v>
          </cell>
          <cell r="G115" t="str">
            <v>3.6.4.17</v>
          </cell>
        </row>
        <row r="116">
          <cell r="A116" t="str">
            <v>464.1</v>
          </cell>
          <cell r="B116" t="str">
            <v>GEOTEXTIL PARA REHABILITACIÓN DE PAVIMENTO ASFALTICO</v>
          </cell>
          <cell r="C116" t="str">
            <v>M²</v>
          </cell>
          <cell r="D116">
            <v>7379</v>
          </cell>
          <cell r="F116">
            <v>1</v>
          </cell>
          <cell r="G116" t="str">
            <v>3.6.8</v>
          </cell>
        </row>
        <row r="117">
          <cell r="A117" t="str">
            <v>464.2</v>
          </cell>
          <cell r="B117" t="str">
            <v>SUMINISTRO CEMENTO ASFALTICO</v>
          </cell>
          <cell r="C117" t="str">
            <v>KG</v>
          </cell>
          <cell r="D117">
            <v>3213</v>
          </cell>
          <cell r="F117">
            <v>1</v>
          </cell>
          <cell r="G117" t="str">
            <v>3.6.4.8 </v>
          </cell>
        </row>
        <row r="118">
          <cell r="A118" t="str">
            <v>464.3</v>
          </cell>
          <cell r="B118" t="str">
            <v>SUMINISTRO EMULSION ASFALTICA CONVENCIONAL</v>
          </cell>
          <cell r="C118" t="str">
            <v>L</v>
          </cell>
          <cell r="D118">
            <v>3523</v>
          </cell>
          <cell r="F118">
            <v>1</v>
          </cell>
          <cell r="G118" t="str">
            <v>3.6.4.2</v>
          </cell>
        </row>
        <row r="119">
          <cell r="A119" t="str">
            <v>464.4</v>
          </cell>
          <cell r="B119" t="str">
            <v>SUMINISTRO EMULSION ASFALTICA MODIFICADA CON POLIMEROS</v>
          </cell>
          <cell r="C119" t="str">
            <v>L</v>
          </cell>
          <cell r="D119">
            <v>4237</v>
          </cell>
          <cell r="F119">
            <v>1</v>
          </cell>
          <cell r="G119" t="str">
            <v> 3.6.4.2.5 </v>
          </cell>
        </row>
        <row r="120">
          <cell r="A120" t="str">
            <v>465.1</v>
          </cell>
          <cell r="B120" t="str">
            <v>EXCAVACIONES PARA REPARACION DE PAVIMENTO EXISTENTE</v>
          </cell>
          <cell r="C120" t="str">
            <v>M³</v>
          </cell>
          <cell r="D120">
            <v>82725</v>
          </cell>
          <cell r="F120">
            <v>1</v>
          </cell>
          <cell r="G120" t="str">
            <v>3.6.2.1</v>
          </cell>
        </row>
        <row r="121">
          <cell r="A121" t="str">
            <v>466.1</v>
          </cell>
          <cell r="B121" t="str">
            <v>SELLO DE GRIETAS SIN RUTEADO</v>
          </cell>
          <cell r="C121" t="str">
            <v>ML</v>
          </cell>
          <cell r="D121">
            <v>4414</v>
          </cell>
          <cell r="F121">
            <v>1</v>
          </cell>
          <cell r="G121" t="str">
            <v>3.6.4.7</v>
          </cell>
        </row>
        <row r="122">
          <cell r="A122" t="str">
            <v>466.2</v>
          </cell>
          <cell r="B122" t="str">
            <v>SELLO DE GRIETAS CON RUTEADO</v>
          </cell>
          <cell r="C122" t="str">
            <v>ML</v>
          </cell>
          <cell r="D122">
            <v>5490</v>
          </cell>
          <cell r="F122">
            <v>1</v>
          </cell>
          <cell r="G122" t="str">
            <v>3.6.4.7</v>
          </cell>
        </row>
        <row r="123">
          <cell r="A123" t="str">
            <v>500.1</v>
          </cell>
          <cell r="B123" t="str">
            <v>PAVIMENTO DE CONCRETO HIDRAULICO</v>
          </cell>
          <cell r="C123" t="str">
            <v>M³</v>
          </cell>
          <cell r="D123">
            <v>779229</v>
          </cell>
          <cell r="F123">
            <v>1</v>
          </cell>
          <cell r="G123" t="str">
            <v>3.6.5.1</v>
          </cell>
        </row>
        <row r="124">
          <cell r="A124" t="str">
            <v>501.1</v>
          </cell>
          <cell r="B124" t="str">
            <v>CEMENTO PORTLAND NORMAL</v>
          </cell>
          <cell r="C124" t="str">
            <v>KG</v>
          </cell>
          <cell r="D124">
            <v>614</v>
          </cell>
          <cell r="F124">
            <v>1</v>
          </cell>
          <cell r="G124" t="str">
            <v>1.35.1.1.3</v>
          </cell>
        </row>
        <row r="125">
          <cell r="A125" t="str">
            <v>510.1</v>
          </cell>
          <cell r="B125" t="str">
            <v>PAVIMENTO DE ADOQUINES DE CONCRETO</v>
          </cell>
          <cell r="C125" t="str">
            <v>M²</v>
          </cell>
          <cell r="D125">
            <v>64967</v>
          </cell>
          <cell r="F125">
            <v>1</v>
          </cell>
          <cell r="G125" t="str">
            <v>3.6.5.2.10</v>
          </cell>
        </row>
        <row r="126">
          <cell r="A126" t="str">
            <v>600.1</v>
          </cell>
          <cell r="B126" t="str">
            <v>EXCAVACIONES VARIAS SIN CLASIFICAR</v>
          </cell>
          <cell r="C126" t="str">
            <v>M³</v>
          </cell>
          <cell r="D126">
            <v>56267</v>
          </cell>
          <cell r="F126">
            <v>1</v>
          </cell>
          <cell r="G126" t="str">
            <v>3.6.6.1.9</v>
          </cell>
        </row>
        <row r="127">
          <cell r="A127" t="str">
            <v>600.2</v>
          </cell>
          <cell r="B127" t="str">
            <v>EXCAVACIONES VARIAS EN ROCA EN SECO</v>
          </cell>
          <cell r="C127" t="str">
            <v>M³</v>
          </cell>
          <cell r="D127">
            <v>83615</v>
          </cell>
          <cell r="F127">
            <v>1</v>
          </cell>
          <cell r="G127" t="str">
            <v>3.6.6.1.9</v>
          </cell>
        </row>
        <row r="128">
          <cell r="A128" t="str">
            <v>600.3</v>
          </cell>
          <cell r="B128" t="str">
            <v>EXCAVACIONES VARIAS EN ROCA BAJO AGUA</v>
          </cell>
          <cell r="C128" t="str">
            <v>M³</v>
          </cell>
          <cell r="D128">
            <v>130132</v>
          </cell>
          <cell r="F128">
            <v>1</v>
          </cell>
          <cell r="G128" t="str">
            <v>3.6.6.1.9</v>
          </cell>
        </row>
        <row r="129">
          <cell r="A129" t="str">
            <v>600.4</v>
          </cell>
          <cell r="B129" t="str">
            <v>EXCAVACIONES VARIAS EN MATERIAL COMUN EN SECO</v>
          </cell>
          <cell r="C129" t="str">
            <v>M³</v>
          </cell>
          <cell r="D129">
            <v>14561</v>
          </cell>
          <cell r="F129">
            <v>1</v>
          </cell>
          <cell r="G129" t="str">
            <v xml:space="preserve">3.6.6.1.10  </v>
          </cell>
        </row>
        <row r="130">
          <cell r="A130" t="str">
            <v>600.5</v>
          </cell>
          <cell r="B130" t="str">
            <v>EXCAVACIONES VARIAS EN MATERIAL COMUN BAJO AGUA</v>
          </cell>
          <cell r="C130" t="str">
            <v>M³</v>
          </cell>
          <cell r="D130">
            <v>31167</v>
          </cell>
          <cell r="F130">
            <v>1</v>
          </cell>
          <cell r="G130" t="str">
            <v>3.6.6.1.11</v>
          </cell>
        </row>
        <row r="131">
          <cell r="A131" t="str">
            <v>610.1</v>
          </cell>
          <cell r="B131" t="str">
            <v>RELLENO PARA ESTRUCTURAS</v>
          </cell>
          <cell r="C131" t="str">
            <v>M³</v>
          </cell>
          <cell r="D131">
            <v>48057</v>
          </cell>
          <cell r="F131">
            <v>1</v>
          </cell>
          <cell r="G131" t="str">
            <v xml:space="preserve">3.6.6.2.1   </v>
          </cell>
        </row>
        <row r="132">
          <cell r="A132" t="str">
            <v>610.2</v>
          </cell>
          <cell r="B132" t="str">
            <v>RELLENOS CON MATERIAL FILTRANTE</v>
          </cell>
          <cell r="C132" t="str">
            <v>M³</v>
          </cell>
          <cell r="D132">
            <v>59835</v>
          </cell>
          <cell r="F132">
            <v>1</v>
          </cell>
          <cell r="G132" t="str">
            <v>3.6.6.2.4</v>
          </cell>
        </row>
        <row r="133">
          <cell r="A133" t="str">
            <v>620.1</v>
          </cell>
          <cell r="B133" t="str">
            <v>PILOTES PREFABRICADOS DE CONCRETO</v>
          </cell>
          <cell r="C133" t="str">
            <v>ML</v>
          </cell>
          <cell r="D133">
            <v>304854</v>
          </cell>
          <cell r="F133">
            <v>1</v>
          </cell>
          <cell r="G133" t="str">
            <v>3.6.6.3.1</v>
          </cell>
        </row>
        <row r="134">
          <cell r="A134" t="str">
            <v>620.2</v>
          </cell>
          <cell r="B134" t="str">
            <v>EXTENSION DE PILOTES PREFABRICADOS</v>
          </cell>
          <cell r="C134" t="str">
            <v>ML</v>
          </cell>
          <cell r="D134">
            <v>329208</v>
          </cell>
          <cell r="F134">
            <v>1</v>
          </cell>
          <cell r="G134" t="str">
            <v>3.6.6.3.2</v>
          </cell>
        </row>
        <row r="135">
          <cell r="A135" t="str">
            <v>620.3</v>
          </cell>
          <cell r="B135" t="str">
            <v>PRUEBA DE CARGA DE PILOTE PREFABRICADO</v>
          </cell>
          <cell r="C135" t="str">
            <v>U</v>
          </cell>
          <cell r="D135">
            <v>36343474</v>
          </cell>
          <cell r="F135">
            <v>1</v>
          </cell>
          <cell r="G135" t="str">
            <v>3.6.6.4.6</v>
          </cell>
        </row>
        <row r="136">
          <cell r="A136" t="str">
            <v>621.1</v>
          </cell>
          <cell r="B136" t="str">
            <v>PILOTE DE CONCRETO FUNDIDO EN SITIO, D=0,80 m</v>
          </cell>
          <cell r="C136" t="str">
            <v>ML</v>
          </cell>
          <cell r="D136">
            <v>1314266</v>
          </cell>
          <cell r="F136">
            <v>1</v>
          </cell>
          <cell r="G136" t="str">
            <v>3.6.6.4.1</v>
          </cell>
        </row>
        <row r="137">
          <cell r="A137" t="str">
            <v>621.1P7</v>
          </cell>
          <cell r="B137" t="str">
            <v>PILOTES PREEXCAVADOS TIPO CAISSON  D=1,20 M, (EXCAVACIÓN, ANILLOS DE 0,15 M EN CONCRETO CLASE D, CONCRETO CLASE C PARA EL NUCLEO , NO INCLUYE ACERO DE REFUERZO).</v>
          </cell>
          <cell r="C137" t="str">
            <v>ML</v>
          </cell>
          <cell r="D137">
            <v>2165992</v>
          </cell>
          <cell r="F137">
            <v>1</v>
          </cell>
          <cell r="G137" t="str">
            <v>3.6.6.4</v>
          </cell>
        </row>
        <row r="138">
          <cell r="A138" t="str">
            <v>621.2</v>
          </cell>
          <cell r="B138" t="str">
            <v>BASE ACAMPANADA FUNDIDA EN SITIO</v>
          </cell>
          <cell r="C138" t="str">
            <v>M³</v>
          </cell>
          <cell r="D138">
            <v>2106254</v>
          </cell>
          <cell r="F138">
            <v>1</v>
          </cell>
          <cell r="G138" t="str">
            <v>3.6.6.4.2</v>
          </cell>
        </row>
        <row r="139">
          <cell r="A139" t="str">
            <v>621.3</v>
          </cell>
          <cell r="B139" t="str">
            <v>PILOTE DE PRUEBA</v>
          </cell>
          <cell r="C139" t="str">
            <v>ML</v>
          </cell>
          <cell r="D139">
            <v>2438115</v>
          </cell>
          <cell r="F139">
            <v>1</v>
          </cell>
          <cell r="G139" t="str">
            <v>3.6.6.4.3</v>
          </cell>
        </row>
        <row r="140">
          <cell r="A140" t="str">
            <v>621.4</v>
          </cell>
          <cell r="B140" t="str">
            <v xml:space="preserve">BASE ACAMPANADA DE PRUEBA </v>
          </cell>
          <cell r="C140" t="str">
            <v>M³</v>
          </cell>
          <cell r="D140">
            <v>2106254</v>
          </cell>
          <cell r="F140">
            <v>1</v>
          </cell>
          <cell r="G140" t="str">
            <v xml:space="preserve"> 3.6.6.4.4</v>
          </cell>
        </row>
        <row r="141">
          <cell r="A141" t="str">
            <v>621.5</v>
          </cell>
          <cell r="B141" t="str">
            <v>CAMISA PERMANENTE DE DIAMETRO EXTERIOR 1,2 M</v>
          </cell>
          <cell r="C141" t="str">
            <v>ML</v>
          </cell>
          <cell r="D141">
            <v>4716518</v>
          </cell>
          <cell r="F141">
            <v>1</v>
          </cell>
          <cell r="G141" t="str">
            <v>3.6.6.5.5</v>
          </cell>
        </row>
        <row r="142">
          <cell r="A142" t="str">
            <v>621.6</v>
          </cell>
          <cell r="B142" t="str">
            <v>PRUEBA DE CARGA DE PILOTE FUNDIDO EN SITIO</v>
          </cell>
          <cell r="C142" t="str">
            <v>U</v>
          </cell>
          <cell r="D142">
            <v>129337582</v>
          </cell>
          <cell r="F142">
            <v>1</v>
          </cell>
          <cell r="G142" t="str">
            <v xml:space="preserve"> 3.6.6.4.6 </v>
          </cell>
        </row>
        <row r="143">
          <cell r="A143" t="str">
            <v>622.1</v>
          </cell>
          <cell r="B143" t="str">
            <v>TABLESTACADO DE MADERA LONGITUD 5M</v>
          </cell>
          <cell r="C143" t="str">
            <v>M²</v>
          </cell>
          <cell r="D143">
            <v>304410</v>
          </cell>
          <cell r="F143">
            <v>1</v>
          </cell>
          <cell r="G143" t="str">
            <v>3.6.6.5.1</v>
          </cell>
        </row>
        <row r="144">
          <cell r="A144" t="str">
            <v>622.2</v>
          </cell>
          <cell r="B144" t="str">
            <v>TABLESTACADO METALICO</v>
          </cell>
          <cell r="C144" t="str">
            <v>M²</v>
          </cell>
          <cell r="D144">
            <v>612713</v>
          </cell>
          <cell r="F144">
            <v>1</v>
          </cell>
          <cell r="G144" t="str">
            <v>3.6.6.5.3</v>
          </cell>
        </row>
        <row r="145">
          <cell r="A145" t="str">
            <v>622.3</v>
          </cell>
          <cell r="B145" t="str">
            <v>TABLESTACADO DE CONCRETO REFORZADO</v>
          </cell>
          <cell r="C145" t="str">
            <v>M²</v>
          </cell>
          <cell r="D145">
            <v>522948</v>
          </cell>
          <cell r="F145">
            <v>1</v>
          </cell>
          <cell r="G145" t="str">
            <v>3.6.6.5.2</v>
          </cell>
        </row>
        <row r="146">
          <cell r="A146" t="str">
            <v>622.4</v>
          </cell>
          <cell r="B146" t="str">
            <v>TABLESTACADO DE CONCRETO PREESFORZADO</v>
          </cell>
          <cell r="C146" t="str">
            <v>M²</v>
          </cell>
          <cell r="D146">
            <v>663237</v>
          </cell>
          <cell r="F146">
            <v>1</v>
          </cell>
          <cell r="G146" t="str">
            <v>3.6.6.5.4 </v>
          </cell>
        </row>
        <row r="147">
          <cell r="A147" t="str">
            <v>622.5</v>
          </cell>
          <cell r="B147" t="str">
            <v>CORTE DEL EXTREMO SUPERIOR DEL ELEMENTO</v>
          </cell>
          <cell r="C147" t="str">
            <v>ML</v>
          </cell>
          <cell r="D147">
            <v>52767</v>
          </cell>
          <cell r="F147">
            <v>1</v>
          </cell>
          <cell r="G147" t="str">
            <v>3.6.6.5.5</v>
          </cell>
        </row>
        <row r="148">
          <cell r="A148" t="str">
            <v>623.1</v>
          </cell>
          <cell r="B148" t="str">
            <v>ANCLAJES</v>
          </cell>
          <cell r="C148" t="str">
            <v>ML</v>
          </cell>
          <cell r="D148">
            <v>318261</v>
          </cell>
          <cell r="F148">
            <v>1</v>
          </cell>
          <cell r="G148" t="str">
            <v>3.6.6.8</v>
          </cell>
        </row>
        <row r="149">
          <cell r="A149" t="str">
            <v>623.2</v>
          </cell>
          <cell r="B149" t="str">
            <v>PRUEBA DE CARGA</v>
          </cell>
          <cell r="C149" t="str">
            <v>U</v>
          </cell>
          <cell r="D149">
            <v>1154739.625</v>
          </cell>
          <cell r="F149">
            <v>1</v>
          </cell>
          <cell r="G149" t="str">
            <v>3.6.6.8</v>
          </cell>
        </row>
        <row r="150">
          <cell r="A150" t="str">
            <v>630.1</v>
          </cell>
          <cell r="B150" t="str">
            <v>CONCRETO CLASE A</v>
          </cell>
          <cell r="C150" t="str">
            <v>M³</v>
          </cell>
          <cell r="D150">
            <v>954345.88925000001</v>
          </cell>
          <cell r="F150">
            <v>1</v>
          </cell>
          <cell r="G150" t="str">
            <v>3.6.6.6.8</v>
          </cell>
        </row>
        <row r="151">
          <cell r="A151" t="str">
            <v>630.2</v>
          </cell>
          <cell r="B151" t="str">
            <v>CONCRETO CLASE B</v>
          </cell>
          <cell r="C151" t="str">
            <v>M³</v>
          </cell>
          <cell r="D151">
            <v>922171</v>
          </cell>
          <cell r="F151">
            <v>1</v>
          </cell>
          <cell r="G151" t="str">
            <v>3.6.6.6.17</v>
          </cell>
        </row>
        <row r="152">
          <cell r="A152" t="str">
            <v>630.3</v>
          </cell>
          <cell r="B152" t="str">
            <v>CONCRETO CLASE C</v>
          </cell>
          <cell r="C152" t="str">
            <v>M³</v>
          </cell>
          <cell r="D152">
            <v>916590</v>
          </cell>
          <cell r="F152">
            <v>1</v>
          </cell>
          <cell r="G152" t="str">
            <v xml:space="preserve"> 3.6.6.6.26</v>
          </cell>
        </row>
        <row r="153">
          <cell r="A153" t="str">
            <v>630.4</v>
          </cell>
          <cell r="B153" t="str">
            <v>CONCRETO CLASE D</v>
          </cell>
          <cell r="C153" t="str">
            <v>M³</v>
          </cell>
          <cell r="D153">
            <v>555256</v>
          </cell>
          <cell r="F153">
            <v>1</v>
          </cell>
          <cell r="G153" t="str">
            <v xml:space="preserve">3.6.6.6.35 </v>
          </cell>
        </row>
        <row r="154">
          <cell r="A154" t="str">
            <v>630.5</v>
          </cell>
          <cell r="B154" t="str">
            <v>CONCRETO CLASE E</v>
          </cell>
          <cell r="C154" t="str">
            <v>M³</v>
          </cell>
          <cell r="D154">
            <v>483618</v>
          </cell>
          <cell r="F154">
            <v>1</v>
          </cell>
          <cell r="G154" t="str">
            <v>3.6.6.6.44</v>
          </cell>
        </row>
        <row r="155">
          <cell r="A155" t="str">
            <v>630.6</v>
          </cell>
          <cell r="B155" t="str">
            <v>CONCRETO CLASE F</v>
          </cell>
          <cell r="C155" t="str">
            <v>M³</v>
          </cell>
          <cell r="D155">
            <v>444495</v>
          </cell>
          <cell r="F155">
            <v>1</v>
          </cell>
          <cell r="G155" t="str">
            <v>3.6.6.6.46</v>
          </cell>
        </row>
        <row r="156">
          <cell r="A156" t="str">
            <v>630P</v>
          </cell>
          <cell r="B156" t="str">
            <v>BOLSACRETO</v>
          </cell>
          <cell r="C156" t="str">
            <v>M³</v>
          </cell>
          <cell r="D156">
            <v>451938</v>
          </cell>
          <cell r="F156">
            <v>1</v>
          </cell>
          <cell r="G156" t="str">
            <v>3.3.5.3.6</v>
          </cell>
        </row>
        <row r="157">
          <cell r="A157" t="str">
            <v>630.7</v>
          </cell>
          <cell r="B157" t="str">
            <v>CONCRETO CLASE G</v>
          </cell>
          <cell r="C157" t="str">
            <v>M³</v>
          </cell>
          <cell r="D157">
            <v>306558</v>
          </cell>
          <cell r="F157">
            <v>1</v>
          </cell>
          <cell r="G157" t="str">
            <v>3.6.6.6.47</v>
          </cell>
        </row>
        <row r="158">
          <cell r="A158" t="str">
            <v>631.1</v>
          </cell>
          <cell r="B158" t="str">
            <v>LECHADA PARA DUCTOS</v>
          </cell>
          <cell r="C158" t="str">
            <v>LT</v>
          </cell>
          <cell r="D158">
            <v>1210</v>
          </cell>
          <cell r="F158">
            <v>1</v>
          </cell>
          <cell r="G158" t="str">
            <v>3.6.6.21.2</v>
          </cell>
        </row>
        <row r="159">
          <cell r="A159" t="str">
            <v>632.1</v>
          </cell>
          <cell r="B159" t="str">
            <v>BARANDA DE CONCRETO 1.05*0.35</v>
          </cell>
          <cell r="C159" t="str">
            <v>ML</v>
          </cell>
          <cell r="D159">
            <v>156330</v>
          </cell>
          <cell r="F159">
            <v>1</v>
          </cell>
          <cell r="G159" t="str">
            <v>3.6.6.7.1</v>
          </cell>
        </row>
        <row r="160">
          <cell r="A160" t="str">
            <v>640.1</v>
          </cell>
          <cell r="B160" t="str">
            <v>ACERO DE REFUERZO fy 60 Mpa</v>
          </cell>
          <cell r="C160" t="str">
            <v>KG</v>
          </cell>
          <cell r="D160">
            <v>4447</v>
          </cell>
          <cell r="F160">
            <v>1</v>
          </cell>
          <cell r="G160" t="str">
            <v>3.6.6.8.1 </v>
          </cell>
        </row>
        <row r="161">
          <cell r="A161" t="str">
            <v>640.2</v>
          </cell>
          <cell r="B161" t="str">
            <v>MALLA DE REFUERZO 40 k.s.i</v>
          </cell>
          <cell r="C161" t="str">
            <v>KG</v>
          </cell>
          <cell r="D161">
            <v>4349</v>
          </cell>
          <cell r="F161">
            <v>1</v>
          </cell>
          <cell r="G161" t="str">
            <v> 3.6.6.8.2 </v>
          </cell>
        </row>
        <row r="162">
          <cell r="A162" t="str">
            <v>641.1</v>
          </cell>
          <cell r="B162" t="str">
            <v>ACERO DE PREESFUERZO</v>
          </cell>
          <cell r="C162" t="str">
            <v>TON-M</v>
          </cell>
          <cell r="D162">
            <v>1378</v>
          </cell>
          <cell r="F162">
            <v>1</v>
          </cell>
          <cell r="G162" t="str">
            <v>3.6.6.9.1</v>
          </cell>
        </row>
        <row r="163">
          <cell r="A163" t="str">
            <v>641.2</v>
          </cell>
          <cell r="B163" t="str">
            <v>ACERO DE PREESFUERZO</v>
          </cell>
          <cell r="C163" t="str">
            <v>KG</v>
          </cell>
          <cell r="D163">
            <v>17441</v>
          </cell>
          <cell r="F163">
            <v>1</v>
          </cell>
          <cell r="G163" t="str">
            <v>3.6.6.9</v>
          </cell>
        </row>
        <row r="164">
          <cell r="A164" t="str">
            <v>642.1</v>
          </cell>
          <cell r="B164" t="str">
            <v>APOYO ELASTOMÉRICO</v>
          </cell>
          <cell r="C164" t="str">
            <v>U</v>
          </cell>
          <cell r="D164">
            <v>487504</v>
          </cell>
          <cell r="F164">
            <v>1</v>
          </cell>
          <cell r="G164" t="str">
            <v>3.6.6.10.1</v>
          </cell>
        </row>
        <row r="165">
          <cell r="A165" t="str">
            <v>642.2</v>
          </cell>
          <cell r="B165" t="str">
            <v>SELLO PARA JUNTAS DE PUENTES</v>
          </cell>
          <cell r="C165" t="str">
            <v>ML</v>
          </cell>
          <cell r="D165">
            <v>2424133</v>
          </cell>
          <cell r="F165">
            <v>1</v>
          </cell>
          <cell r="G165" t="str">
            <v>3.6.6.10.2</v>
          </cell>
        </row>
        <row r="166">
          <cell r="A166" t="str">
            <v>650.1</v>
          </cell>
          <cell r="B166" t="str">
            <v xml:space="preserve">DISEÑO Y FABRICACION DE ESTRUCTURA METALICA.             </v>
          </cell>
          <cell r="C166" t="str">
            <v>KG</v>
          </cell>
          <cell r="D166">
            <v>11110</v>
          </cell>
          <cell r="F166">
            <v>1</v>
          </cell>
          <cell r="G166" t="str">
            <v>3.6.6.11.1</v>
          </cell>
        </row>
        <row r="167">
          <cell r="A167" t="str">
            <v>650.2</v>
          </cell>
          <cell r="B167" t="str">
            <v xml:space="preserve">FABRICACION DE LA ESTRUCTURA METALICA      </v>
          </cell>
          <cell r="C167" t="str">
            <v>KG</v>
          </cell>
          <cell r="D167">
            <v>7584</v>
          </cell>
          <cell r="F167">
            <v>1</v>
          </cell>
          <cell r="G167" t="str">
            <v>3.6.6.11.2</v>
          </cell>
        </row>
        <row r="168">
          <cell r="A168" t="str">
            <v>650.3</v>
          </cell>
          <cell r="B168" t="str">
            <v xml:space="preserve">TRANSPORTE ESTRUCTURA METALICA            </v>
          </cell>
          <cell r="C168" t="str">
            <v>KG</v>
          </cell>
          <cell r="D168">
            <v>13000</v>
          </cell>
          <cell r="F168">
            <v>1</v>
          </cell>
          <cell r="G168" t="str">
            <v>3.6.6.11.7</v>
          </cell>
        </row>
        <row r="169">
          <cell r="A169" t="str">
            <v>650.4</v>
          </cell>
          <cell r="B169" t="str">
            <v xml:space="preserve">MONTAJE Y PINTURA DE LA ESTRUCTURA METALICA             </v>
          </cell>
          <cell r="C169" t="str">
            <v>KG</v>
          </cell>
          <cell r="D169">
            <v>1434</v>
          </cell>
          <cell r="F169">
            <v>1</v>
          </cell>
          <cell r="G169" t="str">
            <v>3.6.6.11.6</v>
          </cell>
        </row>
        <row r="170">
          <cell r="A170" t="str">
            <v>660.1</v>
          </cell>
          <cell r="B170" t="str">
            <v xml:space="preserve">TUBERIA DE CONCRETO SIMPLE DE DIAMETRO 450 mm            </v>
          </cell>
          <cell r="C170" t="str">
            <v>ML</v>
          </cell>
          <cell r="D170">
            <v>259508</v>
          </cell>
          <cell r="F170">
            <v>1</v>
          </cell>
          <cell r="G170" t="str">
            <v>3.6.6.12.9 </v>
          </cell>
        </row>
        <row r="171">
          <cell r="A171" t="str">
            <v>660.2</v>
          </cell>
          <cell r="B171" t="str">
            <v>TUBERIA DE CONCRETO SIMPLE D=500MM</v>
          </cell>
          <cell r="C171" t="str">
            <v>ML</v>
          </cell>
          <cell r="D171">
            <v>361308</v>
          </cell>
          <cell r="F171">
            <v>1</v>
          </cell>
          <cell r="G171" t="str">
            <v>3.6.6.12.8</v>
          </cell>
        </row>
        <row r="172">
          <cell r="A172" t="str">
            <v>660.3</v>
          </cell>
          <cell r="B172" t="str">
            <v xml:space="preserve"> TUBERIA DE CONCRETO SIMPLE DE DIAMETRO 600 mm            </v>
          </cell>
          <cell r="C172" t="str">
            <v>ML</v>
          </cell>
          <cell r="D172">
            <v>314751</v>
          </cell>
          <cell r="F172">
            <v>1</v>
          </cell>
          <cell r="G172" t="str">
            <v>3.6.6.12.9</v>
          </cell>
        </row>
        <row r="173">
          <cell r="A173" t="str">
            <v>661.1</v>
          </cell>
          <cell r="B173" t="str">
            <v>TUBERIA DE CONCRETO REFORZADO D=900MM (TIPO 1)</v>
          </cell>
          <cell r="C173" t="str">
            <v>ML</v>
          </cell>
          <cell r="D173">
            <v>527093</v>
          </cell>
          <cell r="F173">
            <v>1</v>
          </cell>
          <cell r="G173" t="str">
            <v>3.6.6.13.4</v>
          </cell>
        </row>
        <row r="174">
          <cell r="A174" t="str">
            <v>661.1</v>
          </cell>
          <cell r="B174" t="str">
            <v xml:space="preserve"> TUBERIA DE CONCRETO REFORZADO D=900MM (TIPO 2)</v>
          </cell>
          <cell r="C174" t="str">
            <v>ML</v>
          </cell>
          <cell r="D174">
            <v>602325</v>
          </cell>
          <cell r="F174">
            <v>1</v>
          </cell>
          <cell r="G174" t="str">
            <v>3.6.6.13.4</v>
          </cell>
        </row>
        <row r="175">
          <cell r="A175" t="str">
            <v>661.1P</v>
          </cell>
          <cell r="B175" t="str">
            <v>TUBERIA DE CONCRETO REFORZADO D=900MM TUBO HECHO EN OBRA</v>
          </cell>
          <cell r="C175" t="str">
            <v>ML</v>
          </cell>
          <cell r="D175">
            <v>361830</v>
          </cell>
          <cell r="F175">
            <v>1</v>
          </cell>
          <cell r="G175" t="str">
            <v>3.6.6.13</v>
          </cell>
        </row>
        <row r="176">
          <cell r="A176" t="str">
            <v>662.1</v>
          </cell>
          <cell r="B176" t="str">
            <v xml:space="preserve">TUBERIA CORRUGADA DE ACERO GALVANIZADA, LAMINA MP68             </v>
          </cell>
          <cell r="C176" t="str">
            <v>ML</v>
          </cell>
          <cell r="D176">
            <v>792321</v>
          </cell>
          <cell r="F176">
            <v>1</v>
          </cell>
          <cell r="G176" t="str">
            <v>3.3.14.19.1</v>
          </cell>
        </row>
        <row r="177">
          <cell r="A177" t="str">
            <v>662.2</v>
          </cell>
          <cell r="B177" t="str">
            <v xml:space="preserve"> TUBERIA CORRUGADA DE ACERO CON RECUBRIMIENTO BITUMINOSO DE LAMINA CALIBRE 12 Y D=60"   </v>
          </cell>
          <cell r="C177" t="str">
            <v>ML</v>
          </cell>
          <cell r="D177" t="e">
            <v>#N/A</v>
          </cell>
          <cell r="E177" t="str">
            <v>SIN REFERENCIA</v>
          </cell>
          <cell r="F177">
            <v>1</v>
          </cell>
          <cell r="G177" t="str">
            <v>3.6.6.14</v>
          </cell>
        </row>
        <row r="178">
          <cell r="A178" t="str">
            <v>670.1</v>
          </cell>
          <cell r="B178" t="str">
            <v xml:space="preserve">DISIPARADOR DE ENERGIA Y SEDIMENTADOR EN GAVIONES.  CON RECUBRIMIENTO     </v>
          </cell>
          <cell r="C178" t="str">
            <v>M3</v>
          </cell>
          <cell r="D178">
            <v>271181</v>
          </cell>
          <cell r="F178">
            <v>1</v>
          </cell>
          <cell r="G178" t="str">
            <v>3.6.6.15.2</v>
          </cell>
        </row>
        <row r="179">
          <cell r="A179" t="str">
            <v>670.2</v>
          </cell>
          <cell r="B179" t="str">
            <v xml:space="preserve">DISIPARADOR DE ENERGIA Y SEDIMENTADOR EN CONCRETO CICLOPEO.         </v>
          </cell>
          <cell r="C179" t="str">
            <v>M3</v>
          </cell>
          <cell r="D179">
            <v>712360</v>
          </cell>
          <cell r="F179">
            <v>1</v>
          </cell>
          <cell r="G179" t="str">
            <v>3.6.6.15.2</v>
          </cell>
        </row>
        <row r="180">
          <cell r="A180" t="str">
            <v>671.1</v>
          </cell>
          <cell r="B180" t="str">
            <v xml:space="preserve">CUNETAS DE CONCRETO CONCRETO FUNDIDA EN EL LUGAR          </v>
          </cell>
          <cell r="C180" t="str">
            <v>M3</v>
          </cell>
          <cell r="D180">
            <v>609312</v>
          </cell>
          <cell r="F180">
            <v>1</v>
          </cell>
          <cell r="G180" t="str">
            <v>3.6.6.16.1</v>
          </cell>
        </row>
        <row r="181">
          <cell r="A181" t="str">
            <v>671.2</v>
          </cell>
          <cell r="B181" t="str">
            <v xml:space="preserve">CUNETAS PREFABRICADAS EN CONCRETO       </v>
          </cell>
          <cell r="C181" t="str">
            <v>ML</v>
          </cell>
          <cell r="D181">
            <v>253566</v>
          </cell>
          <cell r="F181">
            <v>1</v>
          </cell>
          <cell r="G181" t="str">
            <v> 3.6.6.16.8</v>
          </cell>
        </row>
        <row r="182">
          <cell r="A182" t="str">
            <v>672.1</v>
          </cell>
          <cell r="B182" t="str">
            <v xml:space="preserve">BORDILLOS (0,5*0,225)          </v>
          </cell>
          <cell r="C182" t="str">
            <v>ML</v>
          </cell>
          <cell r="D182">
            <v>71966</v>
          </cell>
          <cell r="F182">
            <v>1</v>
          </cell>
          <cell r="G182" t="str">
            <v>3.6.6.19.2</v>
          </cell>
        </row>
        <row r="183">
          <cell r="A183" t="str">
            <v>673.1</v>
          </cell>
          <cell r="B183" t="str">
            <v xml:space="preserve">MATERIAL GRANULAR FILTRANTE     </v>
          </cell>
          <cell r="C183" t="str">
            <v>M3</v>
          </cell>
          <cell r="D183">
            <v>126813</v>
          </cell>
          <cell r="F183">
            <v>1</v>
          </cell>
          <cell r="G183" t="str">
            <v>3.6.6.19.2</v>
          </cell>
        </row>
        <row r="184">
          <cell r="A184" t="str">
            <v>673.2</v>
          </cell>
          <cell r="B184" t="str">
            <v xml:space="preserve">GEOTEXTIL NT 2500      </v>
          </cell>
          <cell r="C184" t="str">
            <v>M2</v>
          </cell>
          <cell r="D184">
            <v>7386</v>
          </cell>
          <cell r="F184">
            <v>1</v>
          </cell>
          <cell r="G184" t="str">
            <v>3.6.8.1.2</v>
          </cell>
        </row>
        <row r="185">
          <cell r="A185" t="str">
            <v>673.2P</v>
          </cell>
          <cell r="B185" t="str">
            <v>Geodren</v>
          </cell>
          <cell r="C185" t="str">
            <v>Ml</v>
          </cell>
          <cell r="D185">
            <v>36240</v>
          </cell>
          <cell r="F185">
            <v>1</v>
          </cell>
          <cell r="G185" t="str">
            <v>3.6.8.1</v>
          </cell>
        </row>
        <row r="186">
          <cell r="A186" t="str">
            <v>673.3</v>
          </cell>
          <cell r="B186" t="str">
            <v xml:space="preserve"> MATERIAL DE COBERTURA</v>
          </cell>
          <cell r="C186" t="str">
            <v>M3</v>
          </cell>
          <cell r="D186">
            <v>170603</v>
          </cell>
          <cell r="F186">
            <v>1</v>
          </cell>
          <cell r="G186" t="str">
            <v>3.6.8.1.2</v>
          </cell>
        </row>
        <row r="187">
          <cell r="A187" t="str">
            <v>674.1</v>
          </cell>
          <cell r="B187" t="str">
            <v xml:space="preserve">DRENES HORIZONTALES CON LONGITUD MENOR O IGUAL A 10 M     </v>
          </cell>
          <cell r="C187" t="str">
            <v>ML</v>
          </cell>
          <cell r="D187">
            <v>75888</v>
          </cell>
          <cell r="F187">
            <v>1</v>
          </cell>
          <cell r="G187" t="str">
            <v>3.6.6.20.1</v>
          </cell>
        </row>
        <row r="188">
          <cell r="A188" t="str">
            <v>674.2</v>
          </cell>
          <cell r="B188" t="str">
            <v xml:space="preserve">DRENES HORIZONTALES CON LONGITUD MAYOR 10 M     </v>
          </cell>
          <cell r="C188" t="str">
            <v>ML</v>
          </cell>
          <cell r="D188">
            <v>95721</v>
          </cell>
          <cell r="F188">
            <v>1</v>
          </cell>
          <cell r="G188" t="str">
            <v>3.6.6.20.2</v>
          </cell>
        </row>
        <row r="189">
          <cell r="A189" t="str">
            <v>680.1</v>
          </cell>
          <cell r="B189" t="str">
            <v xml:space="preserve">ESCAMAS EN CONCRETO (1,25m*1,25m), E=18cm.           </v>
          </cell>
          <cell r="C189" t="str">
            <v>M2</v>
          </cell>
          <cell r="D189">
            <v>158426</v>
          </cell>
          <cell r="F189">
            <v>1</v>
          </cell>
          <cell r="G189" t="str">
            <v>3.6.6.20.1</v>
          </cell>
        </row>
        <row r="190">
          <cell r="A190" t="str">
            <v>680.2</v>
          </cell>
          <cell r="B190" t="str">
            <v xml:space="preserve">ARMADURA GALVANIZADA            </v>
          </cell>
          <cell r="C190" t="str">
            <v>ML</v>
          </cell>
          <cell r="D190">
            <v>124000</v>
          </cell>
          <cell r="F190">
            <v>1</v>
          </cell>
          <cell r="G190" t="str">
            <v>3.6.6.20.2</v>
          </cell>
        </row>
        <row r="191">
          <cell r="A191" t="str">
            <v>680.3</v>
          </cell>
          <cell r="B191" t="str">
            <v xml:space="preserve">RELLENO GRANULAR PARA TIERRA ARMADA            </v>
          </cell>
          <cell r="C191" t="str">
            <v>M3</v>
          </cell>
          <cell r="D191">
            <v>125354</v>
          </cell>
          <cell r="F191">
            <v>1</v>
          </cell>
          <cell r="G191" t="str">
            <v>3.6.6.20.3</v>
          </cell>
        </row>
        <row r="192">
          <cell r="A192" t="str">
            <v>681.1</v>
          </cell>
          <cell r="B192" t="str">
            <v xml:space="preserve">GAVIONES        </v>
          </cell>
          <cell r="C192" t="str">
            <v>M3</v>
          </cell>
          <cell r="D192">
            <v>202085</v>
          </cell>
          <cell r="F192">
            <v>1</v>
          </cell>
          <cell r="G192" t="str">
            <v xml:space="preserve">3.6.6.21.1  </v>
          </cell>
        </row>
        <row r="193">
          <cell r="A193" t="str">
            <v>682.1</v>
          </cell>
          <cell r="B193" t="str">
            <v xml:space="preserve">COLCHOGAVIONES            </v>
          </cell>
          <cell r="C193" t="str">
            <v>M3</v>
          </cell>
          <cell r="D193">
            <v>119545</v>
          </cell>
          <cell r="F193">
            <v>1</v>
          </cell>
          <cell r="G193" t="str">
            <v>3.2.7.5.3</v>
          </cell>
        </row>
        <row r="194">
          <cell r="A194" t="str">
            <v>690.1</v>
          </cell>
          <cell r="B194" t="str">
            <v xml:space="preserve">IMPERMEABILIZACION DE ESTRUCTURAS           </v>
          </cell>
          <cell r="C194" t="str">
            <v>M2</v>
          </cell>
          <cell r="D194">
            <v>33993</v>
          </cell>
          <cell r="F194">
            <v>1</v>
          </cell>
          <cell r="G194" t="str">
            <v>3.6.7.1.1</v>
          </cell>
        </row>
        <row r="195">
          <cell r="A195" t="str">
            <v>700.1</v>
          </cell>
          <cell r="B195" t="str">
            <v xml:space="preserve">LINEA DE DEMARCACION CON PINTURA EN FRIO  </v>
          </cell>
          <cell r="C195" t="str">
            <v>ML</v>
          </cell>
          <cell r="D195">
            <v>2077</v>
          </cell>
          <cell r="F195">
            <v>1</v>
          </cell>
          <cell r="G195" t="str">
            <v>3.6.7.1.1</v>
          </cell>
        </row>
        <row r="196">
          <cell r="A196" t="str">
            <v>700.2</v>
          </cell>
          <cell r="B196" t="str">
            <v xml:space="preserve"> LINEA DE DEMARCACION CON RESINA TERMOPLASTICA  </v>
          </cell>
          <cell r="C196" t="str">
            <v>ML</v>
          </cell>
          <cell r="D196">
            <v>450</v>
          </cell>
          <cell r="E196" t="str">
            <v>SIN REFERENCIA</v>
          </cell>
          <cell r="F196">
            <v>1</v>
          </cell>
          <cell r="G196" t="str">
            <v>3.6.7.1.6</v>
          </cell>
        </row>
        <row r="197">
          <cell r="A197" t="str">
            <v>700.3</v>
          </cell>
          <cell r="B197" t="str">
            <v xml:space="preserve">MARCA VIAL CON PINTURA EN FRIO </v>
          </cell>
          <cell r="C197" t="str">
            <v>M2</v>
          </cell>
          <cell r="D197">
            <v>68780</v>
          </cell>
          <cell r="F197">
            <v>1</v>
          </cell>
          <cell r="G197" t="str">
            <v> 3.6.7.1.2</v>
          </cell>
        </row>
        <row r="198">
          <cell r="A198" t="str">
            <v>700.4</v>
          </cell>
          <cell r="B198" t="str">
            <v>MARCA VIAL CON RESINA TERMOPLASTICA</v>
          </cell>
          <cell r="C198" t="str">
            <v>M2</v>
          </cell>
          <cell r="D198" t="e">
            <v>#DIV/0!</v>
          </cell>
          <cell r="E198" t="str">
            <v>SIN REFERENCIA</v>
          </cell>
          <cell r="F198">
            <v>1</v>
          </cell>
          <cell r="G198" t="str">
            <v>3.6.7.1.6</v>
          </cell>
        </row>
        <row r="199">
          <cell r="A199" t="str">
            <v>701.1</v>
          </cell>
          <cell r="B199" t="str">
            <v>TACHA REFLECTIVA</v>
          </cell>
          <cell r="C199" t="str">
            <v>U</v>
          </cell>
          <cell r="D199">
            <v>6830</v>
          </cell>
          <cell r="F199">
            <v>1</v>
          </cell>
          <cell r="G199" t="str">
            <v>3.6.7.2.1</v>
          </cell>
        </row>
        <row r="200">
          <cell r="A200" t="str">
            <v>710.1</v>
          </cell>
          <cell r="B200" t="str">
            <v>SEÑALES DE TRANSITO GRUPO I. (75cm*75cm)</v>
          </cell>
          <cell r="C200" t="str">
            <v>U</v>
          </cell>
          <cell r="D200">
            <v>338555</v>
          </cell>
          <cell r="F200">
            <v>1</v>
          </cell>
          <cell r="G200" t="str">
            <v>3.6.7.3.13</v>
          </cell>
        </row>
        <row r="201">
          <cell r="A201" t="str">
            <v>710.2</v>
          </cell>
          <cell r="B201" t="str">
            <v xml:space="preserve">SEÑALES DE TRANSITO GRUPO II. (1.20m*0.40cm).       SP 40, SP 41 </v>
          </cell>
          <cell r="C201" t="str">
            <v>U</v>
          </cell>
          <cell r="D201">
            <v>531122</v>
          </cell>
          <cell r="F201">
            <v>1</v>
          </cell>
          <cell r="G201" t="str">
            <v>3.6.7.3</v>
          </cell>
        </row>
        <row r="202">
          <cell r="A202" t="str">
            <v>710.3</v>
          </cell>
          <cell r="B202" t="str">
            <v xml:space="preserve">SEÑALES DE TRANSITO GRUPO III. (2 BANDEJAS DE 2.40m*30cm)      SP 54        </v>
          </cell>
          <cell r="C202" t="str">
            <v>U</v>
          </cell>
          <cell r="D202">
            <v>488768</v>
          </cell>
          <cell r="F202">
            <v>1</v>
          </cell>
          <cell r="G202" t="str">
            <v>3.6.7.3</v>
          </cell>
        </row>
        <row r="203">
          <cell r="A203" t="str">
            <v>710.4</v>
          </cell>
          <cell r="B203" t="str">
            <v>SEÑAL DE TRANSITO GRUPO IV. (60cm*75cm)</v>
          </cell>
          <cell r="C203" t="str">
            <v>U</v>
          </cell>
          <cell r="D203">
            <v>326716</v>
          </cell>
          <cell r="F203">
            <v>1</v>
          </cell>
          <cell r="G203" t="str">
            <v>3.6.7.3</v>
          </cell>
        </row>
        <row r="204">
          <cell r="A204" t="str">
            <v>710.5</v>
          </cell>
          <cell r="B204" t="str">
            <v xml:space="preserve">SEÑAL DE TRANSITO GRUPO V.             </v>
          </cell>
          <cell r="C204" t="str">
            <v>U</v>
          </cell>
          <cell r="D204">
            <v>450050</v>
          </cell>
          <cell r="F204">
            <v>1</v>
          </cell>
          <cell r="G204" t="str">
            <v>3.6.7.3</v>
          </cell>
        </row>
        <row r="205">
          <cell r="A205" t="str">
            <v>720.1</v>
          </cell>
          <cell r="B205" t="str">
            <v>POSTE DE REFERENCIA</v>
          </cell>
          <cell r="C205" t="str">
            <v>U</v>
          </cell>
          <cell r="D205">
            <v>133872</v>
          </cell>
          <cell r="F205">
            <v>1</v>
          </cell>
          <cell r="G205" t="str">
            <v>3.6.7.4.1</v>
          </cell>
        </row>
        <row r="206">
          <cell r="A206" t="str">
            <v>730.1</v>
          </cell>
          <cell r="B206" t="str">
            <v>DEFENSAS METALICAS</v>
          </cell>
          <cell r="C206" t="str">
            <v>ML</v>
          </cell>
          <cell r="D206">
            <v>129980</v>
          </cell>
          <cell r="F206">
            <v>1</v>
          </cell>
          <cell r="G206" t="str">
            <v>3.6.7.5.1</v>
          </cell>
        </row>
        <row r="207">
          <cell r="A207" t="str">
            <v>730.2</v>
          </cell>
          <cell r="B207" t="str">
            <v>SECCION FINAL DE DEFENSAS METALICAS</v>
          </cell>
          <cell r="C207" t="str">
            <v>U</v>
          </cell>
          <cell r="D207">
            <v>59258</v>
          </cell>
          <cell r="F207">
            <v>1</v>
          </cell>
          <cell r="G207" t="str">
            <v>3.6.7.5.2</v>
          </cell>
        </row>
        <row r="208">
          <cell r="A208" t="str">
            <v>730.3</v>
          </cell>
          <cell r="B208" t="str">
            <v>SECCION DE TOPE</v>
          </cell>
          <cell r="C208" t="str">
            <v>U</v>
          </cell>
          <cell r="D208">
            <v>32187</v>
          </cell>
          <cell r="F208">
            <v>1</v>
          </cell>
          <cell r="G208" t="str">
            <v>3.6.7.5.3</v>
          </cell>
        </row>
        <row r="209">
          <cell r="A209" t="str">
            <v>731.1</v>
          </cell>
          <cell r="B209" t="str">
            <v>DEFENSA DE CONCRETO</v>
          </cell>
          <cell r="C209" t="str">
            <v>ML</v>
          </cell>
          <cell r="D209">
            <v>318202</v>
          </cell>
          <cell r="F209">
            <v>1</v>
          </cell>
          <cell r="G209" t="str">
            <v>3.6.6.21</v>
          </cell>
        </row>
        <row r="210">
          <cell r="A210" t="str">
            <v>740.1</v>
          </cell>
          <cell r="B210" t="str">
            <v>CAPTAFAROS</v>
          </cell>
          <cell r="C210" t="str">
            <v>U</v>
          </cell>
          <cell r="D210">
            <v>13775</v>
          </cell>
          <cell r="F210">
            <v>1</v>
          </cell>
          <cell r="G210" t="str">
            <v>3.6.7.6.1</v>
          </cell>
        </row>
        <row r="211">
          <cell r="A211" t="str">
            <v>741.1P1</v>
          </cell>
          <cell r="B211" t="str">
            <v>DELINEADORES DE CORONA( GRADO DIAMANTE DE 1.10)</v>
          </cell>
          <cell r="C211" t="str">
            <v>U</v>
          </cell>
          <cell r="D211">
            <v>74284</v>
          </cell>
          <cell r="E211" t="str">
            <v>SIN REFERENCIA</v>
          </cell>
          <cell r="F211">
            <v>1</v>
          </cell>
          <cell r="G211" t="str">
            <v>3.6.7</v>
          </cell>
        </row>
        <row r="212">
          <cell r="A212" t="str">
            <v>741.1P2</v>
          </cell>
          <cell r="B212" t="str">
            <v>DELINEADORES DE CORONA( GRADO DIAMANTE DE 0.90)</v>
          </cell>
          <cell r="C212" t="str">
            <v>U</v>
          </cell>
          <cell r="D212">
            <v>74284</v>
          </cell>
          <cell r="E212" t="str">
            <v>SIN REFERENCIA</v>
          </cell>
          <cell r="F212">
            <v>1</v>
          </cell>
          <cell r="G212" t="str">
            <v>3.6.7</v>
          </cell>
        </row>
        <row r="213">
          <cell r="A213" t="str">
            <v>741.1P3</v>
          </cell>
          <cell r="B213" t="str">
            <v>DELINEADORES DE CORONA TUBULAR</v>
          </cell>
          <cell r="C213" t="str">
            <v>U</v>
          </cell>
          <cell r="D213">
            <v>202464</v>
          </cell>
          <cell r="F213">
            <v>1</v>
          </cell>
          <cell r="G213" t="str">
            <v>3.6.7</v>
          </cell>
        </row>
        <row r="214">
          <cell r="A214" t="str">
            <v>800.1</v>
          </cell>
          <cell r="B214" t="str">
            <v>CERCA DE ALAMBRE DE PUAS CON POSTES DE MADERA</v>
          </cell>
          <cell r="C214" t="str">
            <v>ML</v>
          </cell>
          <cell r="D214">
            <v>23263</v>
          </cell>
          <cell r="F214">
            <v>1</v>
          </cell>
          <cell r="G214" t="str">
            <v>3.6.9.1.4</v>
          </cell>
        </row>
        <row r="215">
          <cell r="A215" t="str">
            <v>800.2</v>
          </cell>
          <cell r="B215" t="str">
            <v>CERCA DE ALAMBRE DE PUAS CON POSTES DE CONCRETO</v>
          </cell>
          <cell r="C215" t="str">
            <v>ML</v>
          </cell>
          <cell r="D215">
            <v>45004</v>
          </cell>
          <cell r="F215">
            <v>1</v>
          </cell>
          <cell r="G215" t="str">
            <v>3.6.9.1.10</v>
          </cell>
        </row>
        <row r="216">
          <cell r="A216" t="str">
            <v>800.3</v>
          </cell>
          <cell r="B216" t="str">
            <v>CERCA DE MALLA CON POSTES DE MADERA</v>
          </cell>
          <cell r="C216" t="str">
            <v>ML</v>
          </cell>
          <cell r="D216">
            <v>121043</v>
          </cell>
          <cell r="F216">
            <v>1</v>
          </cell>
          <cell r="G216" t="str">
            <v>3.6.9.1.6</v>
          </cell>
        </row>
        <row r="217">
          <cell r="A217" t="str">
            <v>800.4</v>
          </cell>
          <cell r="B217" t="str">
            <v>CERCA DE MALLA CON POSTES DE CONCRETO</v>
          </cell>
          <cell r="C217" t="str">
            <v>ML</v>
          </cell>
          <cell r="D217">
            <v>139536</v>
          </cell>
          <cell r="F217">
            <v>1</v>
          </cell>
          <cell r="G217" t="str">
            <v>3.6.9.1.13</v>
          </cell>
        </row>
        <row r="218">
          <cell r="A218" t="str">
            <v>801.1</v>
          </cell>
          <cell r="B218" t="str">
            <v>ROCERIA</v>
          </cell>
          <cell r="C218" t="str">
            <v>HA</v>
          </cell>
          <cell r="D218">
            <v>407596</v>
          </cell>
          <cell r="F218">
            <v>1</v>
          </cell>
          <cell r="G218" t="str">
            <v>3.6.1.2</v>
          </cell>
        </row>
        <row r="219">
          <cell r="A219" t="str">
            <v>801.2</v>
          </cell>
          <cell r="B219" t="str">
            <v>LIMPIEZA DE BERMAS</v>
          </cell>
          <cell r="C219" t="str">
            <v>M²</v>
          </cell>
          <cell r="D219">
            <v>1511</v>
          </cell>
          <cell r="F219">
            <v>1</v>
          </cell>
          <cell r="G219" t="str">
            <v>3.6.9.4.12</v>
          </cell>
        </row>
        <row r="220">
          <cell r="A220" t="str">
            <v>801.3</v>
          </cell>
          <cell r="B220" t="str">
            <v>LIMPIEZA A MANO DE CUNETAS EN TIERRA</v>
          </cell>
          <cell r="C220" t="str">
            <v>ML</v>
          </cell>
          <cell r="D220">
            <v>1511</v>
          </cell>
          <cell r="F220">
            <v>1</v>
          </cell>
          <cell r="G220" t="str">
            <v>3.6.9.4.12</v>
          </cell>
        </row>
        <row r="221">
          <cell r="A221" t="str">
            <v>801.4</v>
          </cell>
          <cell r="B221" t="str">
            <v>LIMPIEZA A MANO DE CUNETAS EN CONCRETO</v>
          </cell>
          <cell r="C221" t="str">
            <v>ML</v>
          </cell>
          <cell r="D221">
            <v>1312</v>
          </cell>
          <cell r="F221">
            <v>1</v>
          </cell>
          <cell r="G221" t="str">
            <v>3.6.9.4.12</v>
          </cell>
        </row>
        <row r="222">
          <cell r="A222" t="str">
            <v>801.5</v>
          </cell>
          <cell r="B222" t="str">
            <v>LIMPIEZA A MANO DE ENCOLES Y DESCOLES</v>
          </cell>
          <cell r="C222" t="str">
            <v>ML</v>
          </cell>
          <cell r="D222">
            <v>15106</v>
          </cell>
          <cell r="F222">
            <v>1</v>
          </cell>
          <cell r="G222" t="str">
            <v>3.6.9.4.8</v>
          </cell>
        </row>
        <row r="223">
          <cell r="A223" t="str">
            <v>801.6</v>
          </cell>
          <cell r="B223" t="str">
            <v>LIMPIEZA A MANO DE ALCANTARILLAS DE TUBO DE 600 O 900 MM</v>
          </cell>
          <cell r="C223" t="str">
            <v>U</v>
          </cell>
          <cell r="D223">
            <v>66693</v>
          </cell>
          <cell r="F223">
            <v>1</v>
          </cell>
          <cell r="G223" t="str">
            <v>3.6.9.4.10</v>
          </cell>
        </row>
        <row r="224">
          <cell r="A224" t="str">
            <v>801.7</v>
          </cell>
          <cell r="B224" t="str">
            <v>LIMPIEZA A MANO DE PUENTES Y PONTONES</v>
          </cell>
          <cell r="C224" t="str">
            <v>ML</v>
          </cell>
          <cell r="D224">
            <v>11931</v>
          </cell>
          <cell r="F224">
            <v>1</v>
          </cell>
          <cell r="G224" t="str">
            <v>3.6.9.4</v>
          </cell>
        </row>
        <row r="225">
          <cell r="A225" t="str">
            <v>810.1</v>
          </cell>
          <cell r="B225" t="str">
            <v>PROTECCION DE TALUDES CON BLOQUES DE CESPED</v>
          </cell>
          <cell r="C225" t="str">
            <v>M²</v>
          </cell>
          <cell r="D225">
            <v>21148</v>
          </cell>
          <cell r="F225">
            <v>1</v>
          </cell>
          <cell r="G225" t="str">
            <v>3.6.9.2.1</v>
          </cell>
        </row>
        <row r="226">
          <cell r="A226" t="str">
            <v>810.2</v>
          </cell>
          <cell r="B226" t="str">
            <v>PROTECCION  DE TALUDES CON TIERRA ORGANICA Y SEMILLAS</v>
          </cell>
          <cell r="C226" t="str">
            <v>M²</v>
          </cell>
          <cell r="D226">
            <v>23244</v>
          </cell>
          <cell r="F226">
            <v>1</v>
          </cell>
          <cell r="G226" t="str">
            <v>3.6.9.2.2</v>
          </cell>
        </row>
        <row r="227">
          <cell r="A227" t="str">
            <v>810.3</v>
          </cell>
          <cell r="B227" t="str">
            <v>PROTECCION DE TALUDES CON HIDROSIEMBRA CONTROLADA</v>
          </cell>
          <cell r="C227" t="str">
            <v>M²</v>
          </cell>
          <cell r="D227">
            <v>115751</v>
          </cell>
          <cell r="F227">
            <v>1</v>
          </cell>
          <cell r="G227" t="str">
            <v>3.2.9.1.1</v>
          </cell>
        </row>
        <row r="228">
          <cell r="A228" t="str">
            <v>811.1P1</v>
          </cell>
          <cell r="B228" t="str">
            <v>PRODUCTO ENROLLADO PARA CONTROL DE EROSION DEL TIPO 1A</v>
          </cell>
          <cell r="C228" t="str">
            <v>M²</v>
          </cell>
          <cell r="D228">
            <v>87630</v>
          </cell>
          <cell r="F228">
            <v>1</v>
          </cell>
          <cell r="G228" t="str">
            <v>3.2.10.1</v>
          </cell>
        </row>
        <row r="229">
          <cell r="A229" t="str">
            <v>811.1P2</v>
          </cell>
          <cell r="B229" t="str">
            <v>PRODUCTO ENROLLADO PARA CONTROL DE EROSION DEL TIPO 1B</v>
          </cell>
          <cell r="C229" t="str">
            <v>M²</v>
          </cell>
          <cell r="D229">
            <v>84650</v>
          </cell>
          <cell r="F229">
            <v>1</v>
          </cell>
          <cell r="G229" t="str">
            <v>3.2.10.1</v>
          </cell>
        </row>
        <row r="230">
          <cell r="A230" t="str">
            <v>811.1P3</v>
          </cell>
          <cell r="B230" t="str">
            <v>PRODUCTO ENROLLADO PARA CONTROL DE EROSION DEL TIPO 1C</v>
          </cell>
          <cell r="C230" t="str">
            <v>M²</v>
          </cell>
          <cell r="D230">
            <v>85313</v>
          </cell>
          <cell r="F230">
            <v>1</v>
          </cell>
          <cell r="G230" t="str">
            <v>3.2.10.1</v>
          </cell>
        </row>
        <row r="231">
          <cell r="A231" t="str">
            <v>811.1P4</v>
          </cell>
          <cell r="B231" t="str">
            <v>PRODUCTO ENROLLADO PARA CONTROL DE EROSION DEL TIPO 1D</v>
          </cell>
          <cell r="C231" t="str">
            <v>M²</v>
          </cell>
          <cell r="D231">
            <v>86372</v>
          </cell>
          <cell r="F231">
            <v>1</v>
          </cell>
          <cell r="G231" t="str">
            <v>3.2.10.1</v>
          </cell>
        </row>
        <row r="232">
          <cell r="A232" t="str">
            <v>811.1P5</v>
          </cell>
          <cell r="B232" t="str">
            <v>PRODUCTO ENROLLADO PARA CONTROL DE EROSION DEL TIPO 2A</v>
          </cell>
          <cell r="C232" t="str">
            <v>M²</v>
          </cell>
          <cell r="D232">
            <v>84650</v>
          </cell>
          <cell r="F232">
            <v>1</v>
          </cell>
          <cell r="G232" t="str">
            <v>3.2.10.1</v>
          </cell>
        </row>
        <row r="233">
          <cell r="A233" t="str">
            <v>811.1P6</v>
          </cell>
          <cell r="B233" t="str">
            <v>PRODUCTO ENROLLADO PARA CONTROL DE EROSION DEL TIPO 2B</v>
          </cell>
          <cell r="C233" t="str">
            <v>M²</v>
          </cell>
          <cell r="D233">
            <v>85572</v>
          </cell>
          <cell r="F233">
            <v>1</v>
          </cell>
          <cell r="G233" t="str">
            <v>3.2.10.1</v>
          </cell>
        </row>
        <row r="234">
          <cell r="A234" t="str">
            <v>811.1P7</v>
          </cell>
          <cell r="B234" t="str">
            <v>PRODUCTO ENROLLADO PARA CONTROL DE EROSION DEL TIPO 2C</v>
          </cell>
          <cell r="C234" t="str">
            <v>M²</v>
          </cell>
          <cell r="D234">
            <v>85572</v>
          </cell>
          <cell r="F234">
            <v>1</v>
          </cell>
          <cell r="G234" t="str">
            <v>3.2.10.1</v>
          </cell>
        </row>
        <row r="235">
          <cell r="A235" t="str">
            <v>811.1P8</v>
          </cell>
          <cell r="B235" t="str">
            <v>PRODUCTO ENROLLADO PARA CONTROL DE EROSION DEL TIPO 2D</v>
          </cell>
          <cell r="C235" t="str">
            <v>M²</v>
          </cell>
          <cell r="D235">
            <v>86369</v>
          </cell>
          <cell r="F235">
            <v>1</v>
          </cell>
          <cell r="G235" t="str">
            <v>3.2.10.1</v>
          </cell>
        </row>
        <row r="236">
          <cell r="A236" t="str">
            <v>811.1P9</v>
          </cell>
          <cell r="B236" t="str">
            <v>PRODUCTO ENROLLADO PARA CONTROL DE EROSION DEL TIPO 3A</v>
          </cell>
          <cell r="C236" t="str">
            <v>M²</v>
          </cell>
          <cell r="D236">
            <v>85572</v>
          </cell>
          <cell r="F236">
            <v>1</v>
          </cell>
          <cell r="G236" t="str">
            <v>3.2.10.1</v>
          </cell>
        </row>
        <row r="237">
          <cell r="A237" t="str">
            <v>811.1P10</v>
          </cell>
          <cell r="B237" t="str">
            <v>PRODUCTO ENROLLADO PARA CONTROL DE EROSION DEL TIPO 3B</v>
          </cell>
          <cell r="C237" t="str">
            <v>M²</v>
          </cell>
          <cell r="D237">
            <v>86360</v>
          </cell>
          <cell r="F237">
            <v>1</v>
          </cell>
          <cell r="G237" t="str">
            <v>3.2.10.1</v>
          </cell>
        </row>
        <row r="238">
          <cell r="A238" t="str">
            <v>811.1P11</v>
          </cell>
          <cell r="B238" t="str">
            <v>PRODUCTO ENROLLADO PARA CONTROL DE EROSION DEL TIPO 4</v>
          </cell>
          <cell r="C238" t="str">
            <v>M²</v>
          </cell>
          <cell r="D238">
            <v>87489</v>
          </cell>
          <cell r="F238">
            <v>1</v>
          </cell>
          <cell r="G238" t="str">
            <v>3.2.10.1</v>
          </cell>
        </row>
        <row r="239">
          <cell r="A239" t="str">
            <v>811.1P12</v>
          </cell>
          <cell r="B239" t="str">
            <v>PRODUCTO ENROLLADO PARA CONTROL DE EROSION DEL TIPO 5A</v>
          </cell>
          <cell r="C239" t="str">
            <v>M²</v>
          </cell>
          <cell r="D239">
            <v>101120</v>
          </cell>
          <cell r="F239">
            <v>1</v>
          </cell>
          <cell r="G239" t="str">
            <v>3.2.10.1</v>
          </cell>
        </row>
        <row r="240">
          <cell r="A240" t="str">
            <v>811.1P13</v>
          </cell>
          <cell r="B240" t="str">
            <v>PRODUCTO ENROLLADO PARA CONTROL DE EROSION DEL TIPO 5B</v>
          </cell>
          <cell r="C240" t="str">
            <v>M²</v>
          </cell>
          <cell r="D240">
            <v>101120</v>
          </cell>
          <cell r="F240">
            <v>1</v>
          </cell>
          <cell r="G240" t="str">
            <v>3.2.10.1</v>
          </cell>
        </row>
        <row r="241">
          <cell r="A241" t="str">
            <v>811.1P14</v>
          </cell>
          <cell r="B241" t="str">
            <v>PRODUCTO ENROLLADO PARA CONTROL DE EROSION DEL TIPO 5C</v>
          </cell>
          <cell r="C241" t="str">
            <v>M²</v>
          </cell>
          <cell r="D241">
            <v>101120</v>
          </cell>
          <cell r="F241">
            <v>1</v>
          </cell>
          <cell r="G241" t="str">
            <v>3.2.10.1</v>
          </cell>
        </row>
        <row r="242">
          <cell r="A242" t="str">
            <v>812.1</v>
          </cell>
          <cell r="B242" t="str">
            <v>RECUBRIMIENTO CON MALLA Y MORTERO 1:4 DE e=5 CM</v>
          </cell>
          <cell r="C242" t="str">
            <v>M²</v>
          </cell>
          <cell r="D242">
            <v>119485</v>
          </cell>
          <cell r="F242">
            <v>1</v>
          </cell>
          <cell r="G242" t="str">
            <v>3.3.5.3</v>
          </cell>
        </row>
        <row r="243">
          <cell r="A243" t="str">
            <v>900.1</v>
          </cell>
          <cell r="B243" t="str">
            <v>TRANSPORTE DE MATERIALES PROVENIENTES DE LA EXPLAN, CANAL, PRESTA ENTRE 100 Y 1000 M</v>
          </cell>
          <cell r="C243" t="str">
            <v>M³-E</v>
          </cell>
          <cell r="D243">
            <v>983</v>
          </cell>
          <cell r="F243">
            <v>1</v>
          </cell>
          <cell r="G243" t="str">
            <v xml:space="preserve">3.6.9.3.1   </v>
          </cell>
        </row>
        <row r="244">
          <cell r="A244" t="str">
            <v>900.2</v>
          </cell>
          <cell r="B244" t="str">
            <v>TRANSPORTE DE MATERIALES PROVENIENTES DE LA EXPLAN, CANAL, PRESTA MAYOR A 1000 M</v>
          </cell>
          <cell r="C244" t="str">
            <v>M³-KM</v>
          </cell>
          <cell r="D244">
            <v>1207</v>
          </cell>
          <cell r="F244">
            <v>1</v>
          </cell>
          <cell r="G244" t="str">
            <v xml:space="preserve">3.6.9.3.1   </v>
          </cell>
        </row>
        <row r="245">
          <cell r="A245" t="str">
            <v>900.3</v>
          </cell>
          <cell r="B245" t="str">
            <v>TRANSPORTE DE MATERIAL PROVENIENTE DE DERRUMBES</v>
          </cell>
          <cell r="C245" t="str">
            <v>M³-KM</v>
          </cell>
          <cell r="D245">
            <v>947</v>
          </cell>
          <cell r="F245">
            <v>1</v>
          </cell>
          <cell r="G245" t="str">
            <v xml:space="preserve">3.6.9.3.1   </v>
          </cell>
        </row>
      </sheetData>
      <sheetData sheetId="2" refreshError="1">
        <row r="1">
          <cell r="A1" t="str">
            <v>MATERIALES</v>
          </cell>
          <cell r="B1" t="str">
            <v>UNIDAD</v>
          </cell>
          <cell r="C1" t="str">
            <v>CONCERTADO</v>
          </cell>
        </row>
        <row r="2">
          <cell r="A2" t="str">
            <v>Acero A-36 para estructura metalica</v>
          </cell>
          <cell r="B2" t="str">
            <v>KG</v>
          </cell>
          <cell r="C2">
            <v>2284</v>
          </cell>
        </row>
        <row r="3">
          <cell r="A3" t="str">
            <v>Acero A-37</v>
          </cell>
          <cell r="B3" t="str">
            <v>KG</v>
          </cell>
          <cell r="C3">
            <v>3160</v>
          </cell>
        </row>
        <row r="4">
          <cell r="A4" t="str">
            <v>Acero A-40</v>
          </cell>
          <cell r="B4" t="str">
            <v>KG</v>
          </cell>
          <cell r="C4">
            <v>2479</v>
          </cell>
        </row>
        <row r="5">
          <cell r="A5" t="str">
            <v>Acero PDR-60</v>
          </cell>
          <cell r="B5" t="str">
            <v>KG</v>
          </cell>
          <cell r="C5">
            <v>2375</v>
          </cell>
        </row>
        <row r="6">
          <cell r="A6" t="str">
            <v>Aditivo (Acelerante plastificante para concretos (plastocrete 169 HE)</v>
          </cell>
          <cell r="B6" t="str">
            <v>KG</v>
          </cell>
          <cell r="C6">
            <v>3335</v>
          </cell>
        </row>
        <row r="7">
          <cell r="A7" t="str">
            <v>Aditivo (Retardante plastificante redutor de fraguado) (sikament 320)</v>
          </cell>
          <cell r="B7" t="str">
            <v>KG</v>
          </cell>
          <cell r="C7">
            <v>8096</v>
          </cell>
        </row>
        <row r="8">
          <cell r="A8" t="str">
            <v>Adoquin color 10X20X6</v>
          </cell>
          <cell r="B8" t="str">
            <v>U</v>
          </cell>
          <cell r="C8">
            <v>770</v>
          </cell>
        </row>
        <row r="9">
          <cell r="A9" t="str">
            <v>Adoquin e=5cm</v>
          </cell>
          <cell r="B9" t="str">
            <v>M²</v>
          </cell>
          <cell r="C9">
            <v>31679</v>
          </cell>
        </row>
        <row r="10">
          <cell r="A10" t="str">
            <v>Adoquin grama 10X20X6</v>
          </cell>
          <cell r="B10" t="str">
            <v>U</v>
          </cell>
          <cell r="C10">
            <v>2179</v>
          </cell>
        </row>
        <row r="11">
          <cell r="A11" t="str">
            <v>Agregado para concreto hidraulico</v>
          </cell>
          <cell r="B11" t="str">
            <v>M³</v>
          </cell>
          <cell r="C11">
            <v>39142</v>
          </cell>
        </row>
        <row r="12">
          <cell r="A12" t="str">
            <v>Agregado para tratamiento superf. Simple</v>
          </cell>
          <cell r="B12" t="str">
            <v>M³</v>
          </cell>
          <cell r="C12">
            <v>37534</v>
          </cell>
        </row>
        <row r="13">
          <cell r="A13" t="str">
            <v>Agregado petreo para mezclas asfálticas</v>
          </cell>
          <cell r="B13" t="str">
            <v>M³</v>
          </cell>
          <cell r="C13">
            <v>39045</v>
          </cell>
        </row>
        <row r="14">
          <cell r="A14" t="str">
            <v>Agregado petreo para triturar (crudo)</v>
          </cell>
          <cell r="B14" t="str">
            <v>M³</v>
          </cell>
          <cell r="C14">
            <v>17312</v>
          </cell>
        </row>
        <row r="15">
          <cell r="A15" t="str">
            <v>Agregado petreo para TSD</v>
          </cell>
          <cell r="B15" t="str">
            <v>M³</v>
          </cell>
          <cell r="C15">
            <v>37660</v>
          </cell>
        </row>
        <row r="16">
          <cell r="A16" t="str">
            <v>Agregado tipo LA1 (lechadas)</v>
          </cell>
          <cell r="B16" t="str">
            <v>M³</v>
          </cell>
          <cell r="C16">
            <v>36799</v>
          </cell>
        </row>
        <row r="17">
          <cell r="A17" t="str">
            <v>Agregado tipo LA2 (lechadas)</v>
          </cell>
          <cell r="B17" t="str">
            <v>M³</v>
          </cell>
          <cell r="C17">
            <v>36902</v>
          </cell>
        </row>
        <row r="18">
          <cell r="A18" t="str">
            <v>Agregado tipo LA3 (lechadas)</v>
          </cell>
          <cell r="B18" t="str">
            <v>M³</v>
          </cell>
          <cell r="C18">
            <v>36902</v>
          </cell>
        </row>
        <row r="19">
          <cell r="A19" t="str">
            <v>Agregado tipo LA4 (lechadas)</v>
          </cell>
          <cell r="B19" t="str">
            <v>M³</v>
          </cell>
          <cell r="C19">
            <v>35949</v>
          </cell>
        </row>
        <row r="20">
          <cell r="A20" t="str">
            <v>Agregados seleccionados (tamaño máximo 1") (bandas sonoras reduce velocidad)</v>
          </cell>
          <cell r="B20" t="str">
            <v>M³</v>
          </cell>
          <cell r="C20">
            <v>37768</v>
          </cell>
        </row>
        <row r="21">
          <cell r="A21" t="str">
            <v>Agua</v>
          </cell>
          <cell r="B21" t="str">
            <v>LT</v>
          </cell>
          <cell r="C21">
            <v>30</v>
          </cell>
        </row>
        <row r="22">
          <cell r="A22" t="str">
            <v>Alambre de pua calibre 12 (340 m)</v>
          </cell>
          <cell r="B22" t="str">
            <v>ML</v>
          </cell>
          <cell r="C22">
            <v>466</v>
          </cell>
        </row>
        <row r="23">
          <cell r="A23" t="str">
            <v>Alambre galvanizado No. 12</v>
          </cell>
          <cell r="B23" t="str">
            <v>KG</v>
          </cell>
          <cell r="C23">
            <v>4234</v>
          </cell>
        </row>
        <row r="24">
          <cell r="A24" t="str">
            <v>Alambre galvanizado No. 9</v>
          </cell>
          <cell r="B24" t="str">
            <v>KG</v>
          </cell>
          <cell r="C24">
            <v>4213</v>
          </cell>
        </row>
        <row r="25">
          <cell r="A25" t="str">
            <v>Alambre negro para amarre</v>
          </cell>
          <cell r="B25" t="str">
            <v>KG</v>
          </cell>
          <cell r="C25">
            <v>3481</v>
          </cell>
        </row>
        <row r="26">
          <cell r="A26" t="str">
            <v>Almohadillas de neopreno dureza 60 (35cm*45cm*5cm con 2 láminas de 3mm)</v>
          </cell>
          <cell r="B26" t="str">
            <v>U</v>
          </cell>
          <cell r="C26">
            <v>373269</v>
          </cell>
        </row>
        <row r="27">
          <cell r="A27" t="str">
            <v>Amortiguadores (para defensas metálicas)</v>
          </cell>
          <cell r="B27" t="str">
            <v>U</v>
          </cell>
          <cell r="C27">
            <v>20893</v>
          </cell>
        </row>
        <row r="28">
          <cell r="A28" t="str">
            <v>Anfo</v>
          </cell>
          <cell r="B28" t="str">
            <v>KG</v>
          </cell>
          <cell r="C28">
            <v>3495</v>
          </cell>
        </row>
        <row r="29">
          <cell r="A29" t="str">
            <v>Angulo de 1-1/2" x 1/4" (cerramiento en malla)</v>
          </cell>
          <cell r="B29" t="str">
            <v>ML</v>
          </cell>
          <cell r="C29">
            <v>9372</v>
          </cell>
        </row>
        <row r="30">
          <cell r="A30" t="str">
            <v>Antisol blanco (presentacion 20 kg)</v>
          </cell>
          <cell r="B30" t="str">
            <v>KG</v>
          </cell>
          <cell r="C30">
            <v>6318</v>
          </cell>
        </row>
        <row r="31">
          <cell r="A31" t="str">
            <v>Arbol de 0,6 m</v>
          </cell>
          <cell r="B31" t="str">
            <v>U</v>
          </cell>
          <cell r="C31">
            <v>7619</v>
          </cell>
        </row>
        <row r="32">
          <cell r="A32" t="str">
            <v>Arbol de 1.2 m</v>
          </cell>
          <cell r="B32" t="str">
            <v>U</v>
          </cell>
          <cell r="C32">
            <v>16483</v>
          </cell>
        </row>
        <row r="33">
          <cell r="A33" t="str">
            <v>Arena de sello (fina) (para adoquines)</v>
          </cell>
          <cell r="B33" t="str">
            <v>M³</v>
          </cell>
          <cell r="C33">
            <v>22944</v>
          </cell>
        </row>
        <row r="34">
          <cell r="A34" t="str">
            <v>Arena de soporte (media) (para adoquines)</v>
          </cell>
          <cell r="B34" t="str">
            <v>M³</v>
          </cell>
          <cell r="C34">
            <v>23851</v>
          </cell>
        </row>
        <row r="35">
          <cell r="A35" t="str">
            <v>Arena de trituracion (sellos de arena-asfalto)</v>
          </cell>
          <cell r="B35" t="str">
            <v>M³</v>
          </cell>
          <cell r="C35">
            <v>36486</v>
          </cell>
        </row>
        <row r="36">
          <cell r="A36" t="str">
            <v>Arena lavada</v>
          </cell>
          <cell r="B36" t="str">
            <v>M³</v>
          </cell>
          <cell r="C36">
            <v>37458</v>
          </cell>
        </row>
        <row r="37">
          <cell r="A37" t="str">
            <v>Asfalto AP 190 (brea)</v>
          </cell>
          <cell r="B37" t="str">
            <v>KG</v>
          </cell>
          <cell r="C37">
            <v>2030</v>
          </cell>
        </row>
        <row r="38">
          <cell r="A38" t="str">
            <v>Asfalto liquido RC 250</v>
          </cell>
          <cell r="B38" t="str">
            <v>GALON</v>
          </cell>
          <cell r="C38">
            <v>6325</v>
          </cell>
        </row>
        <row r="39">
          <cell r="A39" t="str">
            <v xml:space="preserve">Armadura Galvanizada </v>
          </cell>
          <cell r="B39" t="str">
            <v>ML</v>
          </cell>
          <cell r="C39">
            <v>78000</v>
          </cell>
        </row>
        <row r="40">
          <cell r="A40" t="str">
            <v>Barras de transferencia de carga 1"</v>
          </cell>
          <cell r="B40" t="str">
            <v>KG</v>
          </cell>
          <cell r="C40">
            <v>4041</v>
          </cell>
        </row>
        <row r="41">
          <cell r="A41" t="str">
            <v>Barras de unión 1/2"</v>
          </cell>
          <cell r="B41" t="str">
            <v>KG</v>
          </cell>
          <cell r="C41">
            <v>2528</v>
          </cell>
        </row>
        <row r="42">
          <cell r="A42" t="str">
            <v>Bentonita</v>
          </cell>
          <cell r="B42" t="str">
            <v>KG</v>
          </cell>
          <cell r="C42">
            <v>800</v>
          </cell>
        </row>
        <row r="43">
          <cell r="A43" t="str">
            <v>Biomanto</v>
          </cell>
          <cell r="B43" t="str">
            <v>M²</v>
          </cell>
        </row>
        <row r="44">
          <cell r="A44" t="str">
            <v>Bolsacreto de 1m3</v>
          </cell>
          <cell r="B44" t="str">
            <v>U</v>
          </cell>
          <cell r="C44">
            <v>19638</v>
          </cell>
        </row>
        <row r="45">
          <cell r="A45" t="str">
            <v>Cable de 1/2" (para anclajes)</v>
          </cell>
          <cell r="B45" t="str">
            <v>ML</v>
          </cell>
          <cell r="C45">
            <v>8145</v>
          </cell>
        </row>
        <row r="46">
          <cell r="A46" t="str">
            <v>Cal</v>
          </cell>
          <cell r="B46" t="str">
            <v>KG</v>
          </cell>
          <cell r="C46">
            <v>696</v>
          </cell>
        </row>
        <row r="47">
          <cell r="A47" t="str">
            <v>Camisa metálica en acero A-37 (camisa de pilotes)</v>
          </cell>
          <cell r="B47" t="str">
            <v>KG</v>
          </cell>
          <cell r="C47">
            <v>10331</v>
          </cell>
        </row>
        <row r="48">
          <cell r="A48" t="str">
            <v>Camisas y formaleta en concreto</v>
          </cell>
          <cell r="B48" t="str">
            <v>ML</v>
          </cell>
        </row>
        <row r="49">
          <cell r="A49" t="str">
            <v>Captafaro</v>
          </cell>
          <cell r="B49" t="str">
            <v>U</v>
          </cell>
          <cell r="C49">
            <v>9784</v>
          </cell>
        </row>
        <row r="50">
          <cell r="A50" t="str">
            <v>Casquete para pasador de juntas</v>
          </cell>
          <cell r="B50" t="str">
            <v>U</v>
          </cell>
          <cell r="C50">
            <v>230</v>
          </cell>
        </row>
        <row r="51">
          <cell r="A51" t="str">
            <v>CELDA ESPECIAL DE CARGA</v>
          </cell>
          <cell r="B51" t="str">
            <v>U</v>
          </cell>
          <cell r="C51">
            <v>20363221</v>
          </cell>
        </row>
        <row r="52">
          <cell r="A52" t="str">
            <v>Cemento Asfáltico 60-70</v>
          </cell>
          <cell r="B52" t="str">
            <v>KG</v>
          </cell>
          <cell r="C52">
            <v>1072</v>
          </cell>
        </row>
        <row r="53">
          <cell r="A53" t="str">
            <v>Cemento Asfáltico 80-100</v>
          </cell>
          <cell r="B53" t="str">
            <v>KG</v>
          </cell>
          <cell r="C53">
            <v>1024</v>
          </cell>
        </row>
        <row r="54">
          <cell r="A54" t="str">
            <v>Cemento asfáltico modificado con polimeros tipo I</v>
          </cell>
          <cell r="B54" t="str">
            <v>KG</v>
          </cell>
          <cell r="C54">
            <v>1679</v>
          </cell>
        </row>
        <row r="55">
          <cell r="A55" t="str">
            <v>Cemento asfáltico modificado con polímeros tipo II</v>
          </cell>
          <cell r="B55" t="str">
            <v>KG</v>
          </cell>
          <cell r="C55">
            <v>1779</v>
          </cell>
        </row>
        <row r="56">
          <cell r="A56" t="str">
            <v>Cemento asfaltico modificado con polimeros tipo III</v>
          </cell>
          <cell r="B56" t="str">
            <v>KG</v>
          </cell>
          <cell r="C56">
            <v>1870</v>
          </cell>
        </row>
        <row r="57">
          <cell r="A57" t="str">
            <v>Cemento asfaltico modificado con polimeros tipo IV</v>
          </cell>
          <cell r="B57" t="str">
            <v>KG</v>
          </cell>
          <cell r="C57">
            <v>2007</v>
          </cell>
        </row>
        <row r="58">
          <cell r="A58" t="str">
            <v>Cemento asfaltico modificado con polimeros tipo V</v>
          </cell>
          <cell r="B58" t="str">
            <v>KG</v>
          </cell>
          <cell r="C58">
            <v>2023</v>
          </cell>
        </row>
        <row r="59">
          <cell r="A59" t="str">
            <v>Cemento gris</v>
          </cell>
          <cell r="B59" t="str">
            <v>KG</v>
          </cell>
          <cell r="C59">
            <v>467</v>
          </cell>
        </row>
        <row r="60">
          <cell r="A60" t="str">
            <v>Cespedones</v>
          </cell>
          <cell r="B60" t="str">
            <v>KG</v>
          </cell>
          <cell r="C60">
            <v>6645</v>
          </cell>
        </row>
        <row r="61">
          <cell r="A61" t="str">
            <v>Cicatrizante (para remoción de especies vegetales) (item 201.9)</v>
          </cell>
          <cell r="B61" t="str">
            <v>M²</v>
          </cell>
          <cell r="C61">
            <v>44658</v>
          </cell>
        </row>
        <row r="62">
          <cell r="A62" t="str">
            <v>Cinta Sika PVC 0,22 (sello para junta de puentes) (item 642.2)</v>
          </cell>
          <cell r="B62" t="str">
            <v>ML</v>
          </cell>
          <cell r="C62">
            <v>33728</v>
          </cell>
        </row>
        <row r="63">
          <cell r="A63" t="str">
            <v>Cintilla de poliuretano (Sikarod) (pavimentos de concreto hidráulico) (item 500)</v>
          </cell>
          <cell r="B63" t="str">
            <v>KG</v>
          </cell>
          <cell r="C63">
            <v>650</v>
          </cell>
        </row>
        <row r="64">
          <cell r="A64" t="str">
            <v>Cloruro de calcio en esféras</v>
          </cell>
          <cell r="B64" t="str">
            <v>KG</v>
          </cell>
          <cell r="C64">
            <v>2795</v>
          </cell>
        </row>
        <row r="65">
          <cell r="A65" t="str">
            <v>Cloruro de calcio en hojuelas</v>
          </cell>
          <cell r="B65" t="str">
            <v>KG</v>
          </cell>
          <cell r="C65">
            <v>2626</v>
          </cell>
        </row>
        <row r="66">
          <cell r="A66" t="str">
            <v>Cloruro de calcio liquido</v>
          </cell>
          <cell r="B66" t="str">
            <v>LT</v>
          </cell>
          <cell r="C66">
            <v>0</v>
          </cell>
        </row>
        <row r="67">
          <cell r="A67" t="str">
            <v>Combustible y otros</v>
          </cell>
          <cell r="B67" t="str">
            <v>GALÓN</v>
          </cell>
          <cell r="C67">
            <v>8897</v>
          </cell>
        </row>
        <row r="68">
          <cell r="A68" t="str">
            <v>Concreto clase A</v>
          </cell>
          <cell r="B68" t="str">
            <v>M3</v>
          </cell>
          <cell r="C68">
            <v>691072.02187499998</v>
          </cell>
        </row>
        <row r="69">
          <cell r="A69" t="str">
            <v>Concreto clase A(Uraba)</v>
          </cell>
          <cell r="C69">
            <v>479067</v>
          </cell>
        </row>
        <row r="70">
          <cell r="A70" t="str">
            <v>Concreto clase B</v>
          </cell>
          <cell r="B70" t="str">
            <v>M³</v>
          </cell>
          <cell r="C70">
            <v>662915.25624999998</v>
          </cell>
        </row>
        <row r="71">
          <cell r="A71" t="str">
            <v>Concreto clase B(Uraba)</v>
          </cell>
        </row>
        <row r="72">
          <cell r="A72" t="str">
            <v>Concreto clase C</v>
          </cell>
          <cell r="B72" t="str">
            <v>M³</v>
          </cell>
          <cell r="C72">
            <v>652581.15625</v>
          </cell>
        </row>
        <row r="73">
          <cell r="A73" t="str">
            <v>Concreto clase C(Uraba)</v>
          </cell>
        </row>
        <row r="74">
          <cell r="A74" t="str">
            <v>Concreto clase D</v>
          </cell>
          <cell r="B74" t="str">
            <v>M³</v>
          </cell>
          <cell r="C74">
            <v>435320.16104166664</v>
          </cell>
        </row>
        <row r="75">
          <cell r="A75" t="str">
            <v>Concreto clase D(Uraba)</v>
          </cell>
        </row>
        <row r="76">
          <cell r="A76" t="str">
            <v>Concreto clase E</v>
          </cell>
          <cell r="B76" t="str">
            <v>M³</v>
          </cell>
          <cell r="C76">
            <v>490375.75652173907</v>
          </cell>
        </row>
        <row r="77">
          <cell r="A77" t="str">
            <v>Concreto clase E(Uraba)</v>
          </cell>
        </row>
        <row r="78">
          <cell r="A78" t="str">
            <v>Concreto clase F</v>
          </cell>
          <cell r="B78" t="str">
            <v>M³</v>
          </cell>
          <cell r="C78">
            <v>308412.72760416666</v>
          </cell>
        </row>
        <row r="79">
          <cell r="A79" t="str">
            <v>Concreto clase G</v>
          </cell>
          <cell r="B79" t="str">
            <v>M³</v>
          </cell>
          <cell r="C79">
            <v>287748</v>
          </cell>
        </row>
        <row r="80">
          <cell r="A80" t="str">
            <v>Concreto hidraulico para pavimento MR-43</v>
          </cell>
          <cell r="B80" t="str">
            <v>M3</v>
          </cell>
          <cell r="C80">
            <v>348187</v>
          </cell>
        </row>
        <row r="81">
          <cell r="A81" t="str">
            <v>Cordón detonante(12grxmt)</v>
          </cell>
          <cell r="B81" t="str">
            <v>M.L</v>
          </cell>
          <cell r="C81">
            <v>913</v>
          </cell>
        </row>
        <row r="82">
          <cell r="A82" t="str">
            <v>Costal de fibra o fique</v>
          </cell>
          <cell r="B82" t="str">
            <v>U</v>
          </cell>
          <cell r="C82">
            <v>501</v>
          </cell>
        </row>
        <row r="83">
          <cell r="A83" t="str">
            <v>CUNETA PREFABRICADA EN CONCRETO L=1.0 m</v>
          </cell>
          <cell r="B83" t="str">
            <v>ML</v>
          </cell>
          <cell r="C83">
            <v>97000</v>
          </cell>
        </row>
        <row r="84">
          <cell r="A84" t="str">
            <v>Cuñas para el tensionamiento (acero de preesfuerzo) (item 641)</v>
          </cell>
          <cell r="B84" t="str">
            <v>U</v>
          </cell>
          <cell r="C84">
            <v>14279</v>
          </cell>
        </row>
        <row r="85">
          <cell r="A85" t="str">
            <v>Disolvente para pintura (especificar el tipo de disolvente que está utilizando)</v>
          </cell>
          <cell r="B85" t="str">
            <v>GALON</v>
          </cell>
          <cell r="C85">
            <v>23598</v>
          </cell>
        </row>
        <row r="86">
          <cell r="A86" t="str">
            <v>Disolvente para pintura (especificar el tipo de disolvente que está utilizando)</v>
          </cell>
          <cell r="B86" t="str">
            <v>GALON</v>
          </cell>
          <cell r="C86">
            <v>17753</v>
          </cell>
        </row>
        <row r="87">
          <cell r="A87" t="str">
            <v>Ductos para tensionimiento (acero de preesfuerzo) (item 641)</v>
          </cell>
          <cell r="B87" t="str">
            <v>M:L</v>
          </cell>
          <cell r="C87">
            <v>6141</v>
          </cell>
        </row>
        <row r="88">
          <cell r="A88" t="str">
            <v>Emulsión Asfáltica de rotura lenta CRL-1h</v>
          </cell>
          <cell r="B88" t="str">
            <v>LT</v>
          </cell>
          <cell r="C88">
            <v>1226</v>
          </cell>
        </row>
        <row r="89">
          <cell r="A89" t="str">
            <v>Emulsión CRL-0</v>
          </cell>
          <cell r="B89" t="str">
            <v>LT</v>
          </cell>
          <cell r="C89">
            <v>1124</v>
          </cell>
        </row>
        <row r="90">
          <cell r="A90" t="str">
            <v>Emulsión CRL-1</v>
          </cell>
          <cell r="B90" t="str">
            <v>LT</v>
          </cell>
          <cell r="C90">
            <v>1297</v>
          </cell>
        </row>
        <row r="91">
          <cell r="A91" t="str">
            <v>Emulsión CRL-1hm</v>
          </cell>
          <cell r="B91" t="str">
            <v>LT</v>
          </cell>
          <cell r="C91">
            <v>1333</v>
          </cell>
        </row>
        <row r="92">
          <cell r="A92" t="str">
            <v>Emulsión CRM</v>
          </cell>
          <cell r="B92" t="str">
            <v>LT</v>
          </cell>
          <cell r="C92">
            <v>1393</v>
          </cell>
        </row>
        <row r="93">
          <cell r="A93" t="str">
            <v>Emulsión CRR-1</v>
          </cell>
          <cell r="B93" t="str">
            <v>LT</v>
          </cell>
          <cell r="C93">
            <v>1306</v>
          </cell>
        </row>
        <row r="94">
          <cell r="A94" t="str">
            <v>Emulsión CRR-1m</v>
          </cell>
          <cell r="B94" t="str">
            <v>LT</v>
          </cell>
          <cell r="C94">
            <v>1468</v>
          </cell>
        </row>
        <row r="95">
          <cell r="A95" t="str">
            <v>Emulsión CRR-2</v>
          </cell>
          <cell r="B95" t="str">
            <v>LT</v>
          </cell>
          <cell r="C95">
            <v>1158</v>
          </cell>
        </row>
        <row r="96">
          <cell r="A96" t="str">
            <v>Emulsión CRR-2m</v>
          </cell>
          <cell r="B96" t="str">
            <v>LT</v>
          </cell>
          <cell r="C96">
            <v>1499</v>
          </cell>
        </row>
        <row r="97">
          <cell r="A97" t="str">
            <v>Emulsión CRMm</v>
          </cell>
          <cell r="B97" t="str">
            <v>LT</v>
          </cell>
          <cell r="C97">
            <v>1791</v>
          </cell>
        </row>
        <row r="98">
          <cell r="A98" t="str">
            <v>Esferas reflectivas</v>
          </cell>
          <cell r="B98" t="str">
            <v>KG</v>
          </cell>
          <cell r="C98">
            <v>4937</v>
          </cell>
        </row>
        <row r="99">
          <cell r="A99" t="str">
            <v>Estacas, Pintura, Tachuela, Hilo</v>
          </cell>
          <cell r="B99" t="str">
            <v>GLOBAL</v>
          </cell>
          <cell r="C99">
            <v>1077</v>
          </cell>
        </row>
        <row r="100">
          <cell r="A100" t="str">
            <v>Explosivos  75% (INDUGEL)</v>
          </cell>
          <cell r="B100" t="str">
            <v>LB</v>
          </cell>
          <cell r="C100">
            <v>8782</v>
          </cell>
        </row>
        <row r="101">
          <cell r="A101" t="str">
            <v>Fertilizantes e Insecticidas (triple 15)</v>
          </cell>
          <cell r="B101" t="str">
            <v>KG</v>
          </cell>
          <cell r="C101">
            <v>1382</v>
          </cell>
        </row>
        <row r="102">
          <cell r="A102" t="str">
            <v>Fibra o Mulch Hidráulico</v>
          </cell>
          <cell r="B102" t="str">
            <v>KG</v>
          </cell>
          <cell r="C102">
            <v>34200</v>
          </cell>
        </row>
        <row r="103">
          <cell r="A103" t="str">
            <v>Fijador o Aglomerante Estabilizador (Agropim)</v>
          </cell>
          <cell r="B103" t="str">
            <v>KG</v>
          </cell>
          <cell r="C103">
            <v>12300</v>
          </cell>
        </row>
        <row r="104">
          <cell r="A104" t="str">
            <v>Formaleta (gaviones, juntas de bordillos, juntas de cunetas, muros, concreto clase D,E y G)</v>
          </cell>
          <cell r="B104" t="str">
            <v>M2</v>
          </cell>
          <cell r="C104">
            <v>3723</v>
          </cell>
        </row>
        <row r="105">
          <cell r="A105" t="str">
            <v>Formaleta concreto clase A,B y C</v>
          </cell>
          <cell r="B105" t="str">
            <v>M²</v>
          </cell>
          <cell r="C105">
            <v>13767</v>
          </cell>
        </row>
        <row r="106">
          <cell r="A106" t="str">
            <v>Formaleta para baranda de concreto</v>
          </cell>
          <cell r="B106" t="str">
            <v>M²</v>
          </cell>
          <cell r="C106">
            <v>13134</v>
          </cell>
        </row>
        <row r="107">
          <cell r="A107" t="str">
            <v>Formaleta para muros (para muros de contencion) (item 682)</v>
          </cell>
          <cell r="B107" t="str">
            <v>M2</v>
          </cell>
          <cell r="C107">
            <v>7537</v>
          </cell>
        </row>
        <row r="108">
          <cell r="A108" t="str">
            <v>Formaleta, platina y accesorios (escamas en concreto)</v>
          </cell>
          <cell r="B108" t="str">
            <v>M2</v>
          </cell>
          <cell r="C108">
            <v>3154</v>
          </cell>
        </row>
        <row r="109">
          <cell r="A109" t="str">
            <v>Formaletas para Juntas</v>
          </cell>
          <cell r="B109" t="str">
            <v>ML</v>
          </cell>
          <cell r="C109">
            <v>2844</v>
          </cell>
        </row>
        <row r="110">
          <cell r="A110" t="str">
            <v>Fulminantes</v>
          </cell>
          <cell r="B110" t="str">
            <v>U</v>
          </cell>
          <cell r="C110">
            <v>550</v>
          </cell>
        </row>
        <row r="111">
          <cell r="A111" t="str">
            <v>Fundente</v>
          </cell>
          <cell r="B111" t="str">
            <v>Kg</v>
          </cell>
          <cell r="C111">
            <v>109828</v>
          </cell>
        </row>
        <row r="112">
          <cell r="A112" t="str">
            <v>Gas propano</v>
          </cell>
          <cell r="B112" t="str">
            <v>KG</v>
          </cell>
          <cell r="C112">
            <v>2139</v>
          </cell>
        </row>
        <row r="113">
          <cell r="A113" t="str">
            <v>Geodrén Planar(1 ML de H)</v>
          </cell>
          <cell r="B113" t="str">
            <v>ML</v>
          </cell>
          <cell r="C113">
            <v>25102</v>
          </cell>
        </row>
        <row r="114">
          <cell r="A114" t="str">
            <v>Geodrén Tubular(100 mm)</v>
          </cell>
          <cell r="B114" t="str">
            <v>ML</v>
          </cell>
        </row>
        <row r="115">
          <cell r="A115" t="str">
            <v>Geomanto</v>
          </cell>
          <cell r="B115" t="str">
            <v>M2</v>
          </cell>
        </row>
        <row r="116">
          <cell r="A116" t="str">
            <v>Geomenbrana 80 mils de  2 mm</v>
          </cell>
          <cell r="B116" t="str">
            <v>M2</v>
          </cell>
          <cell r="C116">
            <v>23081</v>
          </cell>
        </row>
        <row r="117">
          <cell r="A117" t="str">
            <v>Geoterxtil T-2400 o similar (provedores Lafayet, Tensar, Omnes u otros)</v>
          </cell>
          <cell r="B117" t="str">
            <v>M2</v>
          </cell>
          <cell r="C117">
            <v>5401</v>
          </cell>
        </row>
        <row r="118">
          <cell r="A118" t="str">
            <v>Geotextil NT REPAV 450 o similar (provedores Lafayet, Tensar, Omnes u otros)</v>
          </cell>
          <cell r="B118" t="str">
            <v>M²</v>
          </cell>
          <cell r="C118">
            <v>3958</v>
          </cell>
        </row>
        <row r="119">
          <cell r="A119" t="str">
            <v>Geotextil NT-2500 o similar (provedores Tensar, Omnes u otros)</v>
          </cell>
          <cell r="B119" t="str">
            <v>M²</v>
          </cell>
          <cell r="C119">
            <v>4829</v>
          </cell>
        </row>
        <row r="120">
          <cell r="A120" t="str">
            <v>Geotextil T-2100 o similar (provedores Lafayet, Tensar, Omnes u otros)</v>
          </cell>
          <cell r="B120" t="str">
            <v>M²</v>
          </cell>
          <cell r="C120">
            <v>4789</v>
          </cell>
        </row>
        <row r="121">
          <cell r="A121" t="str">
            <v>Grapas</v>
          </cell>
          <cell r="B121" t="str">
            <v>KG</v>
          </cell>
          <cell r="C121">
            <v>5125</v>
          </cell>
        </row>
        <row r="122">
          <cell r="A122" t="str">
            <v>Grapas de Fijación</v>
          </cell>
          <cell r="B122" t="str">
            <v>U</v>
          </cell>
          <cell r="C122">
            <v>1110</v>
          </cell>
        </row>
        <row r="123">
          <cell r="A123" t="str">
            <v>Grasa</v>
          </cell>
          <cell r="B123" t="str">
            <v>KG</v>
          </cell>
          <cell r="C123">
            <v>6801</v>
          </cell>
        </row>
        <row r="124">
          <cell r="A124" t="str">
            <v>Grata de limpieza</v>
          </cell>
          <cell r="B124" t="str">
            <v>U</v>
          </cell>
          <cell r="C124">
            <v>23391</v>
          </cell>
        </row>
        <row r="125">
          <cell r="A125" t="str">
            <v>Hidroretenedor (stockosorb)</v>
          </cell>
          <cell r="B125" t="str">
            <v>KG</v>
          </cell>
          <cell r="C125">
            <v>40031</v>
          </cell>
        </row>
        <row r="126">
          <cell r="A126" t="str">
            <v>Hito de arista  (TUBULAR)</v>
          </cell>
          <cell r="B126" t="str">
            <v>U</v>
          </cell>
          <cell r="C126">
            <v>98600</v>
          </cell>
        </row>
        <row r="127">
          <cell r="A127" t="str">
            <v>Hito de arista(Grado diamante de 0.90m)</v>
          </cell>
          <cell r="B127" t="str">
            <v>U</v>
          </cell>
          <cell r="D127" t="str">
            <v>sin referncia</v>
          </cell>
        </row>
        <row r="128">
          <cell r="A128" t="str">
            <v>Hito de arista(Grado diamante de 1.10m)</v>
          </cell>
          <cell r="B128" t="str">
            <v>U</v>
          </cell>
          <cell r="D128" t="str">
            <v>sin referncia</v>
          </cell>
        </row>
        <row r="129">
          <cell r="A129" t="str">
            <v>IMPERMEABILIZANTE PARA CONCRETO</v>
          </cell>
          <cell r="B129" t="str">
            <v>KG</v>
          </cell>
          <cell r="C129">
            <v>16685.439999999999</v>
          </cell>
        </row>
        <row r="130">
          <cell r="A130" t="str">
            <v>JUNTA ELASTOMERICA JEENE (J 8097 VV)</v>
          </cell>
          <cell r="B130" t="str">
            <v>ML</v>
          </cell>
          <cell r="C130">
            <v>997959</v>
          </cell>
        </row>
        <row r="131">
          <cell r="A131" t="str">
            <v xml:space="preserve">Larguero madera común (2"x4") L=3,0 m, </v>
          </cell>
          <cell r="B131" t="str">
            <v>U</v>
          </cell>
          <cell r="C131">
            <v>4514</v>
          </cell>
        </row>
        <row r="132">
          <cell r="A132" t="str">
            <v>Lechada para ductos (acero de preesfuerzo)</v>
          </cell>
          <cell r="B132" t="str">
            <v>LT</v>
          </cell>
          <cell r="C132">
            <v>766.28459821428567</v>
          </cell>
        </row>
        <row r="133">
          <cell r="A133" t="str">
            <v>Limpiador 1/4 de galón (anclajes)</v>
          </cell>
          <cell r="B133" t="str">
            <v>U</v>
          </cell>
          <cell r="C133">
            <v>14546</v>
          </cell>
        </row>
        <row r="134">
          <cell r="A134" t="str">
            <v>Listón en guadua para empradizar</v>
          </cell>
          <cell r="B134" t="str">
            <v>U</v>
          </cell>
          <cell r="C134">
            <v>1775</v>
          </cell>
        </row>
        <row r="135">
          <cell r="A135" t="str">
            <v>MALLA ELECTROSOLDADA 40 k.s.i</v>
          </cell>
          <cell r="B135" t="str">
            <v>kg</v>
          </cell>
          <cell r="C135">
            <v>2232</v>
          </cell>
        </row>
        <row r="136">
          <cell r="A136" t="str">
            <v>Malla eslabonada, calibre 10, 6 ojos</v>
          </cell>
          <cell r="B136" t="str">
            <v>M2</v>
          </cell>
          <cell r="C136">
            <v>10939</v>
          </cell>
        </row>
        <row r="137">
          <cell r="A137" t="str">
            <v>Malla para gaviones (2M3)</v>
          </cell>
          <cell r="B137" t="str">
            <v>M3</v>
          </cell>
          <cell r="C137">
            <v>55485</v>
          </cell>
        </row>
        <row r="138">
          <cell r="A138" t="str">
            <v>MANGUERA DE ALTA PRESION</v>
          </cell>
          <cell r="B138" t="str">
            <v>ML</v>
          </cell>
          <cell r="C138">
            <v>114869</v>
          </cell>
        </row>
        <row r="139">
          <cell r="A139" t="str">
            <v>Manguera de polietileno de 3"</v>
          </cell>
          <cell r="B139" t="str">
            <v>ML</v>
          </cell>
          <cell r="C139">
            <v>7588</v>
          </cell>
        </row>
        <row r="140">
          <cell r="A140" t="str">
            <v>Manto para el refuerzo de la vegetación Tipo 5A</v>
          </cell>
          <cell r="B140" t="str">
            <v>M²</v>
          </cell>
          <cell r="C140">
            <v>13886</v>
          </cell>
        </row>
        <row r="141">
          <cell r="A141" t="str">
            <v>Manto para el refuerzo de la vegetación Tipo 5B</v>
          </cell>
          <cell r="B141" t="str">
            <v>M²</v>
          </cell>
          <cell r="C141">
            <v>13886</v>
          </cell>
        </row>
        <row r="142">
          <cell r="A142" t="str">
            <v>Manto para el refuerzo de la vegetación Tipo 5C</v>
          </cell>
          <cell r="B142" t="str">
            <v>M²</v>
          </cell>
          <cell r="C142">
            <v>13886</v>
          </cell>
        </row>
        <row r="143">
          <cell r="A143" t="str">
            <v>Manto para el refuerzo de la vegetación Tipo 5D</v>
          </cell>
          <cell r="B143" t="str">
            <v>M²</v>
          </cell>
          <cell r="D143" t="str">
            <v>sin referncia</v>
          </cell>
        </row>
        <row r="144">
          <cell r="A144" t="str">
            <v>Material de afirmado</v>
          </cell>
          <cell r="B144" t="str">
            <v>M3</v>
          </cell>
          <cell r="C144">
            <v>19323</v>
          </cell>
        </row>
        <row r="145">
          <cell r="A145" t="str">
            <v>Material de base</v>
          </cell>
          <cell r="B145" t="str">
            <v>M3</v>
          </cell>
          <cell r="C145">
            <v>31426</v>
          </cell>
        </row>
        <row r="146">
          <cell r="A146" t="str">
            <v>Material de base (gradación 1)</v>
          </cell>
          <cell r="B146" t="str">
            <v>M3</v>
          </cell>
          <cell r="C146">
            <v>31496</v>
          </cell>
        </row>
        <row r="147">
          <cell r="A147" t="str">
            <v>Material de base (gradación 2)</v>
          </cell>
          <cell r="B147" t="str">
            <v>M³</v>
          </cell>
          <cell r="C147">
            <v>33231</v>
          </cell>
        </row>
        <row r="148">
          <cell r="A148" t="str">
            <v>Material de la zona (para estabilizar bases)</v>
          </cell>
          <cell r="B148" t="str">
            <v>M³</v>
          </cell>
          <cell r="C148">
            <v>14813</v>
          </cell>
        </row>
        <row r="149">
          <cell r="A149" t="str">
            <v xml:space="preserve">Material de Sub- Base </v>
          </cell>
          <cell r="B149" t="str">
            <v>M3</v>
          </cell>
          <cell r="C149">
            <v>27244</v>
          </cell>
        </row>
        <row r="150">
          <cell r="A150" t="str">
            <v>Material de Sub- Base para Bacheo</v>
          </cell>
          <cell r="B150" t="str">
            <v>M3</v>
          </cell>
          <cell r="C150">
            <v>27577</v>
          </cell>
        </row>
        <row r="151">
          <cell r="A151" t="str">
            <v>Material drenante (tamaño máximo 3") (item 673.2)</v>
          </cell>
          <cell r="B151" t="str">
            <v>M3</v>
          </cell>
          <cell r="C151">
            <v>28705</v>
          </cell>
        </row>
        <row r="152">
          <cell r="A152" t="str">
            <v>Material filtrante (tamaño máximo 6") (item 610.2)</v>
          </cell>
          <cell r="B152" t="str">
            <v>M3</v>
          </cell>
          <cell r="C152">
            <v>22935</v>
          </cell>
        </row>
        <row r="153">
          <cell r="A153" t="str">
            <v>Material para pedraplén</v>
          </cell>
          <cell r="B153" t="str">
            <v>M3</v>
          </cell>
          <cell r="C153">
            <v>21849</v>
          </cell>
        </row>
        <row r="154">
          <cell r="A154" t="str">
            <v>Material seleccionado para relleno</v>
          </cell>
          <cell r="B154" t="str">
            <v>M3</v>
          </cell>
          <cell r="C154">
            <v>11094</v>
          </cell>
        </row>
        <row r="155">
          <cell r="A155" t="str">
            <v>Mecha Lenta</v>
          </cell>
          <cell r="B155" t="str">
            <v>M.L</v>
          </cell>
          <cell r="C155">
            <v>438</v>
          </cell>
        </row>
        <row r="156">
          <cell r="A156" t="str">
            <v>Mezcla abierta en caliente MAC-1</v>
          </cell>
          <cell r="B156" t="str">
            <v>M3</v>
          </cell>
          <cell r="C156">
            <v>339000</v>
          </cell>
        </row>
        <row r="157">
          <cell r="A157" t="str">
            <v>Mezcla abierta en caliente MAC-2</v>
          </cell>
          <cell r="B157" t="str">
            <v>M3</v>
          </cell>
          <cell r="C157">
            <v>339000</v>
          </cell>
        </row>
        <row r="158">
          <cell r="A158" t="str">
            <v>Mezcla abierta en caliente MAC-3</v>
          </cell>
          <cell r="B158" t="str">
            <v>M3</v>
          </cell>
          <cell r="C158">
            <v>339000</v>
          </cell>
        </row>
        <row r="159">
          <cell r="A159" t="str">
            <v>Mezcla abierta en caliente para bacheo</v>
          </cell>
          <cell r="B159" t="str">
            <v>M3</v>
          </cell>
          <cell r="C159">
            <v>339000</v>
          </cell>
        </row>
        <row r="160">
          <cell r="A160" t="str">
            <v>Mezcla abierta en frio MAF-1</v>
          </cell>
          <cell r="B160" t="str">
            <v>M3</v>
          </cell>
          <cell r="C160">
            <v>263167</v>
          </cell>
        </row>
        <row r="161">
          <cell r="A161" t="str">
            <v>Mezcla abierta en frio MAF-2</v>
          </cell>
          <cell r="B161" t="str">
            <v>M3</v>
          </cell>
          <cell r="C161">
            <v>263167</v>
          </cell>
        </row>
        <row r="162">
          <cell r="A162" t="str">
            <v>Mezcla abierta en frio MAF-3</v>
          </cell>
          <cell r="B162" t="str">
            <v>M3</v>
          </cell>
          <cell r="C162">
            <v>266586</v>
          </cell>
        </row>
        <row r="163">
          <cell r="A163" t="str">
            <v>Mezcla abierta en frio para bacheo</v>
          </cell>
          <cell r="B163" t="str">
            <v>M3</v>
          </cell>
          <cell r="C163">
            <v>263167</v>
          </cell>
        </row>
        <row r="164">
          <cell r="A164" t="str">
            <v>Mezcla asfáltica reciclada en caliente tipo MDC-2</v>
          </cell>
          <cell r="B164" t="str">
            <v>M³</v>
          </cell>
        </row>
        <row r="165">
          <cell r="A165" t="str">
            <v>Mezcla asfáltica reciclada en caliente tipo MSC-1</v>
          </cell>
          <cell r="B165" t="str">
            <v>M³</v>
          </cell>
        </row>
        <row r="166">
          <cell r="A166" t="str">
            <v xml:space="preserve">Mezcla de alto módulo </v>
          </cell>
          <cell r="B166" t="str">
            <v>M3</v>
          </cell>
          <cell r="C166">
            <v>482444</v>
          </cell>
        </row>
        <row r="167">
          <cell r="A167" t="str">
            <v>Mezcla densa en caliente MDC-1</v>
          </cell>
          <cell r="B167" t="str">
            <v>M3</v>
          </cell>
          <cell r="C167">
            <v>358915</v>
          </cell>
        </row>
        <row r="168">
          <cell r="A168" t="str">
            <v>Mezcla densa en caliente MDC-2</v>
          </cell>
          <cell r="B168" t="str">
            <v>M3</v>
          </cell>
          <cell r="C168">
            <v>371279</v>
          </cell>
        </row>
        <row r="169">
          <cell r="A169" t="str">
            <v>Mezcla densa en caliente MDC-3</v>
          </cell>
          <cell r="B169" t="str">
            <v>M3</v>
          </cell>
          <cell r="C169">
            <v>415088</v>
          </cell>
        </row>
        <row r="170">
          <cell r="A170" t="str">
            <v>Mezcla densa en frio MDF-1</v>
          </cell>
          <cell r="B170" t="str">
            <v>M3</v>
          </cell>
          <cell r="C170">
            <v>257000</v>
          </cell>
        </row>
        <row r="171">
          <cell r="A171" t="str">
            <v>Mezcla densa en frio MDF-2</v>
          </cell>
          <cell r="B171" t="str">
            <v>M3</v>
          </cell>
          <cell r="C171">
            <v>263000</v>
          </cell>
        </row>
        <row r="172">
          <cell r="A172" t="str">
            <v>Mezcla densa en frio MDF-3</v>
          </cell>
          <cell r="B172" t="str">
            <v>M3</v>
          </cell>
          <cell r="C172">
            <v>263000</v>
          </cell>
        </row>
        <row r="173">
          <cell r="A173" t="str">
            <v>Mezcla densa en frio para bacheo</v>
          </cell>
          <cell r="B173" t="str">
            <v>M3</v>
          </cell>
          <cell r="C173">
            <v>257000</v>
          </cell>
        </row>
        <row r="174">
          <cell r="A174" t="str">
            <v>Mezcla discontinua en caliente F-1</v>
          </cell>
          <cell r="B174" t="str">
            <v>M3</v>
          </cell>
          <cell r="C174">
            <v>585794</v>
          </cell>
        </row>
        <row r="175">
          <cell r="A175" t="str">
            <v>Mezcla discontinua en caliente F-2</v>
          </cell>
          <cell r="B175" t="str">
            <v>M3</v>
          </cell>
          <cell r="C175">
            <v>585794</v>
          </cell>
        </row>
        <row r="176">
          <cell r="A176" t="str">
            <v>Mezcla discontinua en caliente M-1</v>
          </cell>
          <cell r="B176" t="str">
            <v>M3</v>
          </cell>
          <cell r="C176">
            <v>449000</v>
          </cell>
        </row>
        <row r="177">
          <cell r="A177" t="str">
            <v>Mezcla discontinua en caliente M-2</v>
          </cell>
          <cell r="B177" t="str">
            <v>M3</v>
          </cell>
          <cell r="C177">
            <v>449000</v>
          </cell>
        </row>
        <row r="178">
          <cell r="A178" t="str">
            <v>Mezcla drenante</v>
          </cell>
          <cell r="B178" t="str">
            <v>M³</v>
          </cell>
          <cell r="C178">
            <v>528864</v>
          </cell>
        </row>
        <row r="179">
          <cell r="A179" t="str">
            <v>Mezcla en caliente para bacheo</v>
          </cell>
          <cell r="B179" t="str">
            <v>M3</v>
          </cell>
          <cell r="C179">
            <v>371279</v>
          </cell>
        </row>
        <row r="180">
          <cell r="A180" t="str">
            <v>Mezcla gruesa en caliente tipo MGC-0</v>
          </cell>
          <cell r="B180" t="str">
            <v>M3</v>
          </cell>
          <cell r="C180">
            <v>342853</v>
          </cell>
        </row>
        <row r="181">
          <cell r="A181" t="str">
            <v>Mezcla gruesa en caliente tipo MGC-1</v>
          </cell>
          <cell r="B181" t="str">
            <v>M3</v>
          </cell>
        </row>
        <row r="182">
          <cell r="A182" t="str">
            <v>Mezcla semidensa en caliente tipo MSC-1</v>
          </cell>
          <cell r="B182" t="str">
            <v>M3</v>
          </cell>
          <cell r="C182">
            <v>342082</v>
          </cell>
        </row>
        <row r="183">
          <cell r="A183" t="str">
            <v>Mezcla semidensa en caliente tipo MSC-2</v>
          </cell>
          <cell r="B183" t="str">
            <v>M3</v>
          </cell>
          <cell r="C183">
            <v>342620</v>
          </cell>
        </row>
        <row r="184">
          <cell r="A184" t="str">
            <v>Mortero 1:3</v>
          </cell>
          <cell r="B184" t="str">
            <v>M3</v>
          </cell>
          <cell r="C184">
            <v>357058</v>
          </cell>
        </row>
        <row r="185">
          <cell r="A185" t="str">
            <v>Mortero 1:4</v>
          </cell>
          <cell r="B185" t="str">
            <v>M3</v>
          </cell>
          <cell r="C185">
            <v>303336</v>
          </cell>
        </row>
        <row r="186">
          <cell r="A186" t="str">
            <v>MORTERO ALTA RESISTENCIA (EUCOCRETE)</v>
          </cell>
          <cell r="B186" t="str">
            <v>M³</v>
          </cell>
          <cell r="C186">
            <v>8886775</v>
          </cell>
        </row>
        <row r="187">
          <cell r="A187" t="str">
            <v xml:space="preserve">Nutrientes (para remoción de especies vegetales) (dap, triple 15, urea o similar) (item 201.9) </v>
          </cell>
          <cell r="B187" t="str">
            <v>M³</v>
          </cell>
          <cell r="C187">
            <v>1496</v>
          </cell>
        </row>
        <row r="188">
          <cell r="A188" t="str">
            <v>Obra falsa concreto clase A y B (puntal de 3m metálico)</v>
          </cell>
          <cell r="B188" t="str">
            <v>M³</v>
          </cell>
          <cell r="C188">
            <v>36625</v>
          </cell>
        </row>
        <row r="189">
          <cell r="A189" t="str">
            <v>Oxigeno industrial</v>
          </cell>
          <cell r="B189" t="str">
            <v>KG</v>
          </cell>
          <cell r="C189">
            <v>1176</v>
          </cell>
        </row>
        <row r="190">
          <cell r="A190" t="str">
            <v>Paral en madera rolliza de 3" (tablestacados)</v>
          </cell>
          <cell r="B190" t="str">
            <v>M.L</v>
          </cell>
          <cell r="C190">
            <v>6940</v>
          </cell>
        </row>
        <row r="191">
          <cell r="A191" t="str">
            <v>Paral en madera rolliza de 5" y 4,5 m de longitud (tablestacados)</v>
          </cell>
          <cell r="B191" t="str">
            <v>U</v>
          </cell>
          <cell r="C191">
            <v>85725</v>
          </cell>
        </row>
        <row r="192">
          <cell r="A192" t="str">
            <v>Paral en madera rolliza de 6" y 5m de longitud (tablestacados)</v>
          </cell>
          <cell r="B192" t="str">
            <v>U</v>
          </cell>
          <cell r="C192">
            <v>123597</v>
          </cell>
        </row>
        <row r="193">
          <cell r="A193" t="str">
            <v>Paral en madera rolliza de 6" y 8m de longitud (tablestacados)</v>
          </cell>
          <cell r="B193" t="str">
            <v>U</v>
          </cell>
          <cell r="C193">
            <v>245730</v>
          </cell>
        </row>
        <row r="194">
          <cell r="A194" t="str">
            <v>Pegante epóxico</v>
          </cell>
          <cell r="B194" t="str">
            <v>KG</v>
          </cell>
          <cell r="C194">
            <v>23331</v>
          </cell>
        </row>
        <row r="195">
          <cell r="A195" t="str">
            <v>Piedra para concreto ciclópeo (rajón o canto rodado)</v>
          </cell>
          <cell r="B195" t="str">
            <v>M3</v>
          </cell>
          <cell r="C195">
            <v>32178</v>
          </cell>
        </row>
        <row r="196">
          <cell r="A196" t="str">
            <v>Piedra para gavión</v>
          </cell>
          <cell r="B196" t="str">
            <v>M3</v>
          </cell>
          <cell r="C196">
            <v>32029</v>
          </cell>
        </row>
        <row r="197">
          <cell r="A197" t="str">
            <v>Pilote en madera barbosco de 15*15</v>
          </cell>
          <cell r="B197" t="str">
            <v>M.L</v>
          </cell>
          <cell r="C197">
            <v>68620</v>
          </cell>
        </row>
        <row r="198">
          <cell r="A198" t="str">
            <v>Pilote prefabricado de concreto diametro 30 cm</v>
          </cell>
          <cell r="B198" t="str">
            <v>ML</v>
          </cell>
          <cell r="C198">
            <v>78992</v>
          </cell>
        </row>
        <row r="199">
          <cell r="A199" t="str">
            <v>Pilote prefabricado de concreto diametro 35 cm</v>
          </cell>
          <cell r="B199" t="str">
            <v>ML</v>
          </cell>
          <cell r="C199">
            <v>105418</v>
          </cell>
        </row>
        <row r="200">
          <cell r="A200" t="str">
            <v>Pilote prefabricado de concreto diametro 40 cm</v>
          </cell>
          <cell r="B200" t="str">
            <v>ML</v>
          </cell>
          <cell r="C200">
            <v>136815</v>
          </cell>
        </row>
        <row r="201">
          <cell r="A201" t="str">
            <v>Pintura acrilica pura para tráfico</v>
          </cell>
          <cell r="B201" t="str">
            <v>GALON</v>
          </cell>
          <cell r="C201">
            <v>70320</v>
          </cell>
        </row>
        <row r="202">
          <cell r="A202" t="str">
            <v>Pintura acrilica, esmalte o similar (pintura de estructuras metálicas) (item 650.4)</v>
          </cell>
          <cell r="B202" t="str">
            <v>GALON</v>
          </cell>
          <cell r="C202">
            <v>83833</v>
          </cell>
        </row>
        <row r="203">
          <cell r="A203" t="str">
            <v>Pintura anticorrosiva</v>
          </cell>
          <cell r="B203" t="str">
            <v>GALON</v>
          </cell>
          <cell r="C203">
            <v>36668</v>
          </cell>
        </row>
        <row r="204">
          <cell r="A204" t="str">
            <v>PINTURA TERMOPLASTICA</v>
          </cell>
          <cell r="B204" t="str">
            <v>GL</v>
          </cell>
          <cell r="D204" t="str">
            <v>sin referncia</v>
          </cell>
        </row>
        <row r="205">
          <cell r="A205" t="str">
            <v>Platina de 1" x 1/4" (cerramiento en malla)</v>
          </cell>
          <cell r="B205" t="str">
            <v>M.L</v>
          </cell>
          <cell r="C205">
            <v>2788</v>
          </cell>
        </row>
        <row r="206">
          <cell r="A206" t="str">
            <v>Poliflex o similar</v>
          </cell>
          <cell r="B206" t="str">
            <v>kg</v>
          </cell>
          <cell r="C206">
            <v>3500</v>
          </cell>
        </row>
        <row r="207">
          <cell r="A207" t="str">
            <v>Poste de kilometraje</v>
          </cell>
          <cell r="B207" t="str">
            <v>U</v>
          </cell>
          <cell r="C207">
            <v>50286</v>
          </cell>
        </row>
        <row r="208">
          <cell r="A208" t="str">
            <v>Poste de madera para cercas</v>
          </cell>
          <cell r="B208" t="str">
            <v>ML</v>
          </cell>
          <cell r="C208">
            <v>12622</v>
          </cell>
        </row>
        <row r="209">
          <cell r="A209" t="str">
            <v>Poste en angulo de 2*2*1/4 de 3,5m para señal</v>
          </cell>
          <cell r="B209" t="str">
            <v>U</v>
          </cell>
          <cell r="C209">
            <v>114475</v>
          </cell>
        </row>
        <row r="210">
          <cell r="A210" t="str">
            <v>Postes de concreto para cercas</v>
          </cell>
          <cell r="B210" t="str">
            <v>U</v>
          </cell>
          <cell r="C210">
            <v>42663</v>
          </cell>
        </row>
        <row r="211">
          <cell r="A211" t="str">
            <v>Postes para defensa metálica (1,80m)</v>
          </cell>
          <cell r="B211" t="str">
            <v>U</v>
          </cell>
          <cell r="C211">
            <v>104931</v>
          </cell>
        </row>
        <row r="212">
          <cell r="A212" t="str">
            <v>Producto enrollado para control de erosion tipo 1A</v>
          </cell>
          <cell r="B212" t="str">
            <v>M2</v>
          </cell>
          <cell r="C212">
            <v>2872</v>
          </cell>
        </row>
        <row r="213">
          <cell r="A213" t="str">
            <v>Producto enrollado para control de erosion tipo 1B</v>
          </cell>
          <cell r="B213" t="str">
            <v>M2</v>
          </cell>
          <cell r="C213">
            <v>2872</v>
          </cell>
        </row>
        <row r="214">
          <cell r="A214" t="str">
            <v>Producto enrollado para control de erosion tipo 1C</v>
          </cell>
          <cell r="B214" t="str">
            <v>M2</v>
          </cell>
          <cell r="C214">
            <v>3316</v>
          </cell>
        </row>
        <row r="215">
          <cell r="A215" t="str">
            <v>Producto enrollado para control de erosión Tipo 1D</v>
          </cell>
          <cell r="B215" t="str">
            <v>M²</v>
          </cell>
          <cell r="C215">
            <v>4024</v>
          </cell>
        </row>
        <row r="216">
          <cell r="A216" t="str">
            <v>Producto enrollado para control de erosion tipo 2A</v>
          </cell>
          <cell r="B216" t="str">
            <v>M2</v>
          </cell>
          <cell r="C216">
            <v>2872</v>
          </cell>
        </row>
        <row r="217">
          <cell r="A217" t="str">
            <v>Producto enrollado para control de erosión Tipo 2B</v>
          </cell>
          <cell r="B217" t="str">
            <v>M²</v>
          </cell>
          <cell r="C217">
            <v>3489</v>
          </cell>
        </row>
        <row r="218">
          <cell r="A218" t="str">
            <v>Producto enrollado para control de erosion tipo 2C</v>
          </cell>
          <cell r="B218" t="str">
            <v>M2</v>
          </cell>
          <cell r="C218">
            <v>3489</v>
          </cell>
        </row>
        <row r="219">
          <cell r="A219" t="str">
            <v>Producto enrollado para control de erosion tipo 2D</v>
          </cell>
          <cell r="B219" t="str">
            <v>M2</v>
          </cell>
          <cell r="C219">
            <v>4022</v>
          </cell>
        </row>
        <row r="220">
          <cell r="A220" t="str">
            <v>Producto enrollado para control de erosión Tipo 3A</v>
          </cell>
          <cell r="B220" t="str">
            <v>M²</v>
          </cell>
          <cell r="C220">
            <v>3489</v>
          </cell>
        </row>
        <row r="221">
          <cell r="A221" t="str">
            <v>Producto enrollado para control de erosión Tipo 3B</v>
          </cell>
          <cell r="B221" t="str">
            <v>M²</v>
          </cell>
          <cell r="C221">
            <v>4016</v>
          </cell>
        </row>
        <row r="222">
          <cell r="A222" t="str">
            <v>Producto enrollado para control de erosión Tipo 4</v>
          </cell>
          <cell r="B222" t="str">
            <v>M²</v>
          </cell>
          <cell r="C222">
            <v>4771</v>
          </cell>
        </row>
        <row r="223">
          <cell r="A223" t="str">
            <v>Producto enrollado para control de erosion tipo 5A</v>
          </cell>
          <cell r="B223" t="str">
            <v>M2</v>
          </cell>
          <cell r="C223">
            <v>13889</v>
          </cell>
        </row>
        <row r="224">
          <cell r="A224" t="str">
            <v>Producto enrollado para control de erosion tipo 5B</v>
          </cell>
          <cell r="B224" t="str">
            <v>M2</v>
          </cell>
          <cell r="C224">
            <v>13889</v>
          </cell>
        </row>
        <row r="225">
          <cell r="A225" t="str">
            <v>Producto enrollado para control de erosion tipo 5C</v>
          </cell>
          <cell r="B225" t="str">
            <v>M2</v>
          </cell>
          <cell r="C225">
            <v>13889</v>
          </cell>
        </row>
        <row r="226">
          <cell r="A226" t="str">
            <v>Quimico estabilizante (probase)</v>
          </cell>
          <cell r="B226" t="str">
            <v>LT</v>
          </cell>
          <cell r="C226">
            <v>565196</v>
          </cell>
        </row>
        <row r="227">
          <cell r="A227" t="str">
            <v>Resina termoplastica</v>
          </cell>
          <cell r="B227" t="str">
            <v>KG</v>
          </cell>
          <cell r="C227">
            <v>13912</v>
          </cell>
        </row>
        <row r="228">
          <cell r="A228" t="str">
            <v>Salida en PVC D=2" (accesorio para drenes horizontales de 2")</v>
          </cell>
          <cell r="B228" t="str">
            <v>M.L</v>
          </cell>
          <cell r="C228">
            <v>3038</v>
          </cell>
        </row>
        <row r="229">
          <cell r="A229" t="str">
            <v>Sección final de defensa metálica</v>
          </cell>
          <cell r="B229" t="str">
            <v>U</v>
          </cell>
          <cell r="C229">
            <v>41717</v>
          </cell>
        </row>
        <row r="230">
          <cell r="A230" t="str">
            <v>Sello de silicona o sellador autonivelante</v>
          </cell>
          <cell r="B230" t="str">
            <v>U</v>
          </cell>
          <cell r="C230">
            <v>7713</v>
          </cell>
        </row>
        <row r="231">
          <cell r="A231" t="str">
            <v>Semillas para empradizar</v>
          </cell>
          <cell r="B231" t="str">
            <v>KG</v>
          </cell>
          <cell r="C231">
            <v>41416</v>
          </cell>
        </row>
        <row r="232">
          <cell r="A232" t="str">
            <v>Señal (grupo 1). Tablero en lámina galvanizada de 75cm*75cm, calibre 16, reflectivo tipo 1.</v>
          </cell>
          <cell r="B232" t="str">
            <v>U</v>
          </cell>
          <cell r="C232">
            <v>111905</v>
          </cell>
        </row>
        <row r="233">
          <cell r="A233" t="str">
            <v xml:space="preserve">Señal (grupo 2). Tablero en lámina galvanizado de 1,2m*0,4m, calibre 16, reflectivo tipo 1. </v>
          </cell>
          <cell r="B233" t="str">
            <v>U</v>
          </cell>
          <cell r="C233">
            <v>232880</v>
          </cell>
        </row>
        <row r="234">
          <cell r="A234" t="str">
            <v xml:space="preserve">Señal (grupo 3 ferrocarril) (SP-54). Tablero en lámina galvanizado de 2,4m*0,3m, calibre 16, reflectivo tipo 1. </v>
          </cell>
          <cell r="B234" t="str">
            <v>U</v>
          </cell>
          <cell r="C234">
            <v>200300</v>
          </cell>
        </row>
        <row r="235">
          <cell r="A235" t="str">
            <v>Señal (grupo 4). Tablero en lámina galvanizado de 60cm*75cm, calibre 16, reflectivo tipo 1. (delineador de curva horizontal)</v>
          </cell>
          <cell r="B235" t="str">
            <v>U</v>
          </cell>
          <cell r="C235">
            <v>75645</v>
          </cell>
        </row>
        <row r="236">
          <cell r="A236" t="str">
            <v xml:space="preserve">Señal (grupo 5). Tablero en lámina galvanizado de 0,90m*1,13m, calibre 16, reflectivo tipo 1. </v>
          </cell>
          <cell r="B236" t="str">
            <v>U</v>
          </cell>
          <cell r="C236">
            <v>117797</v>
          </cell>
        </row>
        <row r="237">
          <cell r="A237" t="str">
            <v>Soldadura 6013 de 1/8</v>
          </cell>
          <cell r="B237" t="str">
            <v>KG</v>
          </cell>
          <cell r="C237">
            <v>7095</v>
          </cell>
        </row>
        <row r="238">
          <cell r="A238" t="str">
            <v>Soldadura 7018</v>
          </cell>
          <cell r="B238" t="str">
            <v>KG</v>
          </cell>
          <cell r="C238">
            <v>7797</v>
          </cell>
        </row>
        <row r="239">
          <cell r="A239" t="str">
            <v>Soldadura en PVC 1/8 de galón (anclajes)</v>
          </cell>
          <cell r="B239" t="str">
            <v>U</v>
          </cell>
          <cell r="C239">
            <v>28158</v>
          </cell>
        </row>
        <row r="240">
          <cell r="A240" t="str">
            <v>Soldadura L-70</v>
          </cell>
          <cell r="B240" t="str">
            <v>U</v>
          </cell>
          <cell r="C240">
            <v>8598</v>
          </cell>
        </row>
        <row r="241">
          <cell r="A241" t="str">
            <v>Superplastificante sikament</v>
          </cell>
          <cell r="B241" t="str">
            <v>KG</v>
          </cell>
          <cell r="C241">
            <v>7907</v>
          </cell>
        </row>
        <row r="242">
          <cell r="A242" t="str">
            <v>Tabla madera común L=3,0 m, e=3 cm, b=20 cm</v>
          </cell>
          <cell r="B242" t="str">
            <v>U</v>
          </cell>
          <cell r="C242">
            <v>9156</v>
          </cell>
        </row>
        <row r="243">
          <cell r="A243" t="str">
            <v>Tablestaca en madera aserrada (0,23*0,05*3)</v>
          </cell>
          <cell r="B243" t="str">
            <v>U</v>
          </cell>
          <cell r="C243">
            <v>50435</v>
          </cell>
        </row>
        <row r="244">
          <cell r="A244" t="str">
            <v>Tablestaca en madera aserrada (0,3*0,03*3)</v>
          </cell>
          <cell r="B244" t="str">
            <v>U</v>
          </cell>
          <cell r="C244">
            <v>50082</v>
          </cell>
        </row>
        <row r="245">
          <cell r="A245" t="str">
            <v>Tablestaca metálica (riel de 70 lb/yarda)</v>
          </cell>
          <cell r="B245" t="str">
            <v>M</v>
          </cell>
          <cell r="C245">
            <v>142158</v>
          </cell>
        </row>
        <row r="246">
          <cell r="A246" t="str">
            <v>Tacha reflectiva</v>
          </cell>
          <cell r="B246" t="str">
            <v>U</v>
          </cell>
          <cell r="C246">
            <v>4750</v>
          </cell>
        </row>
        <row r="247">
          <cell r="A247" t="str">
            <v>Taco redondo L=2,80 m</v>
          </cell>
          <cell r="B247" t="str">
            <v>U</v>
          </cell>
          <cell r="C247">
            <v>1801</v>
          </cell>
        </row>
        <row r="248">
          <cell r="A248" t="str">
            <v>Tapón en PVC RD21 de 1" (para anclajes)</v>
          </cell>
          <cell r="B248" t="str">
            <v>U</v>
          </cell>
          <cell r="C248">
            <v>813</v>
          </cell>
        </row>
        <row r="249">
          <cell r="A249" t="str">
            <v>Textil de tejido abierto TTA</v>
          </cell>
          <cell r="B249" t="str">
            <v>M2</v>
          </cell>
          <cell r="C249">
            <v>4485</v>
          </cell>
        </row>
        <row r="250">
          <cell r="A250" t="str">
            <v xml:space="preserve">Tierra abonada </v>
          </cell>
          <cell r="B250" t="str">
            <v>M3</v>
          </cell>
          <cell r="C250">
            <v>62336</v>
          </cell>
        </row>
        <row r="251">
          <cell r="A251" t="str">
            <v>Tornillos de Fijacion L=12mm</v>
          </cell>
          <cell r="B251" t="str">
            <v>U</v>
          </cell>
          <cell r="C251">
            <v>1163</v>
          </cell>
        </row>
        <row r="252">
          <cell r="A252" t="str">
            <v>Tornillos para defensa metálica</v>
          </cell>
          <cell r="B252" t="str">
            <v>U</v>
          </cell>
          <cell r="C252">
            <v>1740</v>
          </cell>
        </row>
        <row r="253">
          <cell r="A253" t="str">
            <v>Torón de tensionmiento 1/2" o 5/8" (acero de preesfuerzo) (item 641)</v>
          </cell>
          <cell r="B253" t="str">
            <v>KG</v>
          </cell>
          <cell r="C253">
            <v>4079</v>
          </cell>
        </row>
        <row r="254">
          <cell r="A254" t="str">
            <v>Tramo recto para defensas metalicas</v>
          </cell>
          <cell r="B254" t="str">
            <v>M</v>
          </cell>
          <cell r="C254">
            <v>54057</v>
          </cell>
        </row>
        <row r="255">
          <cell r="A255" t="str">
            <v>TRANSDUCTORES ELECTRONICOS (INCLUYE CABLES, PROTECCION CONTRA EL CONCRETO Y PANEL DE LECTURA)</v>
          </cell>
          <cell r="B255" t="str">
            <v>U</v>
          </cell>
          <cell r="C255">
            <v>1723042</v>
          </cell>
        </row>
        <row r="256">
          <cell r="A256" t="str">
            <v>TRANSDUCTORES MECANICOS (INCLUYE CABLES, PROTECCION CONTRA EL CONCRETO Y PANEL DE LECTURA)</v>
          </cell>
          <cell r="B256" t="str">
            <v>U</v>
          </cell>
          <cell r="C256">
            <v>1023382</v>
          </cell>
        </row>
        <row r="257">
          <cell r="A257" t="str">
            <v>Triturado tamaño maximo 3/4" y 1"</v>
          </cell>
          <cell r="B257" t="str">
            <v>U</v>
          </cell>
          <cell r="C257">
            <v>32400</v>
          </cell>
        </row>
        <row r="258">
          <cell r="A258" t="str">
            <v>Trompetas de 12 torones (acero de preesfuerzo) (item 641)</v>
          </cell>
          <cell r="B258" t="str">
            <v>KG</v>
          </cell>
          <cell r="C258">
            <v>269911</v>
          </cell>
        </row>
        <row r="259">
          <cell r="A259" t="str">
            <v>Tubería D=4" tipo pesado, E=2mm (baranda metálica)</v>
          </cell>
          <cell r="B259" t="str">
            <v>ML</v>
          </cell>
          <cell r="C259">
            <v>19174</v>
          </cell>
        </row>
        <row r="260">
          <cell r="A260" t="str">
            <v>Tuberia de 10" paRa vaciado tremi de 4 mts</v>
          </cell>
          <cell r="B260" t="str">
            <v>ML</v>
          </cell>
          <cell r="C260">
            <v>65706</v>
          </cell>
        </row>
        <row r="261">
          <cell r="A261" t="str">
            <v>Tubería en H de D=1/4", H=1.40m, A=0.20m (baranda metálica)</v>
          </cell>
          <cell r="B261" t="str">
            <v>KG</v>
          </cell>
          <cell r="C261">
            <v>61412</v>
          </cell>
        </row>
        <row r="262">
          <cell r="A262" t="str">
            <v>Tuberia Perforada en PVC de 2" (drenes horizontales de 2")</v>
          </cell>
          <cell r="B262" t="str">
            <v>ML</v>
          </cell>
          <cell r="C262">
            <v>11979</v>
          </cell>
        </row>
        <row r="263">
          <cell r="A263" t="str">
            <v>Tuberia PVC de 1" (para escamas en concreto)</v>
          </cell>
          <cell r="B263" t="str">
            <v>ML</v>
          </cell>
          <cell r="C263">
            <v>11445</v>
          </cell>
        </row>
        <row r="264">
          <cell r="A264" t="str">
            <v>Tuberia PVC RD21 de 1" (para anclajes)</v>
          </cell>
          <cell r="B264" t="str">
            <v>ML</v>
          </cell>
          <cell r="C264">
            <v>6076</v>
          </cell>
        </row>
        <row r="265">
          <cell r="A265" t="str">
            <v>Tubo concreto reforzado 900mm (tipo 1)</v>
          </cell>
          <cell r="B265" t="str">
            <v>ML</v>
          </cell>
          <cell r="C265">
            <v>324481</v>
          </cell>
        </row>
        <row r="266">
          <cell r="A266" t="str">
            <v>Tubo concreto reforzado 900mm (tipo 2)</v>
          </cell>
          <cell r="B266" t="str">
            <v>ML</v>
          </cell>
          <cell r="C266">
            <v>328059</v>
          </cell>
        </row>
        <row r="267">
          <cell r="A267" t="str">
            <v>Tubo concreto simple 450mm</v>
          </cell>
          <cell r="B267" t="str">
            <v>ML</v>
          </cell>
          <cell r="C267">
            <v>72597</v>
          </cell>
        </row>
        <row r="268">
          <cell r="A268" t="str">
            <v>Tubo concreto simple 500 mm</v>
          </cell>
          <cell r="B268" t="str">
            <v>ML</v>
          </cell>
          <cell r="C268">
            <v>92030</v>
          </cell>
        </row>
        <row r="269">
          <cell r="A269" t="str">
            <v>Tubo concreto simple 600 mm</v>
          </cell>
          <cell r="B269" t="str">
            <v>ML</v>
          </cell>
          <cell r="C269">
            <v>132104</v>
          </cell>
        </row>
        <row r="270">
          <cell r="A270" t="str">
            <v>Tubo corrugado de acero galvanizado MP-68</v>
          </cell>
          <cell r="B270" t="str">
            <v>ML</v>
          </cell>
          <cell r="C270">
            <v>461577</v>
          </cell>
        </row>
        <row r="271">
          <cell r="A271" t="str">
            <v>TUBO METALICO DE ALTA RESISTENCIA</v>
          </cell>
          <cell r="B271" t="str">
            <v>ML</v>
          </cell>
          <cell r="C271">
            <v>64202</v>
          </cell>
        </row>
        <row r="272">
          <cell r="A272" t="str">
            <v>Tubo para cerramiento, calibre 16 de 2,7m (cerramientos en malla) de 2" de diámetro</v>
          </cell>
          <cell r="B272" t="str">
            <v>UN</v>
          </cell>
          <cell r="C272">
            <v>50732</v>
          </cell>
        </row>
        <row r="273">
          <cell r="A273" t="str">
            <v>Unión en PVC D=2" (accesorio para drenes horizontales de 2")</v>
          </cell>
          <cell r="B273" t="str">
            <v>U</v>
          </cell>
          <cell r="C273">
            <v>3192</v>
          </cell>
        </row>
        <row r="274">
          <cell r="A274" t="str">
            <v>Unión en PVC RD21 de 1" (para anclajes)</v>
          </cell>
          <cell r="B274" t="str">
            <v>U</v>
          </cell>
          <cell r="C274">
            <v>780</v>
          </cell>
        </row>
        <row r="275">
          <cell r="A275" t="str">
            <v>UNIONES ESPECIALES DE ALTA RESISTENCIA PARA TUBERIA</v>
          </cell>
          <cell r="B275" t="str">
            <v>U</v>
          </cell>
          <cell r="C275">
            <v>48631</v>
          </cell>
        </row>
        <row r="278">
          <cell r="F278">
            <v>0.64</v>
          </cell>
        </row>
        <row r="280">
          <cell r="A280" t="str">
            <v>Formaleta para camisa de pilote</v>
          </cell>
          <cell r="B280" t="str">
            <v>M2</v>
          </cell>
          <cell r="C280">
            <v>1400</v>
          </cell>
        </row>
        <row r="281">
          <cell r="A281" t="str">
            <v>Cuñas para tensionamiento de 0.5"</v>
          </cell>
          <cell r="B281" t="str">
            <v>U</v>
          </cell>
          <cell r="C281">
            <v>11426</v>
          </cell>
        </row>
        <row r="282">
          <cell r="A282" t="str">
            <v>Cuñas para tensionamiento de 0.6"</v>
          </cell>
          <cell r="B282" t="str">
            <v>U</v>
          </cell>
          <cell r="C282">
            <v>13803.999999999998</v>
          </cell>
        </row>
        <row r="283">
          <cell r="A283" t="str">
            <v>Ducto para tensionamiento 7 torones de 0.5"</v>
          </cell>
          <cell r="B283" t="str">
            <v>ML</v>
          </cell>
          <cell r="C283">
            <v>4872</v>
          </cell>
        </row>
        <row r="284">
          <cell r="A284" t="str">
            <v>Ducto para tensionamiento 12 torones de 0.5 o 7 torones de 0.6"</v>
          </cell>
          <cell r="B284" t="str">
            <v>ML</v>
          </cell>
          <cell r="C284">
            <v>5800</v>
          </cell>
        </row>
        <row r="285">
          <cell r="A285" t="str">
            <v>Ducto para tensionamiento 12 torones de 0.6"</v>
          </cell>
          <cell r="B285" t="str">
            <v>ML</v>
          </cell>
          <cell r="C285">
            <v>6380</v>
          </cell>
        </row>
        <row r="286">
          <cell r="A286" t="str">
            <v>Anclajes (Botones) VSL para 7 torones de 0.5"</v>
          </cell>
          <cell r="B286" t="str">
            <v>U</v>
          </cell>
          <cell r="C286">
            <v>121799.99999999999</v>
          </cell>
        </row>
        <row r="287">
          <cell r="A287" t="str">
            <v>Anclajes (Botones) VSL para 12 torones de 0.5"</v>
          </cell>
          <cell r="B287" t="str">
            <v>U</v>
          </cell>
          <cell r="C287">
            <v>168200</v>
          </cell>
        </row>
        <row r="288">
          <cell r="A288" t="str">
            <v>Anclajes (Botones) VSL para 7 torones de 0.6"</v>
          </cell>
          <cell r="B288" t="str">
            <v>U</v>
          </cell>
          <cell r="C288">
            <v>150800</v>
          </cell>
        </row>
        <row r="289">
          <cell r="A289" t="str">
            <v>Anclajes (Botones) VSL para 12 torones de 0.6"</v>
          </cell>
          <cell r="B289" t="str">
            <v>U</v>
          </cell>
          <cell r="C289">
            <v>208800</v>
          </cell>
        </row>
        <row r="290">
          <cell r="A290" t="str">
            <v>Trompeta para 7 torones de 0.5"</v>
          </cell>
          <cell r="B290" t="str">
            <v>U</v>
          </cell>
          <cell r="C290">
            <v>45001.16</v>
          </cell>
        </row>
        <row r="291">
          <cell r="A291" t="str">
            <v>Trompeta para 12 torones de 0.5"</v>
          </cell>
          <cell r="B291" t="str">
            <v>U</v>
          </cell>
          <cell r="C291">
            <v>80001.16</v>
          </cell>
        </row>
        <row r="292">
          <cell r="A292" t="str">
            <v>Trompeta para 7 torones de 0.6"</v>
          </cell>
          <cell r="B292" t="str">
            <v>U</v>
          </cell>
          <cell r="C292">
            <v>60001.16</v>
          </cell>
        </row>
        <row r="293">
          <cell r="A293" t="str">
            <v>Trompeta para 12 torones de 0.6"</v>
          </cell>
          <cell r="B293" t="str">
            <v>U</v>
          </cell>
          <cell r="C293">
            <v>110001.16</v>
          </cell>
        </row>
        <row r="295">
          <cell r="A295" t="str">
            <v>CELDA ESPECIAL DE CARGA</v>
          </cell>
          <cell r="B295" t="str">
            <v>U</v>
          </cell>
          <cell r="C295">
            <v>20377500</v>
          </cell>
        </row>
        <row r="296">
          <cell r="A296" t="str">
            <v>MANGUERA DE ALTA PRESION</v>
          </cell>
          <cell r="B296" t="str">
            <v>ML</v>
          </cell>
          <cell r="C296">
            <v>114950</v>
          </cell>
        </row>
        <row r="297">
          <cell r="A297" t="str">
            <v>TUBO METALICO DE ALTA RESISTENCIA</v>
          </cell>
          <cell r="B297" t="str">
            <v>ML</v>
          </cell>
          <cell r="C297">
            <v>64247</v>
          </cell>
        </row>
        <row r="298">
          <cell r="A298" t="str">
            <v>UNIONES ESPECIALES DE ALTA RESISTENCIA PARA TUBERIA</v>
          </cell>
          <cell r="B298" t="str">
            <v>U</v>
          </cell>
          <cell r="C298">
            <v>48666</v>
          </cell>
        </row>
        <row r="299">
          <cell r="A299" t="str">
            <v>TRANSDUCTORES ELECTRONICOS (INCLUYE CABLES, PROTECCION CONTRA EL CONCRETO Y PANEL DE LECTURA)</v>
          </cell>
          <cell r="B299" t="str">
            <v>U</v>
          </cell>
          <cell r="C299">
            <v>1724250</v>
          </cell>
        </row>
        <row r="300">
          <cell r="A300" t="str">
            <v>TRANSDUCTORES MECANICOS (INCLUYE CABLES, PROTECCION CONTRA EL CONCRETO Y PANEL DE LECTURA)</v>
          </cell>
          <cell r="B300" t="str">
            <v>U</v>
          </cell>
          <cell r="C300">
            <v>1024100</v>
          </cell>
        </row>
      </sheetData>
      <sheetData sheetId="3" refreshError="1">
        <row r="1">
          <cell r="A1" t="str">
            <v>EQUI</v>
          </cell>
          <cell r="B1" t="str">
            <v>UNIDAD</v>
          </cell>
          <cell r="C1" t="str">
            <v>TARIFA 2011</v>
          </cell>
        </row>
        <row r="2">
          <cell r="A2" t="str">
            <v>Aspersor manual</v>
          </cell>
          <cell r="B2" t="str">
            <v>$/HORA</v>
          </cell>
          <cell r="C2">
            <v>711</v>
          </cell>
        </row>
        <row r="3">
          <cell r="A3" t="str">
            <v>Barredora mecánica de cepillo</v>
          </cell>
          <cell r="B3" t="str">
            <v>$/HORA</v>
          </cell>
          <cell r="C3">
            <v>50000</v>
          </cell>
        </row>
        <row r="4">
          <cell r="A4" t="str">
            <v>Bomba de concreto</v>
          </cell>
          <cell r="B4" t="str">
            <v>$/HORA</v>
          </cell>
          <cell r="C4">
            <v>44053</v>
          </cell>
        </row>
        <row r="5">
          <cell r="A5" t="str">
            <v>Bomba de inyección de lechada</v>
          </cell>
          <cell r="B5" t="str">
            <v>$/HORA</v>
          </cell>
          <cell r="C5">
            <v>30000</v>
          </cell>
        </row>
        <row r="6">
          <cell r="A6" t="str">
            <v>BOMBA ELECTRICA PARA ACCIONAR CELDA (PRUEBA DE CARGA PILOTE PREEXCAVADO)</v>
          </cell>
          <cell r="B6" t="str">
            <v>ML-KM</v>
          </cell>
          <cell r="C6">
            <v>59839</v>
          </cell>
        </row>
        <row r="7">
          <cell r="A7" t="str">
            <v>BOMBA ELECTRICA PARA ACCIONAR LA CELDA</v>
          </cell>
          <cell r="B7" t="str">
            <v>$/HORA</v>
          </cell>
          <cell r="C7">
            <v>60088</v>
          </cell>
        </row>
        <row r="8">
          <cell r="A8" t="str">
            <v>Bomba para gato de tensionamiento</v>
          </cell>
          <cell r="B8" t="str">
            <v>$/HORA</v>
          </cell>
          <cell r="C8">
            <v>33554</v>
          </cell>
        </row>
        <row r="9">
          <cell r="A9" t="str">
            <v>Buldozer D4</v>
          </cell>
          <cell r="B9" t="str">
            <v>$/HORA</v>
          </cell>
          <cell r="C9">
            <v>91601</v>
          </cell>
        </row>
        <row r="10">
          <cell r="A10" t="str">
            <v>Buldozer D6</v>
          </cell>
          <cell r="B10" t="str">
            <v>$/HORA</v>
          </cell>
          <cell r="C10">
            <v>147519</v>
          </cell>
        </row>
        <row r="11">
          <cell r="A11" t="str">
            <v>Buldozer D8 (Inluido Ripper)</v>
          </cell>
          <cell r="B11" t="str">
            <v>$/HORA</v>
          </cell>
          <cell r="C11">
            <v>222421</v>
          </cell>
        </row>
        <row r="12">
          <cell r="A12" t="str">
            <v>Calentador a gas</v>
          </cell>
          <cell r="B12" t="str">
            <v>$/HORA</v>
          </cell>
          <cell r="C12">
            <v>56878</v>
          </cell>
        </row>
        <row r="13">
          <cell r="A13" t="str">
            <v>Camion 350</v>
          </cell>
          <cell r="B13" t="str">
            <v>$/HORA</v>
          </cell>
          <cell r="C13">
            <v>40940</v>
          </cell>
        </row>
        <row r="14">
          <cell r="A14" t="str">
            <v>Camión de Slurry</v>
          </cell>
          <cell r="B14" t="str">
            <v>$/HORA</v>
          </cell>
          <cell r="C14">
            <v>200000</v>
          </cell>
        </row>
        <row r="15">
          <cell r="A15" t="str">
            <v>Camioneta D-300</v>
          </cell>
          <cell r="B15" t="str">
            <v>$/HORA</v>
          </cell>
          <cell r="C15">
            <v>46381</v>
          </cell>
        </row>
        <row r="16">
          <cell r="A16" t="str">
            <v>Cargador CAT 920 o equivalente</v>
          </cell>
          <cell r="B16" t="str">
            <v>$/HORA</v>
          </cell>
          <cell r="C16">
            <v>133764</v>
          </cell>
        </row>
        <row r="17">
          <cell r="A17" t="str">
            <v>Cargador CAT 930 o equivalente</v>
          </cell>
          <cell r="B17" t="str">
            <v>$/HORA</v>
          </cell>
          <cell r="C17">
            <v>167697</v>
          </cell>
        </row>
        <row r="18">
          <cell r="A18" t="str">
            <v>Carrotanque de agua 10000 Litros</v>
          </cell>
          <cell r="B18" t="str">
            <v>$/HORA</v>
          </cell>
          <cell r="C18">
            <v>63129</v>
          </cell>
        </row>
        <row r="19">
          <cell r="A19" t="str">
            <v>Carrotanque Irrigador de asfalto</v>
          </cell>
          <cell r="B19" t="str">
            <v>$/HORA</v>
          </cell>
          <cell r="C19">
            <v>101408</v>
          </cell>
        </row>
        <row r="20">
          <cell r="A20" t="str">
            <v>Cicatrizante (para remoción de especies vegetales) (item 201.9)</v>
          </cell>
          <cell r="B20" t="str">
            <v>$/HORA</v>
          </cell>
          <cell r="C20">
            <v>7767</v>
          </cell>
        </row>
        <row r="21">
          <cell r="A21" t="str">
            <v>Cizalla</v>
          </cell>
          <cell r="B21" t="str">
            <v>$/HORA</v>
          </cell>
          <cell r="C21">
            <v>2431</v>
          </cell>
        </row>
        <row r="22">
          <cell r="A22" t="str">
            <v>Compactador Benitin</v>
          </cell>
          <cell r="B22" t="str">
            <v>$/HORA</v>
          </cell>
          <cell r="C22">
            <v>58883</v>
          </cell>
        </row>
        <row r="23">
          <cell r="A23" t="str">
            <v>Compactador manual (RANA)</v>
          </cell>
          <cell r="B23" t="str">
            <v>$/HORA</v>
          </cell>
          <cell r="C23">
            <v>8858</v>
          </cell>
        </row>
        <row r="24">
          <cell r="A24" t="str">
            <v>Compactador manual (SALTARIN)</v>
          </cell>
          <cell r="B24" t="str">
            <v>$/HORA</v>
          </cell>
          <cell r="C24">
            <v>9635</v>
          </cell>
        </row>
        <row r="25">
          <cell r="A25" t="str">
            <v>Compactador manual de rodillo</v>
          </cell>
          <cell r="B25" t="str">
            <v>$/HORA</v>
          </cell>
          <cell r="C25">
            <v>10869</v>
          </cell>
        </row>
        <row r="26">
          <cell r="A26" t="str">
            <v>Compactador manual vibratorio (CANGURO) (Apisonadores)</v>
          </cell>
          <cell r="B26" t="str">
            <v>$/HORA</v>
          </cell>
          <cell r="C26">
            <v>9625</v>
          </cell>
        </row>
        <row r="27">
          <cell r="A27" t="str">
            <v>Compactador neumatico</v>
          </cell>
          <cell r="B27" t="str">
            <v>$/HORA</v>
          </cell>
          <cell r="C27">
            <v>89000</v>
          </cell>
        </row>
        <row r="28">
          <cell r="A28" t="str">
            <v>Compactador vibratorio tipo DD-20</v>
          </cell>
          <cell r="B28" t="str">
            <v>$/HORA</v>
          </cell>
          <cell r="C28">
            <v>65529</v>
          </cell>
        </row>
        <row r="29">
          <cell r="A29" t="str">
            <v>Compresor (barrido y soplado)</v>
          </cell>
          <cell r="B29" t="str">
            <v>$/HORA</v>
          </cell>
          <cell r="C29">
            <v>37767</v>
          </cell>
        </row>
        <row r="30">
          <cell r="A30" t="str">
            <v>Compresor 125 pies 3 con martillo</v>
          </cell>
          <cell r="B30" t="str">
            <v>$/HORA</v>
          </cell>
          <cell r="C30">
            <v>64121</v>
          </cell>
        </row>
        <row r="31">
          <cell r="A31" t="str">
            <v>Compresor 250 pies 3 con martillo</v>
          </cell>
          <cell r="B31" t="str">
            <v>$/HORA</v>
          </cell>
          <cell r="C31">
            <v>72999</v>
          </cell>
        </row>
        <row r="32">
          <cell r="A32" t="str">
            <v>Compresor para penetrar roca</v>
          </cell>
          <cell r="B32" t="str">
            <v>$/HORA</v>
          </cell>
          <cell r="C32">
            <v>72397</v>
          </cell>
        </row>
        <row r="33">
          <cell r="A33" t="str">
            <v>Cortadora de pavimento</v>
          </cell>
          <cell r="B33" t="str">
            <v>$/HORA</v>
          </cell>
          <cell r="C33">
            <v>39590</v>
          </cell>
        </row>
        <row r="34">
          <cell r="A34" t="str">
            <v>Derecho y disposición de material de derrumbe</v>
          </cell>
          <cell r="B34" t="str">
            <v>M3</v>
          </cell>
          <cell r="C34">
            <v>500</v>
          </cell>
        </row>
        <row r="35">
          <cell r="A35" t="str">
            <v>Derecho y disposición de material de escombros</v>
          </cell>
          <cell r="B35" t="str">
            <v>M3</v>
          </cell>
          <cell r="C35">
            <v>500</v>
          </cell>
        </row>
        <row r="36">
          <cell r="A36" t="str">
            <v>Derretidora de asfalto (crafco o similar)</v>
          </cell>
          <cell r="B36" t="str">
            <v>$/HORA</v>
          </cell>
          <cell r="C36">
            <v>5244</v>
          </cell>
        </row>
        <row r="37">
          <cell r="A37" t="str">
            <v>Diferencial de 2 ton.</v>
          </cell>
          <cell r="B37" t="str">
            <v>$/HORA</v>
          </cell>
          <cell r="C37">
            <v>2710</v>
          </cell>
        </row>
        <row r="38">
          <cell r="A38" t="str">
            <v>Diferencial de 3 ton</v>
          </cell>
          <cell r="B38" t="str">
            <v>$/HORA</v>
          </cell>
          <cell r="C38">
            <v>3173</v>
          </cell>
        </row>
        <row r="39">
          <cell r="A39" t="str">
            <v>Equipo de control (bandas sonoras reduce velocidad) (Termohigometros, Termómetros, Galgas)</v>
          </cell>
          <cell r="B39" t="str">
            <v>$/HORA</v>
          </cell>
          <cell r="C39">
            <v>2300</v>
          </cell>
        </row>
        <row r="40">
          <cell r="A40" t="str">
            <v>Equipo de oxicorte</v>
          </cell>
          <cell r="B40" t="str">
            <v>$/HORA</v>
          </cell>
          <cell r="C40">
            <v>18000</v>
          </cell>
        </row>
        <row r="41">
          <cell r="A41" t="str">
            <v>Equipo de perforación (TRACKDRILL)</v>
          </cell>
          <cell r="B41" t="str">
            <v>$/HORA</v>
          </cell>
          <cell r="C41">
            <v>112286</v>
          </cell>
        </row>
        <row r="42">
          <cell r="A42" t="str">
            <v>Equipo de pintura (Compresor)</v>
          </cell>
          <cell r="B42" t="str">
            <v>$/HORA</v>
          </cell>
          <cell r="C42">
            <v>4274</v>
          </cell>
        </row>
        <row r="43">
          <cell r="A43" t="str">
            <v>Equipo de soldadura 250 AMP</v>
          </cell>
          <cell r="B43" t="str">
            <v>$/HORA</v>
          </cell>
          <cell r="C43">
            <v>9745</v>
          </cell>
        </row>
        <row r="44">
          <cell r="A44" t="str">
            <v>Equipo de soldadura 400</v>
          </cell>
          <cell r="B44" t="str">
            <v>$/HORA</v>
          </cell>
          <cell r="C44">
            <v>10366</v>
          </cell>
        </row>
        <row r="45">
          <cell r="A45" t="str">
            <v>Equipo de soldadura 600</v>
          </cell>
          <cell r="B45" t="str">
            <v>$/HORA</v>
          </cell>
          <cell r="C45">
            <v>17133</v>
          </cell>
        </row>
        <row r="46">
          <cell r="A46" t="str">
            <v>Equipo de topografía</v>
          </cell>
          <cell r="B46" t="str">
            <v>$/HORA</v>
          </cell>
          <cell r="C46">
            <v>11262</v>
          </cell>
        </row>
        <row r="47">
          <cell r="A47" t="str">
            <v>Equipo de Ultrasonido</v>
          </cell>
          <cell r="B47" t="str">
            <v>$/HORA</v>
          </cell>
          <cell r="C47">
            <v>73080</v>
          </cell>
        </row>
        <row r="48">
          <cell r="A48" t="str">
            <v>Equipo manual aplicador (bandas sonoras reduce velocidad)</v>
          </cell>
          <cell r="B48" t="str">
            <v>$/HORA</v>
          </cell>
          <cell r="C48">
            <v>22750</v>
          </cell>
        </row>
        <row r="49">
          <cell r="A49" t="str">
            <v>Esparcidor de gravilla</v>
          </cell>
          <cell r="B49" t="str">
            <v>$/HORA</v>
          </cell>
          <cell r="C49">
            <v>60000</v>
          </cell>
        </row>
        <row r="50">
          <cell r="A50" t="str">
            <v>Estación</v>
          </cell>
          <cell r="B50" t="str">
            <v>$/HORA</v>
          </cell>
          <cell r="C50">
            <v>12438</v>
          </cell>
        </row>
        <row r="51">
          <cell r="A51" t="str">
            <v>Formaleta metálica (concreto hidraulico)</v>
          </cell>
          <cell r="B51" t="str">
            <v>$/HORA</v>
          </cell>
          <cell r="C51">
            <v>695</v>
          </cell>
        </row>
        <row r="52">
          <cell r="A52" t="str">
            <v>Formaleta metálica (tuberia de concreto reforzado)</v>
          </cell>
          <cell r="B52" t="str">
            <v>$/HORA</v>
          </cell>
          <cell r="C52">
            <v>1134</v>
          </cell>
        </row>
        <row r="53">
          <cell r="A53" t="str">
            <v>Formaleta para camisa de pilote</v>
          </cell>
          <cell r="B53" t="str">
            <v>$/HORA</v>
          </cell>
          <cell r="C53">
            <v>1307</v>
          </cell>
        </row>
        <row r="54">
          <cell r="A54" t="str">
            <v>Fresadora de pavimento</v>
          </cell>
          <cell r="B54" t="str">
            <v>$/HORA</v>
          </cell>
          <cell r="C54">
            <v>703200</v>
          </cell>
        </row>
        <row r="55">
          <cell r="A55" t="str">
            <v>Fresadora y recicladora de pavimento</v>
          </cell>
          <cell r="B55" t="str">
            <v>$/HORA</v>
          </cell>
          <cell r="C55">
            <v>781000</v>
          </cell>
        </row>
        <row r="56">
          <cell r="A56" t="str">
            <v>Gato para tensionamiento</v>
          </cell>
          <cell r="B56" t="str">
            <v>$/HORA</v>
          </cell>
          <cell r="C56">
            <v>13994</v>
          </cell>
        </row>
        <row r="57">
          <cell r="A57" t="str">
            <v>Grua (Capacidad 15 ton)</v>
          </cell>
          <cell r="B57" t="str">
            <v>$/HORA</v>
          </cell>
          <cell r="C57">
            <v>167375</v>
          </cell>
        </row>
        <row r="58">
          <cell r="A58" t="str">
            <v>Grua 10 ton</v>
          </cell>
          <cell r="B58" t="str">
            <v>$/HORA</v>
          </cell>
          <cell r="C58">
            <v>148774</v>
          </cell>
        </row>
        <row r="59">
          <cell r="A59" t="str">
            <v>Grua con torre</v>
          </cell>
          <cell r="B59" t="str">
            <v>$/HORA</v>
          </cell>
          <cell r="C59">
            <v>250000</v>
          </cell>
        </row>
        <row r="60">
          <cell r="A60" t="str">
            <v>GRUA ESPECIAL PARA PRUEBA DE CARGA DE PILOTES PREEXCAVADOS</v>
          </cell>
          <cell r="B60" t="str">
            <v>KG-KM</v>
          </cell>
          <cell r="C60">
            <v>271524</v>
          </cell>
        </row>
        <row r="61">
          <cell r="A61" t="str">
            <v>GRUA ESPECIAL PARA PRUEBA DE CARGA PILOTES PREEXVAVADA</v>
          </cell>
          <cell r="B61" t="str">
            <v>$/HORA</v>
          </cell>
          <cell r="C61">
            <v>272656</v>
          </cell>
        </row>
        <row r="62">
          <cell r="A62" t="str">
            <v>Grua telescópica</v>
          </cell>
          <cell r="B62" t="str">
            <v>$/HORA</v>
          </cell>
          <cell r="C62">
            <v>348000</v>
          </cell>
        </row>
        <row r="63">
          <cell r="A63" t="str">
            <v>Guadañadora</v>
          </cell>
          <cell r="B63" t="str">
            <v>$/HORA</v>
          </cell>
          <cell r="C63">
            <v>5288</v>
          </cell>
        </row>
        <row r="64">
          <cell r="A64" t="str">
            <v>MANOMETRO CABLE DE ACERO PARA BAJAR LA CELDA</v>
          </cell>
          <cell r="B64" t="str">
            <v>$/HORA</v>
          </cell>
          <cell r="C64">
            <v>1672000</v>
          </cell>
        </row>
        <row r="65">
          <cell r="A65" t="str">
            <v>MANOMETRO CABLE DE ACERO PARA BAJAR LA CELDA (PRUEBA DE CARGA PILOTE PREEXCAVADO)</v>
          </cell>
          <cell r="B65" t="str">
            <v>$/HORA</v>
          </cell>
          <cell r="C65">
            <v>1665065</v>
          </cell>
        </row>
        <row r="66">
          <cell r="A66" t="str">
            <v>Maquina térmica pegatachas</v>
          </cell>
          <cell r="B66" t="str">
            <v>$/HORA</v>
          </cell>
          <cell r="C66">
            <v>25838</v>
          </cell>
        </row>
        <row r="67">
          <cell r="A67" t="str">
            <v>Mezcladora de concreto 1 BULTO</v>
          </cell>
          <cell r="B67" t="str">
            <v>$/HORA</v>
          </cell>
          <cell r="C67">
            <v>5967</v>
          </cell>
        </row>
        <row r="68">
          <cell r="A68" t="str">
            <v>Montacargas</v>
          </cell>
          <cell r="B68" t="str">
            <v>$/HORA</v>
          </cell>
          <cell r="C68">
            <v>61345</v>
          </cell>
        </row>
        <row r="69">
          <cell r="A69" t="str">
            <v>Motobomba 4 PULGADAS</v>
          </cell>
          <cell r="B69" t="str">
            <v>$/HORA</v>
          </cell>
          <cell r="C69">
            <v>10136</v>
          </cell>
        </row>
        <row r="70">
          <cell r="A70" t="str">
            <v>Motobomba 6" DIAMETRO DE BOMBEO DE 2M³/SEG.</v>
          </cell>
          <cell r="B70" t="str">
            <v>$/HORA</v>
          </cell>
          <cell r="C70">
            <v>17475</v>
          </cell>
        </row>
        <row r="71">
          <cell r="A71" t="str">
            <v>Motobomba de concreto</v>
          </cell>
          <cell r="B71" t="str">
            <v>$/HORA</v>
          </cell>
          <cell r="C71">
            <v>92769</v>
          </cell>
        </row>
        <row r="72">
          <cell r="A72" t="str">
            <v>Motoniveladora</v>
          </cell>
          <cell r="B72" t="str">
            <v>$/HORA</v>
          </cell>
          <cell r="C72">
            <v>146662</v>
          </cell>
        </row>
        <row r="73">
          <cell r="A73" t="str">
            <v>Motosierra</v>
          </cell>
          <cell r="B73" t="str">
            <v>$/HORA</v>
          </cell>
          <cell r="C73">
            <v>6655</v>
          </cell>
        </row>
        <row r="74">
          <cell r="A74" t="str">
            <v>Pala auxiliar de piloteadora</v>
          </cell>
          <cell r="B74" t="str">
            <v>$/HORA</v>
          </cell>
          <cell r="C74">
            <v>270250</v>
          </cell>
        </row>
        <row r="75">
          <cell r="A75" t="str">
            <v>Pala grua con martillo</v>
          </cell>
          <cell r="B75" t="str">
            <v>$/HORA</v>
          </cell>
          <cell r="C75">
            <v>269604</v>
          </cell>
        </row>
        <row r="76">
          <cell r="A76" t="str">
            <v>Piloteadora</v>
          </cell>
          <cell r="B76" t="str">
            <v>$/HORA</v>
          </cell>
          <cell r="C76">
            <v>387500</v>
          </cell>
        </row>
        <row r="77">
          <cell r="A77" t="str">
            <v>Planta de asfalto en caliente</v>
          </cell>
          <cell r="B77" t="str">
            <v>$/HORA</v>
          </cell>
          <cell r="C77">
            <v>672770</v>
          </cell>
        </row>
        <row r="78">
          <cell r="A78" t="str">
            <v>Planta de asfalto en frio</v>
          </cell>
          <cell r="B78" t="str">
            <v>$/HORA</v>
          </cell>
          <cell r="C78">
            <v>165000</v>
          </cell>
        </row>
        <row r="79">
          <cell r="A79" t="str">
            <v xml:space="preserve">Planta eléctrica </v>
          </cell>
          <cell r="B79" t="str">
            <v>$/HORA</v>
          </cell>
          <cell r="C79">
            <v>13603</v>
          </cell>
        </row>
        <row r="80">
          <cell r="A80" t="str">
            <v>Planta trituradora</v>
          </cell>
          <cell r="B80" t="str">
            <v>$/HORA</v>
          </cell>
          <cell r="C80">
            <v>560000</v>
          </cell>
        </row>
        <row r="81">
          <cell r="A81" t="str">
            <v>Pluma capacidad 100 kg</v>
          </cell>
          <cell r="B81" t="str">
            <v>$/HORA</v>
          </cell>
          <cell r="C81">
            <v>6820</v>
          </cell>
        </row>
        <row r="82">
          <cell r="A82" t="str">
            <v>Pulidora (8500 REV)</v>
          </cell>
          <cell r="B82" t="str">
            <v>$/HORA</v>
          </cell>
          <cell r="C82">
            <v>4153</v>
          </cell>
        </row>
        <row r="83">
          <cell r="A83" t="str">
            <v>Pulvimixer</v>
          </cell>
          <cell r="B83" t="str">
            <v>$/HORA</v>
          </cell>
          <cell r="C83">
            <v>313200</v>
          </cell>
        </row>
        <row r="84">
          <cell r="A84" t="str">
            <v>Recicladora</v>
          </cell>
          <cell r="B84" t="str">
            <v>$/HORA</v>
          </cell>
          <cell r="C84">
            <v>478490</v>
          </cell>
        </row>
        <row r="85">
          <cell r="A85" t="str">
            <v>Regla vibratoria L=3m</v>
          </cell>
          <cell r="B85" t="str">
            <v>$/HORA</v>
          </cell>
          <cell r="C85">
            <v>6960</v>
          </cell>
        </row>
        <row r="86">
          <cell r="A86" t="str">
            <v>Retrocargador</v>
          </cell>
          <cell r="B86" t="str">
            <v>$/HORA</v>
          </cell>
          <cell r="C86">
            <v>100478</v>
          </cell>
        </row>
        <row r="87">
          <cell r="A87" t="str">
            <v>Retroexcavadora 428 doble transmision</v>
          </cell>
          <cell r="B87" t="str">
            <v>$/HORA</v>
          </cell>
          <cell r="C87">
            <v>87702</v>
          </cell>
        </row>
        <row r="88">
          <cell r="A88" t="str">
            <v>Retroexcavadora A25C</v>
          </cell>
          <cell r="B88" t="str">
            <v>$/HORA</v>
          </cell>
        </row>
        <row r="89">
          <cell r="A89" t="str">
            <v>Retroexcavadora CAT 320</v>
          </cell>
          <cell r="B89" t="str">
            <v>$/HORA</v>
          </cell>
          <cell r="C89">
            <v>175087</v>
          </cell>
        </row>
        <row r="90">
          <cell r="A90" t="str">
            <v>Retroexcavadora EX-200 con martillo neumatico</v>
          </cell>
          <cell r="B90" t="str">
            <v>$/HORA</v>
          </cell>
          <cell r="C90">
            <v>285095</v>
          </cell>
        </row>
        <row r="91">
          <cell r="A91" t="str">
            <v>Retroexcavadora EX-200 SOBRE ORUGA</v>
          </cell>
          <cell r="B91" t="str">
            <v>$/HORA</v>
          </cell>
          <cell r="C91">
            <v>157753</v>
          </cell>
        </row>
        <row r="92">
          <cell r="A92" t="str">
            <v>Retroexcavadora sobre llantas JD410</v>
          </cell>
          <cell r="B92" t="str">
            <v>$/HORA</v>
          </cell>
          <cell r="C92">
            <v>86453</v>
          </cell>
        </row>
        <row r="93">
          <cell r="A93" t="str">
            <v>Ruteadora</v>
          </cell>
          <cell r="B93" t="str">
            <v>$/HORA</v>
          </cell>
          <cell r="C93">
            <v>1102</v>
          </cell>
        </row>
        <row r="94">
          <cell r="A94" t="str">
            <v>Taco metálico (puntal) (escamas en concreto)</v>
          </cell>
          <cell r="B94" t="str">
            <v>$/HORA</v>
          </cell>
          <cell r="C94">
            <v>115</v>
          </cell>
        </row>
        <row r="95">
          <cell r="A95" t="str">
            <v>Tarifa de transporte</v>
          </cell>
          <cell r="B95" t="str">
            <v>M³-KM</v>
          </cell>
          <cell r="C95">
            <v>928.36363636363637</v>
          </cell>
        </row>
        <row r="96">
          <cell r="A96" t="str">
            <v>Tarifa de transporte de acero</v>
          </cell>
          <cell r="C96">
            <v>0.55000000000000004</v>
          </cell>
        </row>
        <row r="97">
          <cell r="A97" t="str">
            <v xml:space="preserve">Tarifa de transporte de estructuras metálicas </v>
          </cell>
          <cell r="B97" t="str">
            <v>KG-KM</v>
          </cell>
          <cell r="C97">
            <v>0.77</v>
          </cell>
        </row>
        <row r="98">
          <cell r="A98" t="str">
            <v xml:space="preserve">Tarifa de transporte de estructuras metálicas </v>
          </cell>
          <cell r="C98">
            <v>0.77</v>
          </cell>
        </row>
        <row r="99">
          <cell r="A99" t="str">
            <v>Tarifa de transporte de mezclas parra bacheo</v>
          </cell>
          <cell r="B99" t="str">
            <v>M³-KM</v>
          </cell>
          <cell r="C99">
            <v>1440</v>
          </cell>
        </row>
        <row r="100">
          <cell r="A100" t="str">
            <v xml:space="preserve">Tarifa de Transporte de pilotes </v>
          </cell>
          <cell r="C100">
            <v>292</v>
          </cell>
        </row>
        <row r="101">
          <cell r="A101" t="str">
            <v>Tarifa de transporte estructura metálica en obra</v>
          </cell>
          <cell r="B101" t="str">
            <v>KG-KM</v>
          </cell>
          <cell r="C101">
            <v>1.0779999999999998</v>
          </cell>
        </row>
        <row r="102">
          <cell r="A102" t="str">
            <v>Tarifa de transporte interno para prueba de carga pilotes preexcavados</v>
          </cell>
          <cell r="B102" t="str">
            <v>KG-KM</v>
          </cell>
          <cell r="C102">
            <v>36423</v>
          </cell>
        </row>
        <row r="103">
          <cell r="A103" t="str">
            <v>Tarifa de transporte para agregados de mezclas</v>
          </cell>
          <cell r="B103" t="str">
            <v>M³-KM</v>
          </cell>
          <cell r="C103">
            <v>1103</v>
          </cell>
        </row>
        <row r="104">
          <cell r="A104" t="str">
            <v>Terminadora de asfalto</v>
          </cell>
          <cell r="B104" t="str">
            <v>$/HORA</v>
          </cell>
          <cell r="C104">
            <v>156076</v>
          </cell>
        </row>
        <row r="105">
          <cell r="A105" t="str">
            <v>Vehiculo delineador</v>
          </cell>
          <cell r="B105" t="str">
            <v>$/HORA</v>
          </cell>
          <cell r="C105">
            <v>62049</v>
          </cell>
        </row>
        <row r="106">
          <cell r="A106" t="str">
            <v>Vibrador de concreto</v>
          </cell>
          <cell r="B106" t="str">
            <v>$/HORA</v>
          </cell>
          <cell r="C106">
            <v>5815</v>
          </cell>
        </row>
        <row r="107">
          <cell r="A107" t="str">
            <v>Vibrocompactador  (15 TON)</v>
          </cell>
          <cell r="B107" t="str">
            <v>$/HORA</v>
          </cell>
          <cell r="C107">
            <v>106085</v>
          </cell>
        </row>
        <row r="108">
          <cell r="A108" t="str">
            <v>Vibrocompactador tandem(DD110HF)</v>
          </cell>
          <cell r="B108" t="str">
            <v>$/HORA</v>
          </cell>
          <cell r="C108">
            <v>133614</v>
          </cell>
        </row>
        <row r="109">
          <cell r="A109" t="str">
            <v>Volqueta 6 m3</v>
          </cell>
          <cell r="B109" t="str">
            <v>$/HORA</v>
          </cell>
          <cell r="C109">
            <v>61272</v>
          </cell>
        </row>
        <row r="110">
          <cell r="A110" t="str">
            <v>EQUIPOS DE MEDICION - PDA-(Deformímetros eléctricos, mecánicos, Celdas de carga, etc.), INCLUYE ANDAMIAJES Y TRANSPORTE. SE TOMAN TRES (3) REGISTROS</v>
          </cell>
          <cell r="C110">
            <v>10939556</v>
          </cell>
        </row>
        <row r="181">
          <cell r="A181" t="str">
            <v xml:space="preserve">Nutrientes (para remoción de especies vegetales) (dap, triple 15, urea o similar) (item 201.9) </v>
          </cell>
        </row>
      </sheetData>
      <sheetData sheetId="4" refreshError="1">
        <row r="1">
          <cell r="C1" t="str">
            <v>TARIFA 2011</v>
          </cell>
        </row>
        <row r="3">
          <cell r="A3" t="str">
            <v>ADMINISTRACION</v>
          </cell>
          <cell r="B3" t="str">
            <v>%</v>
          </cell>
          <cell r="C3">
            <v>0.19999999999999998</v>
          </cell>
        </row>
        <row r="4">
          <cell r="A4" t="str">
            <v>IMPREVISTOS</v>
          </cell>
          <cell r="B4" t="str">
            <v>%</v>
          </cell>
          <cell r="C4">
            <v>4.9999999999999996E-2</v>
          </cell>
        </row>
        <row r="5">
          <cell r="A5" t="str">
            <v>UTILIDAD</v>
          </cell>
          <cell r="B5" t="str">
            <v>%</v>
          </cell>
          <cell r="C5">
            <v>4.9999999999999996E-2</v>
          </cell>
        </row>
        <row r="6">
          <cell r="A6" t="str">
            <v>PRESTACIONES</v>
          </cell>
          <cell r="B6" t="str">
            <v>%</v>
          </cell>
          <cell r="C6">
            <v>1.8499999999999999</v>
          </cell>
        </row>
        <row r="7">
          <cell r="A7" t="str">
            <v>DISTANCIA ACARREO 1</v>
          </cell>
          <cell r="B7" t="str">
            <v>KM</v>
          </cell>
          <cell r="C7">
            <v>10</v>
          </cell>
          <cell r="D7">
            <v>10</v>
          </cell>
        </row>
        <row r="8">
          <cell r="A8" t="str">
            <v>DISTANCIA ACARREO 2</v>
          </cell>
          <cell r="B8" t="str">
            <v>KM</v>
          </cell>
          <cell r="C8">
            <v>50</v>
          </cell>
          <cell r="D8">
            <v>100</v>
          </cell>
        </row>
        <row r="9">
          <cell r="A9" t="str">
            <v>DISTANCIA SUMINISTRO</v>
          </cell>
          <cell r="B9" t="str">
            <v>KM</v>
          </cell>
          <cell r="C9">
            <v>50</v>
          </cell>
          <cell r="D9">
            <v>50</v>
          </cell>
        </row>
        <row r="10">
          <cell r="A10" t="str">
            <v>DISTANCIA SUMINISTRO BASES SUB BASES AFIRMADOS</v>
          </cell>
          <cell r="B10" t="str">
            <v>KM</v>
          </cell>
          <cell r="C10">
            <v>50</v>
          </cell>
          <cell r="D10">
            <v>50</v>
          </cell>
        </row>
        <row r="11">
          <cell r="A11" t="str">
            <v>DISTANCIA DE SUMINISTRO CONCRETOS</v>
          </cell>
          <cell r="B11" t="str">
            <v>KM</v>
          </cell>
          <cell r="C11">
            <v>50</v>
          </cell>
          <cell r="D11">
            <v>50</v>
          </cell>
        </row>
        <row r="12">
          <cell r="A12" t="str">
            <v>DISTANCIA DE SUMINISTRO MEZCLAS ASFALTICAS</v>
          </cell>
          <cell r="B12" t="str">
            <v>KM</v>
          </cell>
          <cell r="C12">
            <v>75</v>
          </cell>
          <cell r="D12">
            <v>75</v>
          </cell>
        </row>
        <row r="13">
          <cell r="A13" t="str">
            <v>DISTANCIA TRANSPORTE ESTRUCTURA METALICA</v>
          </cell>
          <cell r="B13" t="str">
            <v>KM</v>
          </cell>
          <cell r="C13">
            <v>100</v>
          </cell>
          <cell r="D13">
            <v>100</v>
          </cell>
        </row>
        <row r="14">
          <cell r="A14" t="str">
            <v>DISTANCIA ACARREO MATERIALES  PETREOS</v>
          </cell>
          <cell r="B14" t="str">
            <v>KM</v>
          </cell>
          <cell r="C14">
            <v>50</v>
          </cell>
          <cell r="D14">
            <v>50</v>
          </cell>
        </row>
        <row r="15">
          <cell r="A15" t="str">
            <v>CADENERO</v>
          </cell>
          <cell r="B15" t="str">
            <v>DIA</v>
          </cell>
          <cell r="C15">
            <v>31110</v>
          </cell>
        </row>
        <row r="16">
          <cell r="A16" t="str">
            <v>INSPECTOR DE FABRICACION Y MONTAJE</v>
          </cell>
          <cell r="B16" t="str">
            <v>DIA</v>
          </cell>
          <cell r="C16">
            <v>40000</v>
          </cell>
        </row>
        <row r="17">
          <cell r="A17" t="str">
            <v>OBRERO</v>
          </cell>
          <cell r="B17" t="str">
            <v>DIA</v>
          </cell>
          <cell r="C17">
            <v>30000</v>
          </cell>
        </row>
        <row r="18">
          <cell r="A18" t="str">
            <v>OFICIAL</v>
          </cell>
          <cell r="B18" t="str">
            <v>DIA</v>
          </cell>
          <cell r="C18">
            <v>50000</v>
          </cell>
        </row>
        <row r="19">
          <cell r="A19" t="str">
            <v>OFICIAL EXPERTO EN DESMONTAJE</v>
          </cell>
          <cell r="B19" t="str">
            <v>DIA</v>
          </cell>
          <cell r="C19">
            <v>50000</v>
          </cell>
        </row>
        <row r="20">
          <cell r="A20" t="str">
            <v>PALETEROS</v>
          </cell>
          <cell r="B20" t="str">
            <v>DIA</v>
          </cell>
          <cell r="C20">
            <v>20000</v>
          </cell>
        </row>
        <row r="21">
          <cell r="A21" t="str">
            <v>RASTRILLEROS</v>
          </cell>
          <cell r="B21" t="str">
            <v>DIA</v>
          </cell>
          <cell r="C21">
            <v>35000</v>
          </cell>
        </row>
        <row r="22">
          <cell r="A22" t="str">
            <v>SOLDADOR</v>
          </cell>
          <cell r="B22" t="str">
            <v>DIA</v>
          </cell>
          <cell r="C22">
            <v>44000</v>
          </cell>
        </row>
        <row r="23">
          <cell r="A23" t="str">
            <v>TOPOGRAFO</v>
          </cell>
          <cell r="B23" t="str">
            <v>DIA</v>
          </cell>
          <cell r="C23">
            <v>51200</v>
          </cell>
        </row>
        <row r="24">
          <cell r="A24" t="str">
            <v>LIGUERO</v>
          </cell>
          <cell r="C24">
            <v>25000</v>
          </cell>
        </row>
        <row r="25">
          <cell r="A25" t="str">
            <v>CUADRILLA DE DESMONTAJE (10 PERSONAS)</v>
          </cell>
          <cell r="B25" t="str">
            <v>DIA</v>
          </cell>
          <cell r="C25">
            <v>200000</v>
          </cell>
        </row>
        <row r="26">
          <cell r="A26" t="str">
            <v>CALCULISTA</v>
          </cell>
          <cell r="B26" t="str">
            <v>DIA</v>
          </cell>
          <cell r="C26">
            <v>300000</v>
          </cell>
        </row>
        <row r="27">
          <cell r="A27" t="str">
            <v>DIBUJANTE</v>
          </cell>
          <cell r="B27" t="str">
            <v>DIA</v>
          </cell>
          <cell r="C27">
            <v>32000</v>
          </cell>
        </row>
        <row r="28">
          <cell r="A28" t="str">
            <v>INGENIERO DE MONTAJE Y PRUEBA</v>
          </cell>
          <cell r="B28" t="str">
            <v>DIA</v>
          </cell>
          <cell r="C28">
            <v>150000</v>
          </cell>
        </row>
        <row r="29">
          <cell r="A29" t="str">
            <v>INGENIERO SUPERVISOR Y DIRECTOR DE PRUEBA</v>
          </cell>
          <cell r="B29" t="str">
            <v>DIA</v>
          </cell>
          <cell r="C29">
            <v>200000</v>
          </cell>
        </row>
        <row r="30">
          <cell r="A30" t="str">
            <v>DISTANCIA SUMINISTRO (MATERIAL DE LA ZONA)</v>
          </cell>
          <cell r="B30" t="str">
            <v>KM</v>
          </cell>
          <cell r="C30">
            <v>50</v>
          </cell>
        </row>
        <row r="31">
          <cell r="A31" t="str">
            <v>DERECHOS DE EXPLOTACIÓN MATERIAL PETREO</v>
          </cell>
          <cell r="B31" t="str">
            <v>M3</v>
          </cell>
          <cell r="C31">
            <v>1500</v>
          </cell>
        </row>
        <row r="32">
          <cell r="A32" t="str">
            <v>ESCOLTA Y TRANSPORTE EXPLOSIVOS</v>
          </cell>
          <cell r="C32">
            <v>5000</v>
          </cell>
        </row>
        <row r="57">
          <cell r="A57" t="str">
            <v>Cicatrizante (para remoción de especies vegetales) (item 201.9)</v>
          </cell>
        </row>
        <row r="183">
          <cell r="A183" t="str">
            <v xml:space="preserve">Nutrientes (para remoción de especies vegetales) (dap, triple 15, urea o similar) (item 201.9)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>
        <row r="1">
          <cell r="A1" t="str">
            <v>200.1</v>
          </cell>
          <cell r="B1" t="str">
            <v>3.6.1.2.1</v>
          </cell>
        </row>
        <row r="2">
          <cell r="A2" t="str">
            <v>200.2</v>
          </cell>
          <cell r="B2" t="str">
            <v>3.6.1.2.3</v>
          </cell>
        </row>
        <row r="3">
          <cell r="A3" t="str">
            <v>200P1</v>
          </cell>
        </row>
        <row r="4">
          <cell r="A4" t="str">
            <v>200P2</v>
          </cell>
        </row>
        <row r="5">
          <cell r="A5" t="str">
            <v>201.1</v>
          </cell>
          <cell r="B5" t="str">
            <v>3.6.1.3.11</v>
          </cell>
        </row>
        <row r="6">
          <cell r="A6" t="str">
            <v>201.2</v>
          </cell>
          <cell r="B6" t="str">
            <v>3.6.1.3.11</v>
          </cell>
        </row>
        <row r="7">
          <cell r="A7" t="str">
            <v>201.3</v>
          </cell>
          <cell r="B7" t="str">
            <v>3.6.1.3.15</v>
          </cell>
        </row>
        <row r="8">
          <cell r="A8" t="str">
            <v>201.4</v>
          </cell>
          <cell r="B8" t="str">
            <v>3.6.1.3.14</v>
          </cell>
        </row>
        <row r="9">
          <cell r="A9" t="str">
            <v>201.5</v>
          </cell>
          <cell r="B9" t="str">
            <v>3.3.1.1</v>
          </cell>
        </row>
        <row r="10">
          <cell r="A10" t="str">
            <v>201.6</v>
          </cell>
          <cell r="B10" t="str">
            <v>3.6.1.3.11</v>
          </cell>
        </row>
        <row r="11">
          <cell r="A11" t="str">
            <v>201.6P</v>
          </cell>
          <cell r="B11" t="str">
            <v>3.6.1.3</v>
          </cell>
        </row>
        <row r="12">
          <cell r="A12" t="str">
            <v>201.10</v>
          </cell>
          <cell r="B12" t="str">
            <v>3.6.1.3.35</v>
          </cell>
        </row>
        <row r="13">
          <cell r="A13" t="str">
            <v>201.11</v>
          </cell>
          <cell r="B13" t="str">
            <v>3.6.1.3</v>
          </cell>
        </row>
        <row r="14">
          <cell r="A14" t="str">
            <v>201.11P10</v>
          </cell>
          <cell r="B14" t="str">
            <v>3.6.1.3</v>
          </cell>
        </row>
        <row r="15">
          <cell r="A15" t="str">
            <v>201.11P7</v>
          </cell>
          <cell r="B15" t="str">
            <v>3.6.1.3</v>
          </cell>
        </row>
        <row r="16">
          <cell r="A16" t="str">
            <v>201.11P8</v>
          </cell>
          <cell r="B16" t="str">
            <v>3.6.1.3</v>
          </cell>
        </row>
        <row r="17">
          <cell r="A17" t="str">
            <v>201.11P9</v>
          </cell>
          <cell r="B17" t="str">
            <v>3.6.1.3</v>
          </cell>
        </row>
        <row r="18">
          <cell r="A18" t="str">
            <v>201.12</v>
          </cell>
          <cell r="B18" t="str">
            <v>3.6.1.3.47</v>
          </cell>
        </row>
        <row r="19">
          <cell r="A19" t="str">
            <v>201.13</v>
          </cell>
          <cell r="B19" t="str">
            <v>3.6.1.3</v>
          </cell>
        </row>
        <row r="20">
          <cell r="A20" t="str">
            <v>201.14</v>
          </cell>
          <cell r="B20" t="str">
            <v>3.6.1.3.9</v>
          </cell>
        </row>
        <row r="21">
          <cell r="A21" t="str">
            <v>201.15</v>
          </cell>
          <cell r="B21" t="str">
            <v>3.6.1.3</v>
          </cell>
        </row>
        <row r="22">
          <cell r="A22" t="str">
            <v>201.16</v>
          </cell>
          <cell r="B22" t="str">
            <v>3.6.1.3</v>
          </cell>
        </row>
        <row r="23">
          <cell r="A23" t="str">
            <v>201.17</v>
          </cell>
          <cell r="B23" t="str">
            <v>3.6.1.3</v>
          </cell>
        </row>
        <row r="24">
          <cell r="A24" t="str">
            <v>201.18</v>
          </cell>
          <cell r="B24" t="str">
            <v>3.6.1.3.1</v>
          </cell>
        </row>
        <row r="25">
          <cell r="A25" t="str">
            <v>201.19</v>
          </cell>
          <cell r="B25" t="str">
            <v>3.6.1.3</v>
          </cell>
        </row>
        <row r="26">
          <cell r="A26" t="str">
            <v>201.20</v>
          </cell>
          <cell r="B26" t="str">
            <v>3.6.1.3</v>
          </cell>
        </row>
        <row r="27">
          <cell r="A27" t="str">
            <v>201.21</v>
          </cell>
          <cell r="B27" t="str">
            <v>3.6.1.3</v>
          </cell>
        </row>
        <row r="28">
          <cell r="A28" t="str">
            <v>201.22</v>
          </cell>
          <cell r="B28" t="str">
            <v>3.6.1.3.13</v>
          </cell>
        </row>
        <row r="29">
          <cell r="A29" t="str">
            <v>201.2P1</v>
          </cell>
        </row>
        <row r="30">
          <cell r="A30" t="str">
            <v>201.2P2</v>
          </cell>
        </row>
        <row r="31">
          <cell r="A31" t="str">
            <v>201.3</v>
          </cell>
          <cell r="B31" t="str">
            <v>3.6.1.3.33</v>
          </cell>
        </row>
        <row r="32">
          <cell r="A32" t="str">
            <v>201.4</v>
          </cell>
          <cell r="B32">
            <v>5000</v>
          </cell>
        </row>
        <row r="33">
          <cell r="A33" t="str">
            <v>201.5</v>
          </cell>
        </row>
        <row r="34">
          <cell r="A34" t="str">
            <v>201.6</v>
          </cell>
        </row>
        <row r="35">
          <cell r="A35" t="str">
            <v>201.7</v>
          </cell>
          <cell r="B35" t="str">
            <v xml:space="preserve">3.6.1.3.13  </v>
          </cell>
        </row>
        <row r="36">
          <cell r="A36" t="str">
            <v>201.8</v>
          </cell>
          <cell r="B36" t="str">
            <v>3.6.1.3.15</v>
          </cell>
        </row>
        <row r="37">
          <cell r="A37" t="str">
            <v>201.9</v>
          </cell>
          <cell r="B37" t="str">
            <v>3.6.1.3.33</v>
          </cell>
        </row>
        <row r="38">
          <cell r="A38" t="str">
            <v>210.1</v>
          </cell>
          <cell r="B38" t="str">
            <v>3.6.2.1.1 </v>
          </cell>
        </row>
        <row r="39">
          <cell r="A39" t="str">
            <v>210.1.1</v>
          </cell>
          <cell r="B39" t="str">
            <v xml:space="preserve">3.6.2.1.1 </v>
          </cell>
        </row>
        <row r="40">
          <cell r="A40" t="str">
            <v>210.1.1</v>
          </cell>
          <cell r="B40" t="str">
            <v xml:space="preserve">3.6.2.1.1 </v>
          </cell>
        </row>
        <row r="41">
          <cell r="A41" t="str">
            <v>210.1.2</v>
          </cell>
          <cell r="B41" t="str">
            <v>3.6.2.1.3 </v>
          </cell>
        </row>
        <row r="42">
          <cell r="A42" t="str">
            <v>210.2</v>
          </cell>
          <cell r="B42" t="str">
            <v>3.6.2.1.3</v>
          </cell>
        </row>
        <row r="43">
          <cell r="A43" t="str">
            <v>210.2 OTRA</v>
          </cell>
          <cell r="B43" t="str">
            <v>3.6.2.1.3 </v>
          </cell>
        </row>
        <row r="44">
          <cell r="A44" t="str">
            <v>210.2.1</v>
          </cell>
          <cell r="B44" t="str">
            <v>3.6.2.1.3</v>
          </cell>
        </row>
        <row r="45">
          <cell r="A45" t="str">
            <v>210.2.2</v>
          </cell>
          <cell r="B45" t="str">
            <v>3.6.2.1.5</v>
          </cell>
        </row>
        <row r="46">
          <cell r="A46" t="str">
            <v>210.2.3</v>
          </cell>
          <cell r="B46" t="str">
            <v>3.6.2.1.5</v>
          </cell>
        </row>
        <row r="47">
          <cell r="A47" t="str">
            <v>210.2.4</v>
          </cell>
          <cell r="B47" t="str">
            <v>3.6.2.1.5</v>
          </cell>
        </row>
        <row r="48">
          <cell r="A48" t="str">
            <v>210.3</v>
          </cell>
          <cell r="B48" t="str">
            <v>3.6.2.1.5</v>
          </cell>
        </row>
        <row r="49">
          <cell r="A49" t="str">
            <v>211.1</v>
          </cell>
          <cell r="B49" t="str">
            <v xml:space="preserve">3.6.2.2.1  </v>
          </cell>
        </row>
        <row r="50">
          <cell r="A50" t="str">
            <v>211.1P</v>
          </cell>
          <cell r="B50" t="str">
            <v>3.6.2.2</v>
          </cell>
        </row>
        <row r="51">
          <cell r="A51" t="str">
            <v>220.1</v>
          </cell>
          <cell r="B51" t="str">
            <v>3.6.2.3.1</v>
          </cell>
        </row>
        <row r="52">
          <cell r="A52" t="str">
            <v>221.1</v>
          </cell>
          <cell r="B52" t="str">
            <v>3.6.2.4.2</v>
          </cell>
        </row>
        <row r="53">
          <cell r="A53" t="str">
            <v>221.2</v>
          </cell>
          <cell r="B53" t="str">
            <v>3.6.2.4.1</v>
          </cell>
        </row>
        <row r="54">
          <cell r="A54" t="str">
            <v>225.1P</v>
          </cell>
        </row>
        <row r="55">
          <cell r="A55" t="str">
            <v>225.2P</v>
          </cell>
        </row>
        <row r="56">
          <cell r="A56" t="str">
            <v>230.1</v>
          </cell>
          <cell r="B56" t="str">
            <v>3.6.2.5.1</v>
          </cell>
        </row>
        <row r="57">
          <cell r="A57" t="str">
            <v>230.2</v>
          </cell>
          <cell r="B57" t="str">
            <v>3.6.2.5.2</v>
          </cell>
        </row>
        <row r="58">
          <cell r="A58" t="str">
            <v>231.1</v>
          </cell>
          <cell r="B58" t="str">
            <v>3.6.8.2 </v>
          </cell>
        </row>
        <row r="59">
          <cell r="A59" t="str">
            <v>232.1</v>
          </cell>
          <cell r="B59" t="str">
            <v>3.6.8.2 </v>
          </cell>
        </row>
        <row r="60">
          <cell r="A60" t="str">
            <v>234.1</v>
          </cell>
          <cell r="B60" t="str">
            <v>3.6.8.2 </v>
          </cell>
        </row>
        <row r="61">
          <cell r="A61" t="str">
            <v>310.1</v>
          </cell>
          <cell r="B61" t="str">
            <v>3.6.3.1.1</v>
          </cell>
        </row>
        <row r="62">
          <cell r="A62" t="str">
            <v>311.1</v>
          </cell>
          <cell r="B62" t="str">
            <v>3.6.3.2.1</v>
          </cell>
        </row>
        <row r="63">
          <cell r="A63" t="str">
            <v>311P1</v>
          </cell>
          <cell r="B63" t="str">
            <v>3.6.3.2</v>
          </cell>
        </row>
        <row r="64">
          <cell r="A64" t="str">
            <v>311P2</v>
          </cell>
          <cell r="B64" t="str">
            <v>3.6.3.2</v>
          </cell>
        </row>
        <row r="65">
          <cell r="A65" t="str">
            <v>311P3</v>
          </cell>
          <cell r="B65" t="str">
            <v>3.6.3.2</v>
          </cell>
        </row>
        <row r="66">
          <cell r="A66" t="str">
            <v>312.1</v>
          </cell>
          <cell r="B66" t="str">
            <v>3.6.3.2</v>
          </cell>
        </row>
        <row r="67">
          <cell r="A67" t="str">
            <v>312.2</v>
          </cell>
          <cell r="B67" t="str">
            <v>3.6.3.2</v>
          </cell>
        </row>
        <row r="68">
          <cell r="A68" t="str">
            <v>312.3</v>
          </cell>
          <cell r="B68" t="str">
            <v>3.6.3.2</v>
          </cell>
        </row>
        <row r="69">
          <cell r="A69" t="str">
            <v>312.4</v>
          </cell>
          <cell r="B69" t="str">
            <v>3.6.3.3</v>
          </cell>
        </row>
        <row r="70">
          <cell r="A70" t="str">
            <v>320.1</v>
          </cell>
          <cell r="B70" t="str">
            <v>3.6.3.4.4</v>
          </cell>
        </row>
        <row r="71">
          <cell r="A71" t="str">
            <v>320.2</v>
          </cell>
          <cell r="B71" t="str">
            <v>3.6.3.4.4</v>
          </cell>
        </row>
        <row r="72">
          <cell r="A72" t="str">
            <v>330.1</v>
          </cell>
          <cell r="B72" t="str">
            <v>3.6.3.6.2</v>
          </cell>
        </row>
        <row r="73">
          <cell r="A73" t="str">
            <v>330.2</v>
          </cell>
          <cell r="B73" t="str">
            <v>3.6.3.6.3</v>
          </cell>
        </row>
        <row r="74">
          <cell r="A74" t="str">
            <v>340.1</v>
          </cell>
          <cell r="B74" t="str">
            <v>3.6.3.7.1</v>
          </cell>
        </row>
        <row r="75">
          <cell r="A75" t="str">
            <v>340.2</v>
          </cell>
          <cell r="B75" t="str">
            <v>3.6.3.7.3</v>
          </cell>
        </row>
        <row r="76">
          <cell r="A76" t="str">
            <v>340.3</v>
          </cell>
          <cell r="B76" t="str">
            <v>3.6.3.7.5</v>
          </cell>
        </row>
        <row r="77">
          <cell r="A77" t="str">
            <v>341.1</v>
          </cell>
          <cell r="B77" t="str">
            <v>3.6.3.7</v>
          </cell>
        </row>
        <row r="78">
          <cell r="A78" t="str">
            <v>341.2</v>
          </cell>
          <cell r="B78" t="str">
            <v>3.6.3.7</v>
          </cell>
        </row>
        <row r="79">
          <cell r="A79" t="str">
            <v>342.1</v>
          </cell>
          <cell r="B79" t="str">
            <v>3.6.3.7</v>
          </cell>
        </row>
        <row r="80">
          <cell r="A80" t="str">
            <v>342P</v>
          </cell>
          <cell r="B80" t="str">
            <v>3.6.3.7.16 </v>
          </cell>
        </row>
        <row r="81">
          <cell r="A81" t="str">
            <v>410.1</v>
          </cell>
          <cell r="B81" t="str">
            <v>3.6.4.1.1</v>
          </cell>
        </row>
        <row r="82">
          <cell r="A82" t="str">
            <v>410.2</v>
          </cell>
          <cell r="B82" t="str">
            <v>3.6.4.1.2</v>
          </cell>
        </row>
        <row r="83">
          <cell r="A83" t="str">
            <v>411.1</v>
          </cell>
          <cell r="B83" t="str">
            <v>3.6.4.2.1</v>
          </cell>
        </row>
        <row r="84">
          <cell r="A84" t="str">
            <v>411.2</v>
          </cell>
          <cell r="B84" t="str">
            <v>3.6.4.2.2</v>
          </cell>
        </row>
        <row r="85">
          <cell r="A85" t="str">
            <v>411.3</v>
          </cell>
          <cell r="B85" t="str">
            <v>3.6.4.2.3</v>
          </cell>
        </row>
        <row r="86">
          <cell r="A86" t="str">
            <v>414.1</v>
          </cell>
          <cell r="B86" t="str">
            <v>3.6.4.1.3</v>
          </cell>
        </row>
        <row r="87">
          <cell r="A87" t="str">
            <v>414.2</v>
          </cell>
          <cell r="B87" t="str">
            <v>3.6.4.1.4</v>
          </cell>
        </row>
        <row r="88">
          <cell r="A88" t="str">
            <v>414.3</v>
          </cell>
          <cell r="B88" t="str">
            <v>3.6.4.1.5</v>
          </cell>
        </row>
        <row r="89">
          <cell r="A89" t="str">
            <v>414.4</v>
          </cell>
          <cell r="B89" t="str">
            <v>3.6.4.1.6</v>
          </cell>
        </row>
        <row r="90">
          <cell r="A90" t="str">
            <v>414.5</v>
          </cell>
          <cell r="B90" t="str">
            <v>3.6.4.1</v>
          </cell>
        </row>
        <row r="91">
          <cell r="A91" t="str">
            <v>415.1</v>
          </cell>
          <cell r="B91" t="str">
            <v>3.6.4.2.5</v>
          </cell>
        </row>
        <row r="92">
          <cell r="A92" t="str">
            <v>420.1</v>
          </cell>
          <cell r="B92" t="str">
            <v xml:space="preserve">3.6.4.3.1 </v>
          </cell>
        </row>
        <row r="93">
          <cell r="A93" t="str">
            <v>420.2</v>
          </cell>
          <cell r="B93" t="str">
            <v>3.6.4.3.2</v>
          </cell>
        </row>
        <row r="94">
          <cell r="A94" t="str">
            <v>421.1</v>
          </cell>
          <cell r="B94" t="str">
            <v>3.6.4.4.2</v>
          </cell>
        </row>
        <row r="95">
          <cell r="A95" t="str">
            <v>421.2</v>
          </cell>
          <cell r="B95" t="str">
            <v>3.6.4.4.3</v>
          </cell>
        </row>
        <row r="96">
          <cell r="A96" t="str">
            <v>421.3</v>
          </cell>
          <cell r="B96" t="str">
            <v>3.6.4.4.4</v>
          </cell>
        </row>
        <row r="97">
          <cell r="A97" t="str">
            <v>421.4</v>
          </cell>
          <cell r="B97" t="str">
            <v>3.6.4.4.5</v>
          </cell>
        </row>
        <row r="98">
          <cell r="A98" t="str">
            <v>430.1</v>
          </cell>
          <cell r="B98" t="str">
            <v>3.6.4.5.1</v>
          </cell>
        </row>
        <row r="99">
          <cell r="A99" t="str">
            <v>430.2</v>
          </cell>
          <cell r="B99" t="str">
            <v>3.6.4.5.2</v>
          </cell>
        </row>
        <row r="100">
          <cell r="A100" t="str">
            <v>431.1</v>
          </cell>
          <cell r="B100" t="str">
            <v>3.6.4.6.1</v>
          </cell>
        </row>
        <row r="101">
          <cell r="A101" t="str">
            <v>431.2</v>
          </cell>
          <cell r="B101" t="str">
            <v>3.6.4.6.2</v>
          </cell>
        </row>
        <row r="102">
          <cell r="A102" t="str">
            <v>432.1</v>
          </cell>
          <cell r="B102" t="str">
            <v>3.6.4.7.1</v>
          </cell>
        </row>
        <row r="103">
          <cell r="A103" t="str">
            <v>432.2</v>
          </cell>
          <cell r="B103" t="str">
            <v>3.6.4.7.1</v>
          </cell>
        </row>
        <row r="104">
          <cell r="A104" t="str">
            <v>433.1</v>
          </cell>
          <cell r="B104" t="str">
            <v>3.6.4.8.1</v>
          </cell>
        </row>
        <row r="105">
          <cell r="A105" t="str">
            <v>433.2</v>
          </cell>
          <cell r="B105" t="str">
            <v>3.6.4.8.2</v>
          </cell>
        </row>
        <row r="106">
          <cell r="A106" t="str">
            <v>433.3</v>
          </cell>
          <cell r="B106" t="str">
            <v>3.6.4.8.3</v>
          </cell>
        </row>
        <row r="107">
          <cell r="A107" t="str">
            <v>433.4</v>
          </cell>
          <cell r="B107" t="str">
            <v>3.6.4.8.4</v>
          </cell>
        </row>
        <row r="108">
          <cell r="A108" t="str">
            <v>433.5</v>
          </cell>
          <cell r="B108" t="str">
            <v>3.6.4.8.5</v>
          </cell>
        </row>
        <row r="109">
          <cell r="A109" t="str">
            <v>433.6</v>
          </cell>
          <cell r="B109" t="str">
            <v>3.6.4.8.6</v>
          </cell>
        </row>
        <row r="110">
          <cell r="A110" t="str">
            <v>433.7</v>
          </cell>
          <cell r="B110" t="str">
            <v>3.6.4.8.7</v>
          </cell>
        </row>
        <row r="111">
          <cell r="A111" t="str">
            <v>433.8</v>
          </cell>
          <cell r="B111" t="str">
            <v>3.6.4.8.8</v>
          </cell>
        </row>
        <row r="112">
          <cell r="A112" t="str">
            <v>440.1</v>
          </cell>
          <cell r="B112" t="str">
            <v>3.6.4.9.1</v>
          </cell>
        </row>
        <row r="113">
          <cell r="A113" t="str">
            <v>440.1P</v>
          </cell>
          <cell r="B113" t="str">
            <v>3.6.4.9</v>
          </cell>
        </row>
        <row r="114">
          <cell r="A114" t="str">
            <v>440.2</v>
          </cell>
          <cell r="B114" t="str">
            <v>3.6.4.9.2</v>
          </cell>
        </row>
        <row r="115">
          <cell r="A115" t="str">
            <v>440.2P</v>
          </cell>
          <cell r="B115" t="str">
            <v>3.6.4.9</v>
          </cell>
        </row>
        <row r="116">
          <cell r="A116" t="str">
            <v>440.3</v>
          </cell>
          <cell r="B116" t="str">
            <v>3.6.4.9.3</v>
          </cell>
        </row>
        <row r="117">
          <cell r="A117" t="str">
            <v>440.3P</v>
          </cell>
          <cell r="B117" t="str">
            <v>3.6.4.9</v>
          </cell>
        </row>
        <row r="118">
          <cell r="A118" t="str">
            <v>440.4</v>
          </cell>
          <cell r="B118" t="str">
            <v>3.6.4.9.4</v>
          </cell>
        </row>
        <row r="119">
          <cell r="A119" t="str">
            <v>441.1</v>
          </cell>
          <cell r="B119" t="str">
            <v>3.6.4.10.1</v>
          </cell>
        </row>
        <row r="120">
          <cell r="A120" t="str">
            <v>441.1P</v>
          </cell>
          <cell r="B120" t="str">
            <v>3.6.4.10</v>
          </cell>
        </row>
        <row r="121">
          <cell r="A121" t="str">
            <v>441.2</v>
          </cell>
          <cell r="B121" t="str">
            <v>3.6.4.10.2</v>
          </cell>
        </row>
        <row r="122">
          <cell r="A122" t="str">
            <v>441.2P</v>
          </cell>
          <cell r="B122" t="str">
            <v>3.6.4.10</v>
          </cell>
        </row>
        <row r="123">
          <cell r="A123" t="str">
            <v>441.3</v>
          </cell>
          <cell r="B123" t="str">
            <v>3.6.4.10.3</v>
          </cell>
        </row>
        <row r="124">
          <cell r="A124" t="str">
            <v>441.3P</v>
          </cell>
          <cell r="B124" t="str">
            <v>3.6.4.10</v>
          </cell>
        </row>
        <row r="125">
          <cell r="A125" t="str">
            <v>441.4</v>
          </cell>
          <cell r="B125" t="str">
            <v>3.6.4.10.4</v>
          </cell>
        </row>
        <row r="126">
          <cell r="A126" t="str">
            <v>450.1</v>
          </cell>
          <cell r="B126" t="str">
            <v>3.6.4.11.2</v>
          </cell>
        </row>
        <row r="127">
          <cell r="A127" t="str">
            <v>450.1.1</v>
          </cell>
          <cell r="B127" t="str">
            <v>3.6.4.11</v>
          </cell>
        </row>
        <row r="128">
          <cell r="A128" t="str">
            <v>450.1.2</v>
          </cell>
          <cell r="B128" t="str">
            <v>3.6.4.11</v>
          </cell>
        </row>
        <row r="129">
          <cell r="A129" t="str">
            <v>450.1P</v>
          </cell>
          <cell r="B129" t="str">
            <v>3.6.4.11</v>
          </cell>
        </row>
        <row r="130">
          <cell r="A130" t="str">
            <v>450.2</v>
          </cell>
          <cell r="B130" t="str">
            <v>3.6.4.11.3</v>
          </cell>
        </row>
        <row r="131">
          <cell r="A131" t="str">
            <v>450.2P</v>
          </cell>
          <cell r="B131" t="str">
            <v>3.6.4.11</v>
          </cell>
        </row>
        <row r="132">
          <cell r="A132" t="str">
            <v>450.3</v>
          </cell>
          <cell r="B132" t="str">
            <v>3.6.4.11.4</v>
          </cell>
        </row>
        <row r="133">
          <cell r="A133" t="str">
            <v>450.3P</v>
          </cell>
          <cell r="B133" t="str">
            <v>3.6.4.11</v>
          </cell>
        </row>
        <row r="134">
          <cell r="A134" t="str">
            <v>450.4</v>
          </cell>
          <cell r="B134" t="str">
            <v>3.6.4</v>
          </cell>
        </row>
        <row r="135">
          <cell r="A135" t="str">
            <v>450.5</v>
          </cell>
          <cell r="B135" t="str">
            <v>3.6.4</v>
          </cell>
        </row>
        <row r="136">
          <cell r="A136" t="str">
            <v>450.6</v>
          </cell>
          <cell r="B136" t="str">
            <v>3.6.4</v>
          </cell>
        </row>
        <row r="137">
          <cell r="A137" t="str">
            <v>450.7</v>
          </cell>
          <cell r="B137" t="str">
            <v>3.6.4</v>
          </cell>
        </row>
        <row r="138">
          <cell r="A138" t="str">
            <v>450.8</v>
          </cell>
          <cell r="B138" t="str">
            <v>3.6.4</v>
          </cell>
        </row>
        <row r="139">
          <cell r="A139" t="str">
            <v>450.9</v>
          </cell>
          <cell r="B139" t="str">
            <v>3.6.4.11.5</v>
          </cell>
        </row>
        <row r="140">
          <cell r="A140" t="str">
            <v>450.9P</v>
          </cell>
          <cell r="B140" t="str">
            <v>3.6.4.11.5</v>
          </cell>
        </row>
        <row r="141">
          <cell r="A141" t="str">
            <v>451.1</v>
          </cell>
          <cell r="B141" t="str">
            <v>3.6.4.12.1</v>
          </cell>
        </row>
        <row r="142">
          <cell r="A142" t="str">
            <v>451.1P</v>
          </cell>
          <cell r="B142" t="str">
            <v>3.6.4.12</v>
          </cell>
        </row>
        <row r="143">
          <cell r="A143" t="str">
            <v>451.2</v>
          </cell>
          <cell r="B143" t="str">
            <v>3.6.4.12.2</v>
          </cell>
        </row>
        <row r="144">
          <cell r="A144" t="str">
            <v>451.2P</v>
          </cell>
          <cell r="B144" t="str">
            <v>3.6.4.12</v>
          </cell>
        </row>
        <row r="145">
          <cell r="A145" t="str">
            <v>451.3</v>
          </cell>
          <cell r="B145" t="str">
            <v>3.6.4.12.3</v>
          </cell>
        </row>
        <row r="146">
          <cell r="A146" t="str">
            <v>451.3P</v>
          </cell>
          <cell r="B146" t="str">
            <v>3.6.4.12</v>
          </cell>
        </row>
        <row r="147">
          <cell r="A147" t="str">
            <v>451.4</v>
          </cell>
          <cell r="B147" t="str">
            <v>3.6.4.12</v>
          </cell>
        </row>
        <row r="148">
          <cell r="A148" t="str">
            <v>452.1</v>
          </cell>
          <cell r="B148" t="str">
            <v>3.6.4.13.1</v>
          </cell>
        </row>
        <row r="149">
          <cell r="A149" t="str">
            <v>452.1P</v>
          </cell>
          <cell r="B149" t="str">
            <v>3.6.4.13.1 </v>
          </cell>
        </row>
        <row r="150">
          <cell r="A150" t="str">
            <v>452.2</v>
          </cell>
          <cell r="B150" t="str">
            <v>3.6.4.13.2</v>
          </cell>
        </row>
        <row r="151">
          <cell r="A151" t="str">
            <v>452.2P</v>
          </cell>
          <cell r="B151" t="str">
            <v>3.6.4.13.2</v>
          </cell>
        </row>
        <row r="152">
          <cell r="A152" t="str">
            <v>452.3</v>
          </cell>
          <cell r="B152" t="str">
            <v>3.6.4.13.7</v>
          </cell>
        </row>
        <row r="153">
          <cell r="A153" t="str">
            <v>452.3P</v>
          </cell>
          <cell r="B153" t="str">
            <v>3.6.4.13.7</v>
          </cell>
        </row>
        <row r="154">
          <cell r="A154" t="str">
            <v>452.4</v>
          </cell>
          <cell r="B154" t="str">
            <v>3.6.4.13.8</v>
          </cell>
        </row>
        <row r="155">
          <cell r="A155" t="str">
            <v>452.4P</v>
          </cell>
          <cell r="B155" t="str">
            <v>3.6.4.13.8 </v>
          </cell>
        </row>
        <row r="156">
          <cell r="A156" t="str">
            <v>453.1</v>
          </cell>
          <cell r="B156" t="str">
            <v>3.6.4.13.7</v>
          </cell>
        </row>
        <row r="157">
          <cell r="A157" t="str">
            <v>460.1</v>
          </cell>
          <cell r="B157" t="str">
            <v>3.6.4.15.2</v>
          </cell>
        </row>
        <row r="158">
          <cell r="A158" t="str">
            <v>460P</v>
          </cell>
          <cell r="B158" t="str">
            <v>3.6.4.15</v>
          </cell>
        </row>
        <row r="159">
          <cell r="A159" t="str">
            <v>461.1</v>
          </cell>
          <cell r="B159" t="str">
            <v>3.6.4.16.1</v>
          </cell>
        </row>
        <row r="160">
          <cell r="A160" t="str">
            <v>461.2</v>
          </cell>
          <cell r="B160" t="str">
            <v>3.6.4.16.2</v>
          </cell>
        </row>
        <row r="161">
          <cell r="A161" t="str">
            <v>462.1</v>
          </cell>
          <cell r="B161" t="str">
            <v>3.6.4.17</v>
          </cell>
        </row>
        <row r="162">
          <cell r="A162" t="str">
            <v>462.1.1</v>
          </cell>
          <cell r="B162" t="str">
            <v>3.6.4.17.3</v>
          </cell>
        </row>
        <row r="163">
          <cell r="A163" t="str">
            <v>462.1.2</v>
          </cell>
          <cell r="B163" t="str">
            <v>3.6.4.17.4</v>
          </cell>
        </row>
        <row r="164">
          <cell r="A164" t="str">
            <v>462.1.3</v>
          </cell>
          <cell r="B164">
            <v>5000</v>
          </cell>
        </row>
        <row r="165">
          <cell r="A165" t="str">
            <v>462.2</v>
          </cell>
          <cell r="B165" t="str">
            <v>3.6.4.17</v>
          </cell>
        </row>
        <row r="166">
          <cell r="A166" t="str">
            <v>464.1</v>
          </cell>
          <cell r="B166" t="str">
            <v>3.6.8</v>
          </cell>
        </row>
        <row r="167">
          <cell r="A167" t="str">
            <v>464.2</v>
          </cell>
          <cell r="B167" t="str">
            <v>3.6.4.8 </v>
          </cell>
        </row>
        <row r="168">
          <cell r="A168" t="str">
            <v>464.3</v>
          </cell>
          <cell r="B168" t="str">
            <v>3.6.4.2</v>
          </cell>
        </row>
        <row r="169">
          <cell r="A169" t="str">
            <v>464.4</v>
          </cell>
          <cell r="B169" t="str">
            <v> 3.6.4.2.5 </v>
          </cell>
        </row>
        <row r="170">
          <cell r="A170" t="str">
            <v>465.1</v>
          </cell>
          <cell r="B170" t="str">
            <v>3.6.2.1</v>
          </cell>
        </row>
        <row r="171">
          <cell r="A171" t="str">
            <v>466.1</v>
          </cell>
          <cell r="B171" t="str">
            <v>3.6.4.7</v>
          </cell>
        </row>
        <row r="172">
          <cell r="A172" t="str">
            <v>466.2</v>
          </cell>
          <cell r="B172" t="str">
            <v>3.6.4.7</v>
          </cell>
        </row>
        <row r="173">
          <cell r="A173" t="str">
            <v>500.1</v>
          </cell>
          <cell r="B173" t="str">
            <v>3.6.5.1</v>
          </cell>
        </row>
        <row r="174">
          <cell r="A174" t="str">
            <v>501.1</v>
          </cell>
          <cell r="B174" t="str">
            <v>1.35.1.1.3</v>
          </cell>
        </row>
        <row r="175">
          <cell r="A175" t="str">
            <v>510.1</v>
          </cell>
          <cell r="B175" t="str">
            <v>3.6.5.2.10</v>
          </cell>
        </row>
        <row r="176">
          <cell r="A176" t="str">
            <v>600.1</v>
          </cell>
          <cell r="B176" t="str">
            <v>3.6.6.1.9</v>
          </cell>
        </row>
        <row r="177">
          <cell r="A177" t="str">
            <v>600.2</v>
          </cell>
          <cell r="B177" t="str">
            <v>3.6.6.1.9</v>
          </cell>
        </row>
        <row r="178">
          <cell r="A178" t="str">
            <v>600.2P</v>
          </cell>
          <cell r="B178" t="str">
            <v>3.6.6.1</v>
          </cell>
        </row>
        <row r="179">
          <cell r="A179" t="str">
            <v>600.3</v>
          </cell>
          <cell r="B179" t="str">
            <v>3.6.6.1.9</v>
          </cell>
        </row>
        <row r="180">
          <cell r="A180" t="str">
            <v>600.4</v>
          </cell>
          <cell r="B180" t="str">
            <v xml:space="preserve">3.6.6.1.10  </v>
          </cell>
        </row>
        <row r="181">
          <cell r="A181" t="str">
            <v>600.4P</v>
          </cell>
          <cell r="B181" t="str">
            <v>3.6.6.1</v>
          </cell>
        </row>
        <row r="182">
          <cell r="A182" t="str">
            <v>600.5</v>
          </cell>
          <cell r="B182" t="str">
            <v>3.6.6.1.11</v>
          </cell>
        </row>
        <row r="183">
          <cell r="A183" t="str">
            <v>600.5P</v>
          </cell>
          <cell r="B183" t="str">
            <v>3.6.6.1</v>
          </cell>
        </row>
        <row r="184">
          <cell r="A184" t="str">
            <v>610.1</v>
          </cell>
          <cell r="B184" t="str">
            <v xml:space="preserve">3.6.6.2.1   </v>
          </cell>
        </row>
        <row r="185">
          <cell r="A185" t="str">
            <v>610.2</v>
          </cell>
          <cell r="B185" t="str">
            <v>3.6.6.2.4</v>
          </cell>
        </row>
        <row r="186">
          <cell r="A186" t="str">
            <v>620.1</v>
          </cell>
          <cell r="B186" t="str">
            <v>3.6.6.3.1</v>
          </cell>
        </row>
        <row r="187">
          <cell r="A187" t="str">
            <v>620.2</v>
          </cell>
          <cell r="B187" t="str">
            <v>3.6.6.3.2</v>
          </cell>
        </row>
        <row r="188">
          <cell r="A188" t="str">
            <v>620.3</v>
          </cell>
          <cell r="B188" t="str">
            <v>3.6.6.4.6</v>
          </cell>
        </row>
        <row r="189">
          <cell r="A189" t="str">
            <v>620P</v>
          </cell>
          <cell r="B189" t="str">
            <v>3.6.6.4</v>
          </cell>
        </row>
        <row r="190">
          <cell r="A190" t="str">
            <v>621.1</v>
          </cell>
          <cell r="B190" t="str">
            <v>3.6.6.4.1</v>
          </cell>
        </row>
        <row r="191">
          <cell r="A191" t="str">
            <v>621.1P</v>
          </cell>
          <cell r="B191" t="str">
            <v>3.6.6.4</v>
          </cell>
        </row>
        <row r="192">
          <cell r="A192" t="str">
            <v>621.1P2</v>
          </cell>
          <cell r="B192" t="str">
            <v>3.6.6.4</v>
          </cell>
        </row>
        <row r="193">
          <cell r="A193" t="str">
            <v>621.1P3</v>
          </cell>
          <cell r="B193" t="str">
            <v>3.6.6.4</v>
          </cell>
        </row>
        <row r="194">
          <cell r="A194" t="str">
            <v>621.1P4</v>
          </cell>
          <cell r="B194" t="str">
            <v>3.6.6.4</v>
          </cell>
        </row>
        <row r="195">
          <cell r="A195" t="str">
            <v>621.1P5</v>
          </cell>
          <cell r="B195" t="str">
            <v>3.6.6.4</v>
          </cell>
        </row>
        <row r="196">
          <cell r="A196" t="str">
            <v>621.1P6</v>
          </cell>
          <cell r="B196" t="str">
            <v>3.6.6.4</v>
          </cell>
        </row>
        <row r="197">
          <cell r="A197" t="str">
            <v>621.1P7</v>
          </cell>
          <cell r="B197" t="str">
            <v>3.6.6.4</v>
          </cell>
        </row>
        <row r="198">
          <cell r="A198" t="str">
            <v>621.2</v>
          </cell>
          <cell r="B198" t="str">
            <v>3.6.6.4.2</v>
          </cell>
        </row>
        <row r="199">
          <cell r="A199" t="str">
            <v>621.3</v>
          </cell>
          <cell r="B199" t="str">
            <v>3.6.6.4.3</v>
          </cell>
        </row>
        <row r="200">
          <cell r="A200" t="str">
            <v>621.4</v>
          </cell>
          <cell r="B200" t="str">
            <v xml:space="preserve"> 3.6.6.4.4</v>
          </cell>
        </row>
        <row r="201">
          <cell r="A201" t="str">
            <v>621.5</v>
          </cell>
          <cell r="B201" t="str">
            <v>3.6.6.5.5</v>
          </cell>
        </row>
        <row r="202">
          <cell r="A202" t="str">
            <v>621.5P</v>
          </cell>
          <cell r="B202" t="str">
            <v>3.6.6.4.5</v>
          </cell>
        </row>
        <row r="203">
          <cell r="A203" t="str">
            <v>621.6</v>
          </cell>
          <cell r="B203" t="str">
            <v xml:space="preserve"> 3.6.6.4.6 </v>
          </cell>
        </row>
        <row r="204">
          <cell r="A204" t="str">
            <v>622.1</v>
          </cell>
          <cell r="B204" t="str">
            <v>3.6.6.5.1</v>
          </cell>
        </row>
        <row r="205">
          <cell r="A205" t="str">
            <v>622.2</v>
          </cell>
          <cell r="B205" t="str">
            <v>3.6.6.5.3</v>
          </cell>
        </row>
        <row r="206">
          <cell r="A206" t="str">
            <v>622.3</v>
          </cell>
          <cell r="B206" t="str">
            <v>3.6.6.5.2</v>
          </cell>
        </row>
        <row r="207">
          <cell r="A207" t="str">
            <v>622.4</v>
          </cell>
          <cell r="B207" t="str">
            <v>3.6.6.5.4 </v>
          </cell>
        </row>
        <row r="208">
          <cell r="A208" t="str">
            <v>622.5</v>
          </cell>
          <cell r="B208" t="str">
            <v>3.6.6.5.5</v>
          </cell>
        </row>
        <row r="209">
          <cell r="A209" t="str">
            <v>621.7</v>
          </cell>
          <cell r="B209" t="str">
            <v>3.6.6.4</v>
          </cell>
        </row>
        <row r="210">
          <cell r="A210" t="str">
            <v>623.1</v>
          </cell>
          <cell r="B210" t="str">
            <v>3.6.6.8</v>
          </cell>
        </row>
        <row r="211">
          <cell r="A211" t="str">
            <v>623.2</v>
          </cell>
          <cell r="B211" t="str">
            <v>3.6.6.8</v>
          </cell>
        </row>
        <row r="212">
          <cell r="A212" t="str">
            <v>630.1</v>
          </cell>
          <cell r="B212" t="str">
            <v>3.6.6.6.8</v>
          </cell>
        </row>
        <row r="213">
          <cell r="A213" t="str">
            <v>630.2</v>
          </cell>
          <cell r="B213" t="str">
            <v>3.6.6.6.17</v>
          </cell>
        </row>
        <row r="214">
          <cell r="A214" t="str">
            <v>630.3</v>
          </cell>
          <cell r="B214" t="str">
            <v xml:space="preserve"> 3.6.6.6.26</v>
          </cell>
        </row>
        <row r="215">
          <cell r="A215" t="str">
            <v>630.4</v>
          </cell>
          <cell r="B215" t="str">
            <v xml:space="preserve">3.6.6.6.35 </v>
          </cell>
        </row>
        <row r="216">
          <cell r="A216" t="str">
            <v>630.5</v>
          </cell>
          <cell r="B216" t="str">
            <v>3.6.6.6.44</v>
          </cell>
        </row>
        <row r="217">
          <cell r="A217" t="str">
            <v>630.6</v>
          </cell>
          <cell r="B217" t="str">
            <v>3.6.6.6.46</v>
          </cell>
        </row>
        <row r="218">
          <cell r="A218" t="str">
            <v>630.7</v>
          </cell>
          <cell r="B218" t="str">
            <v>3.6.6.6.47</v>
          </cell>
        </row>
        <row r="219">
          <cell r="A219" t="str">
            <v>630P</v>
          </cell>
          <cell r="B219" t="str">
            <v>3.3.5.3.6</v>
          </cell>
        </row>
        <row r="220">
          <cell r="A220" t="str">
            <v>631.1</v>
          </cell>
          <cell r="B220" t="str">
            <v>3.6.6.21.2</v>
          </cell>
        </row>
        <row r="221">
          <cell r="A221" t="str">
            <v>631P</v>
          </cell>
          <cell r="B221" t="str">
            <v>3.6.6.21.2</v>
          </cell>
        </row>
        <row r="222">
          <cell r="A222" t="str">
            <v>632.1</v>
          </cell>
          <cell r="B222" t="str">
            <v>3.6.6.7.1</v>
          </cell>
        </row>
        <row r="223">
          <cell r="A223" t="str">
            <v>632.2</v>
          </cell>
          <cell r="B223" t="str">
            <v>3.6.6.7.2</v>
          </cell>
        </row>
        <row r="224">
          <cell r="A224" t="str">
            <v>632P</v>
          </cell>
          <cell r="B224" t="str">
            <v>3.6.6.11</v>
          </cell>
        </row>
        <row r="225">
          <cell r="A225" t="str">
            <v>640.1</v>
          </cell>
          <cell r="B225" t="str">
            <v>3.6.6.8.1 </v>
          </cell>
        </row>
        <row r="226">
          <cell r="A226" t="str">
            <v>640.1P</v>
          </cell>
          <cell r="B226" t="str">
            <v> 3.6.6.11</v>
          </cell>
        </row>
        <row r="227">
          <cell r="A227" t="str">
            <v>640.1P1</v>
          </cell>
          <cell r="B227" t="str">
            <v> 3.6.6.11.5</v>
          </cell>
        </row>
        <row r="228">
          <cell r="A228" t="str">
            <v>640.2</v>
          </cell>
          <cell r="B228" t="str">
            <v> 3.6.6.8.2 </v>
          </cell>
        </row>
        <row r="229">
          <cell r="A229" t="str">
            <v>640.2</v>
          </cell>
          <cell r="B229" t="str">
            <v>3.6.6.11</v>
          </cell>
        </row>
        <row r="230">
          <cell r="A230" t="str">
            <v>640.3</v>
          </cell>
          <cell r="B230" t="str">
            <v> 3.6.6.8.3 </v>
          </cell>
        </row>
        <row r="231">
          <cell r="A231" t="str">
            <v>641.1</v>
          </cell>
          <cell r="B231" t="str">
            <v>3.6.6.9.1</v>
          </cell>
        </row>
        <row r="232">
          <cell r="A232" t="str">
            <v>641.2</v>
          </cell>
          <cell r="B232" t="str">
            <v>3.6.6.9</v>
          </cell>
        </row>
        <row r="233">
          <cell r="A233" t="str">
            <v>642P1</v>
          </cell>
          <cell r="B233" t="str">
            <v>3.6.6.10</v>
          </cell>
        </row>
        <row r="234">
          <cell r="A234" t="str">
            <v>642P2</v>
          </cell>
          <cell r="B234" t="str">
            <v>3.6.6.10</v>
          </cell>
        </row>
        <row r="235">
          <cell r="A235" t="str">
            <v>642P3</v>
          </cell>
          <cell r="B235" t="str">
            <v>3.6.6.10</v>
          </cell>
        </row>
        <row r="236">
          <cell r="A236" t="str">
            <v>642.1</v>
          </cell>
          <cell r="B236" t="str">
            <v>3.6.6.10.1</v>
          </cell>
        </row>
        <row r="237">
          <cell r="A237" t="str">
            <v>642.2</v>
          </cell>
          <cell r="B237" t="str">
            <v>3.6.6.10.2</v>
          </cell>
        </row>
        <row r="238">
          <cell r="A238" t="str">
            <v>650.1</v>
          </cell>
          <cell r="B238" t="str">
            <v>3.6.6.11.1</v>
          </cell>
        </row>
        <row r="239">
          <cell r="A239" t="str">
            <v>650.2</v>
          </cell>
          <cell r="B239" t="str">
            <v>3.6.6.11.2</v>
          </cell>
        </row>
        <row r="240">
          <cell r="A240" t="str">
            <v>650.3</v>
          </cell>
          <cell r="B240" t="str">
            <v>3.6.6.11.7</v>
          </cell>
        </row>
        <row r="241">
          <cell r="A241" t="str">
            <v>650.3 OTRO</v>
          </cell>
          <cell r="B241" t="str">
            <v>3.6.6.11.7</v>
          </cell>
        </row>
        <row r="242">
          <cell r="A242" t="str">
            <v>650.3P</v>
          </cell>
          <cell r="B242" t="str">
            <v>3.6.6.11</v>
          </cell>
        </row>
        <row r="243">
          <cell r="A243" t="str">
            <v>650.4</v>
          </cell>
          <cell r="B243" t="str">
            <v>3.6.6.11.6</v>
          </cell>
        </row>
        <row r="244">
          <cell r="A244" t="str">
            <v>660.1</v>
          </cell>
          <cell r="B244" t="str">
            <v>3.6.6.12.9 </v>
          </cell>
        </row>
        <row r="245">
          <cell r="A245" t="str">
            <v>660.1</v>
          </cell>
          <cell r="B245" t="str">
            <v>3.6.6.12.7</v>
          </cell>
        </row>
        <row r="246">
          <cell r="A246" t="str">
            <v>660.2</v>
          </cell>
          <cell r="B246" t="str">
            <v>3.6.6.12.8</v>
          </cell>
        </row>
        <row r="247">
          <cell r="A247" t="str">
            <v>660.3</v>
          </cell>
          <cell r="B247" t="str">
            <v>3.6.6.12.9</v>
          </cell>
        </row>
        <row r="248">
          <cell r="A248" t="str">
            <v>661 OTRO</v>
          </cell>
          <cell r="B248" t="str">
            <v>3.6.6.13</v>
          </cell>
        </row>
        <row r="249">
          <cell r="A249" t="str">
            <v>661.1</v>
          </cell>
          <cell r="B249" t="str">
            <v>3.6.6.13.4</v>
          </cell>
        </row>
        <row r="250">
          <cell r="A250" t="str">
            <v>661.1.1</v>
          </cell>
          <cell r="B250" t="str">
            <v>3.6.6.13</v>
          </cell>
        </row>
        <row r="251">
          <cell r="A251" t="str">
            <v>661.1.2</v>
          </cell>
          <cell r="B251" t="str">
            <v>3.6.6.13</v>
          </cell>
        </row>
        <row r="252">
          <cell r="A252" t="str">
            <v>661.1P</v>
          </cell>
          <cell r="B252" t="str">
            <v>3.6.6.13</v>
          </cell>
        </row>
        <row r="253">
          <cell r="A253" t="str">
            <v>661.2</v>
          </cell>
          <cell r="B253" t="str">
            <v>3.6.6.13.20</v>
          </cell>
        </row>
        <row r="254">
          <cell r="A254" t="str">
            <v>661.3</v>
          </cell>
          <cell r="B254" t="str">
            <v> 3.6.6.13.4 </v>
          </cell>
        </row>
        <row r="255">
          <cell r="A255" t="str">
            <v>662.1</v>
          </cell>
          <cell r="B255" t="str">
            <v>3.3.14.19.1</v>
          </cell>
        </row>
        <row r="256">
          <cell r="A256" t="str">
            <v>662.2</v>
          </cell>
          <cell r="B256" t="str">
            <v>3.6.6.14</v>
          </cell>
        </row>
        <row r="257">
          <cell r="A257" t="str">
            <v>670.1</v>
          </cell>
          <cell r="B257" t="str">
            <v>3.6.6.15.2</v>
          </cell>
        </row>
        <row r="258">
          <cell r="A258" t="str">
            <v>670.1P</v>
          </cell>
          <cell r="B258" t="str">
            <v>3.6.6.15.2</v>
          </cell>
        </row>
        <row r="259">
          <cell r="A259" t="str">
            <v>670.2</v>
          </cell>
          <cell r="B259" t="str">
            <v>3.6.6.15.2</v>
          </cell>
        </row>
        <row r="260">
          <cell r="A260" t="str">
            <v>671.1</v>
          </cell>
          <cell r="B260" t="str">
            <v>3.6.6.16.1</v>
          </cell>
        </row>
        <row r="261">
          <cell r="A261" t="str">
            <v>671.2</v>
          </cell>
          <cell r="B261" t="str">
            <v> 3.6.6.16.8</v>
          </cell>
        </row>
        <row r="262">
          <cell r="A262" t="str">
            <v>672.1</v>
          </cell>
          <cell r="B262" t="str">
            <v>3.6.6.19.2</v>
          </cell>
        </row>
        <row r="263">
          <cell r="A263" t="str">
            <v>673.1</v>
          </cell>
          <cell r="B263" t="str">
            <v>3.6.6.19.2</v>
          </cell>
        </row>
        <row r="264">
          <cell r="A264" t="str">
            <v>673.2</v>
          </cell>
          <cell r="B264" t="str">
            <v>3.6.8.1.2</v>
          </cell>
        </row>
        <row r="265">
          <cell r="A265" t="str">
            <v>673.2P</v>
          </cell>
          <cell r="B265" t="str">
            <v>3.6.8.1</v>
          </cell>
        </row>
        <row r="266">
          <cell r="A266" t="str">
            <v>673.3</v>
          </cell>
          <cell r="B266" t="str">
            <v>3.6.8.1.2</v>
          </cell>
        </row>
        <row r="267">
          <cell r="A267" t="str">
            <v>674.1</v>
          </cell>
          <cell r="B267" t="str">
            <v>3.6.6.20.1</v>
          </cell>
        </row>
        <row r="268">
          <cell r="A268" t="str">
            <v>674.2</v>
          </cell>
          <cell r="B268" t="str">
            <v>3.6.6.20.2</v>
          </cell>
        </row>
        <row r="269">
          <cell r="A269" t="str">
            <v>675.1</v>
          </cell>
          <cell r="B269" t="str">
            <v> 3.6.8.2.6 </v>
          </cell>
        </row>
        <row r="270">
          <cell r="A270" t="str">
            <v>675.2</v>
          </cell>
          <cell r="B270" t="str">
            <v>3.6.4.2</v>
          </cell>
        </row>
        <row r="271">
          <cell r="A271" t="str">
            <v>675.3</v>
          </cell>
          <cell r="B271" t="str">
            <v>3.6.4.1.2</v>
          </cell>
        </row>
        <row r="272">
          <cell r="A272" t="str">
            <v>676.1</v>
          </cell>
          <cell r="B272" t="str">
            <v> 3.6.8.2.2 </v>
          </cell>
        </row>
        <row r="273">
          <cell r="A273" t="str">
            <v>680.1P</v>
          </cell>
          <cell r="B273" t="str">
            <v>3.6.6.20.1 </v>
          </cell>
        </row>
        <row r="274">
          <cell r="A274" t="str">
            <v>680.1</v>
          </cell>
          <cell r="B274" t="str">
            <v>3.6.6.20.1</v>
          </cell>
        </row>
        <row r="275">
          <cell r="A275" t="str">
            <v>680.2</v>
          </cell>
          <cell r="B275" t="str">
            <v>3.6.6.20.2</v>
          </cell>
        </row>
        <row r="276">
          <cell r="A276" t="str">
            <v>680.3</v>
          </cell>
          <cell r="B276" t="str">
            <v>3.6.6.20.3</v>
          </cell>
        </row>
        <row r="277">
          <cell r="A277" t="str">
            <v>680P</v>
          </cell>
          <cell r="B277" t="str">
            <v>3.3.11.3</v>
          </cell>
        </row>
        <row r="278">
          <cell r="A278" t="str">
            <v>681.1</v>
          </cell>
          <cell r="B278" t="str">
            <v xml:space="preserve">3.6.6.21.1  </v>
          </cell>
        </row>
        <row r="279">
          <cell r="A279" t="str">
            <v>682.1</v>
          </cell>
          <cell r="B279" t="str">
            <v>3.2.7.5.3</v>
          </cell>
        </row>
        <row r="280">
          <cell r="A280" t="str">
            <v>683P</v>
          </cell>
          <cell r="B280" t="str">
            <v> 3.6.6.14</v>
          </cell>
        </row>
        <row r="281">
          <cell r="A281" t="str">
            <v>690.1</v>
          </cell>
          <cell r="B281" t="str">
            <v>3.6.7.1.1</v>
          </cell>
        </row>
        <row r="282">
          <cell r="A282" t="str">
            <v>700.1</v>
          </cell>
          <cell r="B282" t="str">
            <v>3.6.7.1.1</v>
          </cell>
        </row>
        <row r="283">
          <cell r="A283" t="str">
            <v>700.2</v>
          </cell>
          <cell r="B283" t="str">
            <v>3.6.7.1.6</v>
          </cell>
        </row>
        <row r="284">
          <cell r="A284" t="str">
            <v>700.3</v>
          </cell>
          <cell r="B284" t="str">
            <v> 3.6.7.1.2</v>
          </cell>
        </row>
        <row r="285">
          <cell r="A285" t="str">
            <v>700.4</v>
          </cell>
          <cell r="B285" t="str">
            <v>3.6.7.1.6</v>
          </cell>
        </row>
        <row r="286">
          <cell r="A286" t="str">
            <v>700P</v>
          </cell>
          <cell r="B286" t="str">
            <v>3.6.7</v>
          </cell>
        </row>
        <row r="287">
          <cell r="A287" t="str">
            <v>701.1</v>
          </cell>
          <cell r="B287" t="str">
            <v>3.6.7.2.1</v>
          </cell>
        </row>
        <row r="288">
          <cell r="A288" t="str">
            <v>701P</v>
          </cell>
          <cell r="B288" t="str">
            <v>3.6.7.2</v>
          </cell>
        </row>
        <row r="289">
          <cell r="A289" t="str">
            <v>710.1</v>
          </cell>
          <cell r="B289" t="str">
            <v>3.6.7.3.13</v>
          </cell>
        </row>
        <row r="290">
          <cell r="A290" t="str">
            <v>710.1.1</v>
          </cell>
          <cell r="B290" t="str">
            <v>3.6.7.3.39</v>
          </cell>
        </row>
        <row r="291">
          <cell r="A291" t="str">
            <v>710.1.3</v>
          </cell>
          <cell r="B291" t="str">
            <v>3.6.7.3</v>
          </cell>
        </row>
        <row r="292">
          <cell r="A292" t="str">
            <v>710.1.4</v>
          </cell>
          <cell r="B292" t="str">
            <v>3.6.7.3</v>
          </cell>
        </row>
        <row r="293">
          <cell r="A293" t="str">
            <v>710.1.5</v>
          </cell>
          <cell r="B293" t="str">
            <v>3.6.7.3</v>
          </cell>
        </row>
        <row r="294">
          <cell r="A294" t="str">
            <v>710.2</v>
          </cell>
          <cell r="B294" t="str">
            <v>3.6.7.3</v>
          </cell>
        </row>
        <row r="295">
          <cell r="A295" t="str">
            <v>710.3</v>
          </cell>
          <cell r="B295" t="str">
            <v>3.6.7.3</v>
          </cell>
        </row>
        <row r="296">
          <cell r="A296" t="str">
            <v>710.4</v>
          </cell>
          <cell r="B296" t="str">
            <v>3.6.7.3</v>
          </cell>
        </row>
        <row r="297">
          <cell r="A297" t="str">
            <v>710.5</v>
          </cell>
          <cell r="B297" t="str">
            <v>3.6.7.3</v>
          </cell>
        </row>
        <row r="298">
          <cell r="A298" t="str">
            <v>720.1</v>
          </cell>
          <cell r="B298" t="str">
            <v>3.6.7.4.1</v>
          </cell>
        </row>
        <row r="299">
          <cell r="A299" t="str">
            <v>730.1</v>
          </cell>
          <cell r="B299" t="str">
            <v>3.6.7.5.1</v>
          </cell>
        </row>
        <row r="300">
          <cell r="A300" t="str">
            <v>730.2</v>
          </cell>
          <cell r="B300" t="str">
            <v>3.6.7.5.2</v>
          </cell>
        </row>
        <row r="301">
          <cell r="A301" t="str">
            <v>730.2</v>
          </cell>
          <cell r="B301" t="str">
            <v>3.6.7.5.2</v>
          </cell>
        </row>
        <row r="302">
          <cell r="A302" t="str">
            <v>730.3</v>
          </cell>
          <cell r="B302" t="str">
            <v>3.6.7.5.3</v>
          </cell>
        </row>
        <row r="303">
          <cell r="A303" t="str">
            <v>731.1</v>
          </cell>
          <cell r="B303" t="str">
            <v>3.6.6.21</v>
          </cell>
        </row>
        <row r="304">
          <cell r="A304" t="str">
            <v>740.1</v>
          </cell>
          <cell r="B304" t="str">
            <v>3.6.7.6.1</v>
          </cell>
        </row>
        <row r="305">
          <cell r="A305" t="str">
            <v>741.1P1</v>
          </cell>
          <cell r="B305" t="str">
            <v>3.6.7</v>
          </cell>
        </row>
        <row r="306">
          <cell r="A306" t="str">
            <v>741.1P2</v>
          </cell>
          <cell r="B306" t="str">
            <v>3.6.7</v>
          </cell>
        </row>
        <row r="307">
          <cell r="A307" t="str">
            <v>741.1P3</v>
          </cell>
          <cell r="B307" t="str">
            <v>3.6.7</v>
          </cell>
        </row>
        <row r="308">
          <cell r="A308" t="str">
            <v>800.1</v>
          </cell>
          <cell r="B308" t="str">
            <v>3.6.9.1.4</v>
          </cell>
        </row>
        <row r="309">
          <cell r="A309" t="str">
            <v>800.2</v>
          </cell>
          <cell r="B309" t="str">
            <v>3.6.9.1.10</v>
          </cell>
        </row>
        <row r="310">
          <cell r="A310" t="str">
            <v>800.3</v>
          </cell>
          <cell r="B310" t="str">
            <v>3.6.9.1.6</v>
          </cell>
        </row>
        <row r="311">
          <cell r="A311" t="str">
            <v>800.4</v>
          </cell>
          <cell r="B311" t="str">
            <v>3.6.9.1.13</v>
          </cell>
        </row>
        <row r="312">
          <cell r="A312" t="str">
            <v>800P</v>
          </cell>
          <cell r="B312" t="str">
            <v>3.6.9.1.30</v>
          </cell>
        </row>
        <row r="313">
          <cell r="A313" t="str">
            <v>801.1</v>
          </cell>
          <cell r="B313" t="str">
            <v>3.6.1.2</v>
          </cell>
        </row>
        <row r="314">
          <cell r="A314" t="str">
            <v>801.2</v>
          </cell>
          <cell r="B314" t="str">
            <v>3.6.9.4.12</v>
          </cell>
        </row>
        <row r="315">
          <cell r="A315" t="str">
            <v>801.3</v>
          </cell>
          <cell r="B315" t="str">
            <v>3.6.9.4.12</v>
          </cell>
        </row>
        <row r="316">
          <cell r="A316" t="str">
            <v>801.4</v>
          </cell>
          <cell r="B316" t="str">
            <v>3.6.9.4.12</v>
          </cell>
        </row>
        <row r="317">
          <cell r="A317" t="str">
            <v>801.5</v>
          </cell>
          <cell r="B317" t="str">
            <v>3.6.9.4.8</v>
          </cell>
        </row>
        <row r="318">
          <cell r="A318" t="str">
            <v>801.6</v>
          </cell>
          <cell r="B318" t="str">
            <v>3.6.9.4.10</v>
          </cell>
        </row>
        <row r="319">
          <cell r="A319" t="str">
            <v>801.7</v>
          </cell>
          <cell r="B319" t="str">
            <v>3.6.9.4</v>
          </cell>
        </row>
        <row r="320">
          <cell r="A320" t="str">
            <v>810.1</v>
          </cell>
          <cell r="B320" t="str">
            <v>3.6.9.2.1</v>
          </cell>
        </row>
        <row r="321">
          <cell r="A321" t="str">
            <v>810.2</v>
          </cell>
          <cell r="B321" t="str">
            <v>3.6.9.2.2</v>
          </cell>
        </row>
        <row r="322">
          <cell r="A322" t="str">
            <v>810.3</v>
          </cell>
          <cell r="B322" t="str">
            <v>3.2.9.1.1</v>
          </cell>
        </row>
        <row r="323">
          <cell r="A323" t="str">
            <v>810.1P</v>
          </cell>
          <cell r="B323" t="str">
            <v> 3.6.9.2</v>
          </cell>
        </row>
        <row r="324">
          <cell r="A324" t="str">
            <v>811.1</v>
          </cell>
          <cell r="B324" t="str">
            <v>3.2.10.1</v>
          </cell>
        </row>
        <row r="325">
          <cell r="A325" t="str">
            <v>811.1P1</v>
          </cell>
          <cell r="B325" t="str">
            <v>3.2.10.1</v>
          </cell>
        </row>
        <row r="326">
          <cell r="A326" t="str">
            <v>811.1P10</v>
          </cell>
          <cell r="B326" t="str">
            <v>3.2.10.1</v>
          </cell>
        </row>
        <row r="327">
          <cell r="A327" t="str">
            <v>811.1P11</v>
          </cell>
          <cell r="B327" t="str">
            <v>3.2.10.1</v>
          </cell>
        </row>
        <row r="328">
          <cell r="A328" t="str">
            <v>811.1P12</v>
          </cell>
          <cell r="B328" t="str">
            <v>3.2.10.1</v>
          </cell>
        </row>
        <row r="329">
          <cell r="A329" t="str">
            <v>811.1P13</v>
          </cell>
          <cell r="B329" t="str">
            <v>3.2.10.1</v>
          </cell>
        </row>
        <row r="330">
          <cell r="A330" t="str">
            <v>811.1P14</v>
          </cell>
          <cell r="B330" t="str">
            <v>3.2.10.1</v>
          </cell>
        </row>
        <row r="331">
          <cell r="A331" t="str">
            <v>811.1P2</v>
          </cell>
          <cell r="B331" t="str">
            <v>3.2.10.1</v>
          </cell>
        </row>
        <row r="332">
          <cell r="A332" t="str">
            <v>811.1P3</v>
          </cell>
          <cell r="B332" t="str">
            <v>3.2.10.1</v>
          </cell>
        </row>
        <row r="333">
          <cell r="A333" t="str">
            <v>811.1P4</v>
          </cell>
          <cell r="B333" t="str">
            <v>3.2.10.1</v>
          </cell>
        </row>
        <row r="334">
          <cell r="A334" t="str">
            <v>811.1P5</v>
          </cell>
          <cell r="B334" t="str">
            <v>3.2.10.1</v>
          </cell>
        </row>
        <row r="335">
          <cell r="A335" t="str">
            <v>811.1P6</v>
          </cell>
          <cell r="B335" t="str">
            <v>3.2.10.1</v>
          </cell>
        </row>
        <row r="336">
          <cell r="A336" t="str">
            <v>811.1P7</v>
          </cell>
          <cell r="B336" t="str">
            <v>3.2.10.1</v>
          </cell>
        </row>
        <row r="337">
          <cell r="A337" t="str">
            <v>811.1P8</v>
          </cell>
          <cell r="B337" t="str">
            <v>3.2.10.1</v>
          </cell>
        </row>
        <row r="338">
          <cell r="A338" t="str">
            <v>811.1P9</v>
          </cell>
          <cell r="B338" t="str">
            <v>3.2.10.1</v>
          </cell>
        </row>
        <row r="339">
          <cell r="A339" t="str">
            <v>812.1</v>
          </cell>
          <cell r="B339" t="str">
            <v>3.3.5.3</v>
          </cell>
        </row>
        <row r="340">
          <cell r="A340" t="str">
            <v>815P</v>
          </cell>
          <cell r="B340" t="str">
            <v>3.2.10.3</v>
          </cell>
        </row>
        <row r="341">
          <cell r="A341" t="str">
            <v>900.1</v>
          </cell>
          <cell r="B341" t="str">
            <v xml:space="preserve">3.6.9.3.1   </v>
          </cell>
        </row>
        <row r="342">
          <cell r="A342" t="str">
            <v>900.2</v>
          </cell>
          <cell r="B342" t="str">
            <v xml:space="preserve">3.6.9.3.1   </v>
          </cell>
        </row>
        <row r="343">
          <cell r="A343" t="str">
            <v>900.3</v>
          </cell>
          <cell r="B343" t="str">
            <v xml:space="preserve">3.6.9.3.1   </v>
          </cell>
        </row>
        <row r="344">
          <cell r="A344" t="str">
            <v>900.3P</v>
          </cell>
          <cell r="B344" t="str">
            <v xml:space="preserve">3.6.9.3.1   </v>
          </cell>
        </row>
        <row r="345">
          <cell r="A345" t="str">
            <v>900.4P</v>
          </cell>
          <cell r="B345" t="str">
            <v xml:space="preserve">3.6.9.3.1   </v>
          </cell>
        </row>
        <row r="346">
          <cell r="A346" t="str">
            <v>640.1P2</v>
          </cell>
          <cell r="B346" t="str">
            <v>3.6.6.11.3</v>
          </cell>
        </row>
        <row r="347">
          <cell r="A347" t="str">
            <v>trinchos de madera</v>
          </cell>
          <cell r="B347" t="str">
            <v> 3.2.7.5.1</v>
          </cell>
        </row>
        <row r="348">
          <cell r="A348" t="str">
            <v>510P1</v>
          </cell>
          <cell r="B348" t="str">
            <v>3.6.5.2</v>
          </cell>
        </row>
        <row r="349">
          <cell r="A349" t="str">
            <v>510P2</v>
          </cell>
          <cell r="B349" t="str">
            <v>3.6.5.2.2</v>
          </cell>
        </row>
        <row r="350">
          <cell r="A350" t="str">
            <v>510P3</v>
          </cell>
          <cell r="B350" t="str">
            <v>3.6.5.2</v>
          </cell>
        </row>
      </sheetData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CZNStudy"/>
      <sheetName val="CdelCOriginal"/>
      <sheetName val="CdelCNew"/>
      <sheetName val="NEW DATABASE"/>
    </sheetNames>
    <sheetDataSet>
      <sheetData sheetId="0" refreshError="1">
        <row r="18">
          <cell r="A18">
            <v>102</v>
          </cell>
          <cell r="F18">
            <v>102</v>
          </cell>
          <cell r="G18">
            <v>105</v>
          </cell>
          <cell r="H18">
            <v>105</v>
          </cell>
          <cell r="M18" t="str">
            <v>CDC</v>
          </cell>
        </row>
        <row r="19">
          <cell r="F19">
            <v>0</v>
          </cell>
          <cell r="G19">
            <v>0</v>
          </cell>
          <cell r="H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</row>
        <row r="21">
          <cell r="F21">
            <v>57</v>
          </cell>
          <cell r="G21">
            <v>54</v>
          </cell>
          <cell r="H21">
            <v>54</v>
          </cell>
        </row>
        <row r="22">
          <cell r="F22">
            <v>11.97</v>
          </cell>
          <cell r="G22">
            <v>11.88</v>
          </cell>
          <cell r="H22">
            <v>11.88</v>
          </cell>
        </row>
        <row r="23">
          <cell r="F23">
            <v>0.1</v>
          </cell>
          <cell r="G23">
            <v>6.3025210084033653E-2</v>
          </cell>
          <cell r="H23">
            <v>6.3025210084033653E-2</v>
          </cell>
        </row>
        <row r="24">
          <cell r="F24">
            <v>1.1969999999999998</v>
          </cell>
          <cell r="G24">
            <v>0.72</v>
          </cell>
          <cell r="H24">
            <v>0.72</v>
          </cell>
        </row>
        <row r="25">
          <cell r="F25">
            <v>6.16</v>
          </cell>
          <cell r="G25">
            <v>6.6699999999999946</v>
          </cell>
          <cell r="H25">
            <v>6.6699999999999946</v>
          </cell>
        </row>
        <row r="26">
          <cell r="F26">
            <v>1.9498049999999998</v>
          </cell>
          <cell r="G26">
            <v>0</v>
          </cell>
          <cell r="H26">
            <v>0</v>
          </cell>
        </row>
        <row r="27">
          <cell r="F27">
            <v>15.428457</v>
          </cell>
          <cell r="G27">
            <v>0.80722222222222206</v>
          </cell>
          <cell r="H27">
            <v>0.80722222222222206</v>
          </cell>
        </row>
        <row r="28">
          <cell r="F28">
            <v>8.5691430000000004</v>
          </cell>
          <cell r="G28">
            <v>0</v>
          </cell>
          <cell r="H28">
            <v>0</v>
          </cell>
        </row>
        <row r="29">
          <cell r="F29">
            <v>0</v>
          </cell>
          <cell r="G29">
            <v>23.751944444444447</v>
          </cell>
          <cell r="H29">
            <v>23.751944444444447</v>
          </cell>
        </row>
        <row r="30">
          <cell r="F30">
            <v>0</v>
          </cell>
          <cell r="G30">
            <v>9.8836111111111151</v>
          </cell>
          <cell r="H30">
            <v>9.8836111111111151</v>
          </cell>
        </row>
        <row r="31">
          <cell r="F31">
            <v>0.8</v>
          </cell>
          <cell r="G31">
            <v>0</v>
          </cell>
          <cell r="H31">
            <v>0</v>
          </cell>
        </row>
        <row r="32">
          <cell r="F32">
            <v>5.333333333333333</v>
          </cell>
          <cell r="G32">
            <v>0</v>
          </cell>
          <cell r="H32">
            <v>0</v>
          </cell>
        </row>
        <row r="33">
          <cell r="F33">
            <v>50.607738333333337</v>
          </cell>
          <cell r="G33">
            <v>53.712777777777781</v>
          </cell>
          <cell r="H33">
            <v>53.712777777777781</v>
          </cell>
        </row>
        <row r="34">
          <cell r="A34">
            <v>103</v>
          </cell>
          <cell r="F34">
            <v>103</v>
          </cell>
          <cell r="G34">
            <v>106</v>
          </cell>
          <cell r="H34">
            <v>106</v>
          </cell>
          <cell r="M34" t="str">
            <v>CDC</v>
          </cell>
        </row>
        <row r="35">
          <cell r="F35">
            <v>0</v>
          </cell>
          <cell r="G35">
            <v>0</v>
          </cell>
          <cell r="H35">
            <v>0</v>
          </cell>
        </row>
        <row r="36">
          <cell r="F36">
            <v>0</v>
          </cell>
          <cell r="G36">
            <v>0</v>
          </cell>
          <cell r="H36">
            <v>0</v>
          </cell>
        </row>
        <row r="37">
          <cell r="F37">
            <v>104</v>
          </cell>
          <cell r="G37">
            <v>99.425454545454571</v>
          </cell>
          <cell r="H37">
            <v>99.425454545454571</v>
          </cell>
        </row>
        <row r="38">
          <cell r="F38">
            <v>21.84</v>
          </cell>
          <cell r="G38">
            <v>21.873600000000007</v>
          </cell>
          <cell r="H38">
            <v>21.873600000000007</v>
          </cell>
        </row>
        <row r="39">
          <cell r="F39">
            <v>0.1</v>
          </cell>
          <cell r="G39">
            <v>8.3072546230440983E-2</v>
          </cell>
          <cell r="H39">
            <v>8.3072546230440983E-2</v>
          </cell>
        </row>
        <row r="40">
          <cell r="F40">
            <v>2.1840000000000002</v>
          </cell>
          <cell r="G40">
            <v>1.4920499999999992</v>
          </cell>
          <cell r="H40">
            <v>1.4920499999999992</v>
          </cell>
        </row>
        <row r="41">
          <cell r="F41">
            <v>10.07</v>
          </cell>
          <cell r="G41">
            <v>11.980500000000005</v>
          </cell>
          <cell r="H41">
            <v>11.980500000000005</v>
          </cell>
        </row>
        <row r="42">
          <cell r="F42">
            <v>1.9498049999999998</v>
          </cell>
          <cell r="G42">
            <v>0</v>
          </cell>
          <cell r="H42">
            <v>0</v>
          </cell>
        </row>
        <row r="43">
          <cell r="F43">
            <v>11.068893000000001</v>
          </cell>
          <cell r="G43">
            <v>0.4838968509671765</v>
          </cell>
          <cell r="H43">
            <v>0.4838968509671765</v>
          </cell>
        </row>
        <row r="44">
          <cell r="F44">
            <v>9.5990400000000005</v>
          </cell>
          <cell r="G44">
            <v>0</v>
          </cell>
          <cell r="H44">
            <v>0</v>
          </cell>
        </row>
        <row r="45">
          <cell r="F45">
            <v>0</v>
          </cell>
          <cell r="G45">
            <v>26.215</v>
          </cell>
          <cell r="H45">
            <v>26.215</v>
          </cell>
        </row>
        <row r="46">
          <cell r="F46">
            <v>0</v>
          </cell>
          <cell r="G46">
            <v>5.1076374999999992</v>
          </cell>
          <cell r="H46">
            <v>5.1076374999999992</v>
          </cell>
        </row>
        <row r="47">
          <cell r="F47">
            <v>0.8</v>
          </cell>
          <cell r="G47">
            <v>0</v>
          </cell>
          <cell r="H47">
            <v>0</v>
          </cell>
        </row>
        <row r="48">
          <cell r="F48">
            <v>5.333333333333333</v>
          </cell>
          <cell r="G48">
            <v>0</v>
          </cell>
          <cell r="H48">
            <v>0</v>
          </cell>
        </row>
        <row r="49">
          <cell r="F49">
            <v>62.04507133333334</v>
          </cell>
          <cell r="G49">
            <v>67.152684350967178</v>
          </cell>
          <cell r="H49">
            <v>67.152684350967178</v>
          </cell>
        </row>
        <row r="50">
          <cell r="A50">
            <v>104</v>
          </cell>
          <cell r="F50">
            <v>104</v>
          </cell>
          <cell r="M50" t="str">
            <v>CZN</v>
          </cell>
        </row>
        <row r="51">
          <cell r="F51">
            <v>0</v>
          </cell>
          <cell r="G51" t="e">
            <v>#N/A</v>
          </cell>
          <cell r="H51" t="e">
            <v>#N/A</v>
          </cell>
        </row>
        <row r="52">
          <cell r="F52">
            <v>0</v>
          </cell>
          <cell r="G52" t="e">
            <v>#N/A</v>
          </cell>
          <cell r="H52" t="e">
            <v>#N/A</v>
          </cell>
        </row>
        <row r="53">
          <cell r="F53">
            <v>110</v>
          </cell>
          <cell r="G53" t="e">
            <v>#N/A</v>
          </cell>
          <cell r="H53" t="e">
            <v>#N/A</v>
          </cell>
        </row>
        <row r="54">
          <cell r="F54">
            <v>23.1</v>
          </cell>
          <cell r="G54" t="e">
            <v>#N/A</v>
          </cell>
          <cell r="H54" t="e">
            <v>#N/A</v>
          </cell>
        </row>
        <row r="55">
          <cell r="F55">
            <v>0.1</v>
          </cell>
          <cell r="G55" t="e">
            <v>#N/A</v>
          </cell>
          <cell r="H55" t="e">
            <v>#N/A</v>
          </cell>
        </row>
        <row r="56">
          <cell r="F56">
            <v>2.31</v>
          </cell>
          <cell r="G56" t="e">
            <v>#N/A</v>
          </cell>
          <cell r="H56" t="e">
            <v>#N/A</v>
          </cell>
        </row>
        <row r="57">
          <cell r="F57">
            <v>11.78</v>
          </cell>
          <cell r="G57" t="e">
            <v>#N/A</v>
          </cell>
          <cell r="H57" t="e">
            <v>#N/A</v>
          </cell>
        </row>
        <row r="58">
          <cell r="F58">
            <v>1.9498049999999998</v>
          </cell>
          <cell r="G58" t="e">
            <v>#N/A</v>
          </cell>
          <cell r="H58" t="e">
            <v>#N/A</v>
          </cell>
        </row>
        <row r="59">
          <cell r="F59">
            <v>16.508349000000003</v>
          </cell>
          <cell r="G59" t="e">
            <v>#N/A</v>
          </cell>
          <cell r="H59" t="e">
            <v>#N/A</v>
          </cell>
        </row>
        <row r="60">
          <cell r="F60">
            <v>17.688231000000002</v>
          </cell>
          <cell r="G60" t="e">
            <v>#N/A</v>
          </cell>
          <cell r="H60" t="e">
            <v>#N/A</v>
          </cell>
        </row>
        <row r="61">
          <cell r="F61">
            <v>0</v>
          </cell>
          <cell r="G61" t="e">
            <v>#N/A</v>
          </cell>
          <cell r="H61" t="e">
            <v>#N/A</v>
          </cell>
        </row>
        <row r="62">
          <cell r="F62">
            <v>0</v>
          </cell>
          <cell r="G62" t="e">
            <v>#N/A</v>
          </cell>
          <cell r="H62" t="e">
            <v>#N/A</v>
          </cell>
        </row>
        <row r="63">
          <cell r="F63">
            <v>0.8</v>
          </cell>
          <cell r="G63" t="e">
            <v>#N/A</v>
          </cell>
          <cell r="H63" t="e">
            <v>#N/A</v>
          </cell>
        </row>
        <row r="64">
          <cell r="F64">
            <v>5.333333333333333</v>
          </cell>
          <cell r="G64" t="e">
            <v>#N/A</v>
          </cell>
          <cell r="H64" t="e">
            <v>#N/A</v>
          </cell>
        </row>
        <row r="65">
          <cell r="F65">
            <v>78.669718333333336</v>
          </cell>
          <cell r="G65" t="e">
            <v>#N/A</v>
          </cell>
          <cell r="H65" t="e">
            <v>#N/A</v>
          </cell>
        </row>
        <row r="66">
          <cell r="A66">
            <v>105</v>
          </cell>
          <cell r="F66">
            <v>105</v>
          </cell>
          <cell r="G66">
            <v>107</v>
          </cell>
          <cell r="H66">
            <v>107</v>
          </cell>
          <cell r="M66" t="str">
            <v>CZN</v>
          </cell>
        </row>
        <row r="67">
          <cell r="F67">
            <v>0</v>
          </cell>
          <cell r="G67">
            <v>0</v>
          </cell>
          <cell r="H67">
            <v>0</v>
          </cell>
        </row>
        <row r="68">
          <cell r="F68">
            <v>0</v>
          </cell>
          <cell r="G68">
            <v>0</v>
          </cell>
          <cell r="H68">
            <v>0</v>
          </cell>
        </row>
        <row r="69">
          <cell r="F69">
            <v>122</v>
          </cell>
          <cell r="G69">
            <v>119.04</v>
          </cell>
          <cell r="H69">
            <v>119.04</v>
          </cell>
        </row>
        <row r="70">
          <cell r="F70">
            <v>25.62</v>
          </cell>
          <cell r="G70">
            <v>26.188800000000011</v>
          </cell>
          <cell r="H70">
            <v>26.188800000000011</v>
          </cell>
        </row>
        <row r="71">
          <cell r="F71">
            <v>0.1</v>
          </cell>
          <cell r="G71">
            <v>0.10522522522522527</v>
          </cell>
          <cell r="H71">
            <v>0.10522522522522527</v>
          </cell>
        </row>
        <row r="72">
          <cell r="F72">
            <v>2.5619999999999998</v>
          </cell>
          <cell r="G72">
            <v>1.7864</v>
          </cell>
          <cell r="H72">
            <v>1.7864</v>
          </cell>
        </row>
        <row r="73">
          <cell r="F73">
            <v>15.37</v>
          </cell>
          <cell r="G73">
            <v>14.343999999999998</v>
          </cell>
          <cell r="H73">
            <v>14.343999999999998</v>
          </cell>
        </row>
        <row r="74">
          <cell r="F74">
            <v>1.9498049999999998</v>
          </cell>
          <cell r="G74">
            <v>0</v>
          </cell>
          <cell r="H74">
            <v>0</v>
          </cell>
        </row>
        <row r="75">
          <cell r="F75">
            <v>16.928307</v>
          </cell>
          <cell r="G75">
            <v>0.57935949503553075</v>
          </cell>
          <cell r="H75">
            <v>0.57935949503553075</v>
          </cell>
        </row>
        <row r="76">
          <cell r="F76">
            <v>14.668533</v>
          </cell>
          <cell r="G76">
            <v>0</v>
          </cell>
          <cell r="H76">
            <v>0</v>
          </cell>
        </row>
        <row r="77">
          <cell r="F77">
            <v>0</v>
          </cell>
          <cell r="G77">
            <v>31.38666666666667</v>
          </cell>
          <cell r="H77">
            <v>31.38666666666667</v>
          </cell>
        </row>
        <row r="78">
          <cell r="F78">
            <v>0</v>
          </cell>
          <cell r="G78">
            <v>6.1152666666666677</v>
          </cell>
          <cell r="H78">
            <v>6.1152666666666677</v>
          </cell>
        </row>
        <row r="79">
          <cell r="F79">
            <v>0.8</v>
          </cell>
          <cell r="G79">
            <v>0</v>
          </cell>
          <cell r="H79">
            <v>0</v>
          </cell>
        </row>
        <row r="80">
          <cell r="F80">
            <v>5.333333333333333</v>
          </cell>
          <cell r="G80">
            <v>0</v>
          </cell>
          <cell r="H80">
            <v>0</v>
          </cell>
        </row>
        <row r="81">
          <cell r="F81">
            <v>82.431978333333319</v>
          </cell>
          <cell r="G81">
            <v>80.400492828368883</v>
          </cell>
          <cell r="H81">
            <v>80.400492828368883</v>
          </cell>
        </row>
        <row r="82">
          <cell r="A82">
            <v>106</v>
          </cell>
          <cell r="F82">
            <v>106</v>
          </cell>
          <cell r="G82">
            <v>109</v>
          </cell>
          <cell r="H82">
            <v>109</v>
          </cell>
          <cell r="M82" t="str">
            <v>CDC</v>
          </cell>
        </row>
        <row r="83">
          <cell r="F83">
            <v>0</v>
          </cell>
          <cell r="G83">
            <v>0</v>
          </cell>
          <cell r="H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</row>
        <row r="85">
          <cell r="F85">
            <v>131</v>
          </cell>
          <cell r="G85">
            <v>123</v>
          </cell>
          <cell r="H85">
            <v>123</v>
          </cell>
        </row>
        <row r="86">
          <cell r="F86">
            <v>27.51</v>
          </cell>
          <cell r="G86">
            <v>27.06</v>
          </cell>
          <cell r="H86">
            <v>27.06</v>
          </cell>
        </row>
        <row r="87">
          <cell r="F87">
            <v>0.1</v>
          </cell>
          <cell r="G87">
            <v>6.5213342308370864E-2</v>
          </cell>
          <cell r="H87">
            <v>6.5213342308370864E-2</v>
          </cell>
        </row>
        <row r="88">
          <cell r="F88">
            <v>2.7509999999999999</v>
          </cell>
          <cell r="G88">
            <v>1.51</v>
          </cell>
          <cell r="H88">
            <v>1.51</v>
          </cell>
        </row>
        <row r="89">
          <cell r="F89">
            <v>17.43</v>
          </cell>
          <cell r="G89">
            <v>16.3</v>
          </cell>
          <cell r="H89">
            <v>16.3</v>
          </cell>
        </row>
        <row r="90">
          <cell r="F90">
            <v>1.9498049999999998</v>
          </cell>
          <cell r="G90">
            <v>0</v>
          </cell>
          <cell r="H90">
            <v>0</v>
          </cell>
        </row>
        <row r="91">
          <cell r="F91">
            <v>20.277972000000002</v>
          </cell>
          <cell r="G91">
            <v>2.4605555555555547</v>
          </cell>
          <cell r="H91">
            <v>2.4605555555555547</v>
          </cell>
        </row>
        <row r="92">
          <cell r="F92">
            <v>17.578241999999999</v>
          </cell>
          <cell r="G92">
            <v>0</v>
          </cell>
          <cell r="H92">
            <v>0</v>
          </cell>
        </row>
        <row r="93">
          <cell r="F93">
            <v>0</v>
          </cell>
          <cell r="G93">
            <v>35.459444444444451</v>
          </cell>
          <cell r="H93">
            <v>35.459444444444451</v>
          </cell>
        </row>
        <row r="94">
          <cell r="F94">
            <v>0</v>
          </cell>
          <cell r="G94">
            <v>6.4505555555555523</v>
          </cell>
          <cell r="H94">
            <v>6.4505555555555523</v>
          </cell>
        </row>
        <row r="95">
          <cell r="F95">
            <v>0.8</v>
          </cell>
          <cell r="G95">
            <v>0</v>
          </cell>
          <cell r="H95">
            <v>0</v>
          </cell>
        </row>
        <row r="96">
          <cell r="F96">
            <v>5.333333333333333</v>
          </cell>
          <cell r="G96">
            <v>0</v>
          </cell>
          <cell r="H96">
            <v>0</v>
          </cell>
        </row>
        <row r="97">
          <cell r="F97">
            <v>92.830352333333337</v>
          </cell>
          <cell r="G97">
            <v>89.240555555555574</v>
          </cell>
          <cell r="H97">
            <v>89.240555555555574</v>
          </cell>
        </row>
        <row r="98">
          <cell r="A98">
            <v>107</v>
          </cell>
          <cell r="F98">
            <v>107</v>
          </cell>
          <cell r="M98" t="str">
            <v>CZN</v>
          </cell>
        </row>
        <row r="99">
          <cell r="F99">
            <v>0</v>
          </cell>
          <cell r="G99" t="e">
            <v>#N/A</v>
          </cell>
          <cell r="H99" t="e">
            <v>#N/A</v>
          </cell>
        </row>
        <row r="100">
          <cell r="F100">
            <v>0</v>
          </cell>
          <cell r="G100" t="e">
            <v>#N/A</v>
          </cell>
          <cell r="H100" t="e">
            <v>#N/A</v>
          </cell>
        </row>
        <row r="101">
          <cell r="F101">
            <v>151</v>
          </cell>
          <cell r="G101" t="e">
            <v>#N/A</v>
          </cell>
          <cell r="H101" t="e">
            <v>#N/A</v>
          </cell>
        </row>
        <row r="102">
          <cell r="F102">
            <v>31.71</v>
          </cell>
          <cell r="G102" t="e">
            <v>#N/A</v>
          </cell>
          <cell r="H102" t="e">
            <v>#N/A</v>
          </cell>
        </row>
        <row r="103">
          <cell r="F103">
            <v>0.1</v>
          </cell>
          <cell r="G103" t="e">
            <v>#N/A</v>
          </cell>
          <cell r="H103" t="e">
            <v>#N/A</v>
          </cell>
        </row>
        <row r="104">
          <cell r="F104">
            <v>3.1709999999999998</v>
          </cell>
          <cell r="G104" t="e">
            <v>#N/A</v>
          </cell>
          <cell r="H104" t="e">
            <v>#N/A</v>
          </cell>
        </row>
        <row r="105">
          <cell r="F105">
            <v>23.55</v>
          </cell>
          <cell r="G105" t="e">
            <v>#N/A</v>
          </cell>
          <cell r="H105" t="e">
            <v>#N/A</v>
          </cell>
        </row>
        <row r="106">
          <cell r="F106">
            <v>1.9498049999999998</v>
          </cell>
          <cell r="G106" t="e">
            <v>#N/A</v>
          </cell>
          <cell r="H106" t="e">
            <v>#N/A</v>
          </cell>
        </row>
        <row r="107">
          <cell r="F107">
            <v>25.997399999999999</v>
          </cell>
          <cell r="G107" t="e">
            <v>#N/A</v>
          </cell>
          <cell r="H107" t="e">
            <v>#N/A</v>
          </cell>
        </row>
        <row r="108">
          <cell r="F108">
            <v>22.527747000000002</v>
          </cell>
          <cell r="G108" t="e">
            <v>#N/A</v>
          </cell>
          <cell r="H108" t="e">
            <v>#N/A</v>
          </cell>
        </row>
        <row r="109">
          <cell r="F109">
            <v>0</v>
          </cell>
          <cell r="G109" t="e">
            <v>#N/A</v>
          </cell>
          <cell r="H109" t="e">
            <v>#N/A</v>
          </cell>
        </row>
        <row r="110">
          <cell r="F110">
            <v>0</v>
          </cell>
          <cell r="G110" t="e">
            <v>#N/A</v>
          </cell>
          <cell r="H110" t="e">
            <v>#N/A</v>
          </cell>
        </row>
        <row r="111">
          <cell r="F111">
            <v>0.8</v>
          </cell>
          <cell r="G111" t="e">
            <v>#N/A</v>
          </cell>
          <cell r="H111" t="e">
            <v>#N/A</v>
          </cell>
        </row>
        <row r="112">
          <cell r="F112">
            <v>5.333333333333333</v>
          </cell>
          <cell r="G112" t="e">
            <v>#N/A</v>
          </cell>
          <cell r="H112" t="e">
            <v>#N/A</v>
          </cell>
        </row>
        <row r="113">
          <cell r="F113">
            <v>114.23928533333333</v>
          </cell>
          <cell r="G113" t="e">
            <v>#N/A</v>
          </cell>
          <cell r="H113" t="e">
            <v>#N/A</v>
          </cell>
        </row>
        <row r="114">
          <cell r="A114">
            <v>108</v>
          </cell>
          <cell r="F114">
            <v>108</v>
          </cell>
          <cell r="M114" t="str">
            <v>CZN</v>
          </cell>
        </row>
        <row r="115">
          <cell r="F115">
            <v>0</v>
          </cell>
          <cell r="G115" t="e">
            <v>#N/A</v>
          </cell>
          <cell r="H115" t="e">
            <v>#N/A</v>
          </cell>
        </row>
        <row r="116">
          <cell r="F116">
            <v>0</v>
          </cell>
          <cell r="G116" t="e">
            <v>#N/A</v>
          </cell>
          <cell r="H116" t="e">
            <v>#N/A</v>
          </cell>
        </row>
        <row r="117">
          <cell r="F117">
            <v>72</v>
          </cell>
          <cell r="G117" t="e">
            <v>#N/A</v>
          </cell>
          <cell r="H117" t="e">
            <v>#N/A</v>
          </cell>
        </row>
        <row r="118">
          <cell r="F118">
            <v>15.12</v>
          </cell>
          <cell r="G118" t="e">
            <v>#N/A</v>
          </cell>
          <cell r="H118" t="e">
            <v>#N/A</v>
          </cell>
        </row>
        <row r="119">
          <cell r="F119">
            <v>0.1</v>
          </cell>
          <cell r="G119" t="e">
            <v>#N/A</v>
          </cell>
          <cell r="H119" t="e">
            <v>#N/A</v>
          </cell>
        </row>
        <row r="120">
          <cell r="F120">
            <v>1.512</v>
          </cell>
          <cell r="G120" t="e">
            <v>#N/A</v>
          </cell>
          <cell r="H120" t="e">
            <v>#N/A</v>
          </cell>
        </row>
        <row r="121">
          <cell r="F121">
            <v>8.83</v>
          </cell>
          <cell r="G121" t="e">
            <v>#N/A</v>
          </cell>
          <cell r="H121" t="e">
            <v>#N/A</v>
          </cell>
        </row>
        <row r="122">
          <cell r="F122">
            <v>1.9498049999999998</v>
          </cell>
          <cell r="G122" t="e">
            <v>#N/A</v>
          </cell>
          <cell r="H122" t="e">
            <v>#N/A</v>
          </cell>
        </row>
        <row r="123">
          <cell r="F123">
            <v>42.705728999999998</v>
          </cell>
          <cell r="G123" t="e">
            <v>#N/A</v>
          </cell>
          <cell r="H123" t="e">
            <v>#N/A</v>
          </cell>
        </row>
        <row r="124">
          <cell r="F124">
            <v>29.657033999999999</v>
          </cell>
          <cell r="G124" t="e">
            <v>#N/A</v>
          </cell>
          <cell r="H124" t="e">
            <v>#N/A</v>
          </cell>
        </row>
        <row r="125">
          <cell r="F125">
            <v>0</v>
          </cell>
          <cell r="G125" t="e">
            <v>#N/A</v>
          </cell>
          <cell r="H125" t="e">
            <v>#N/A</v>
          </cell>
        </row>
        <row r="126">
          <cell r="F126">
            <v>0</v>
          </cell>
          <cell r="G126" t="e">
            <v>#N/A</v>
          </cell>
          <cell r="H126" t="e">
            <v>#N/A</v>
          </cell>
        </row>
        <row r="127">
          <cell r="F127">
            <v>1.2</v>
          </cell>
          <cell r="G127" t="e">
            <v>#N/A</v>
          </cell>
          <cell r="H127" t="e">
            <v>#N/A</v>
          </cell>
        </row>
        <row r="128">
          <cell r="F128">
            <v>8</v>
          </cell>
          <cell r="G128" t="e">
            <v>#N/A</v>
          </cell>
          <cell r="H128" t="e">
            <v>#N/A</v>
          </cell>
        </row>
        <row r="129">
          <cell r="F129">
            <v>107.77456799999999</v>
          </cell>
          <cell r="G129" t="e">
            <v>#N/A</v>
          </cell>
          <cell r="H129" t="e">
            <v>#N/A</v>
          </cell>
        </row>
        <row r="130">
          <cell r="A130">
            <v>109</v>
          </cell>
          <cell r="F130">
            <v>109</v>
          </cell>
          <cell r="G130">
            <v>300</v>
          </cell>
          <cell r="H130">
            <v>300</v>
          </cell>
          <cell r="M130" t="str">
            <v>CDC</v>
          </cell>
        </row>
        <row r="131">
          <cell r="F131">
            <v>0</v>
          </cell>
          <cell r="G131">
            <v>0</v>
          </cell>
          <cell r="H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</row>
        <row r="133">
          <cell r="F133">
            <v>34</v>
          </cell>
          <cell r="G133">
            <v>27.045454545454529</v>
          </cell>
          <cell r="H133">
            <v>27.045454545454529</v>
          </cell>
        </row>
        <row r="134">
          <cell r="F134">
            <v>7.14</v>
          </cell>
          <cell r="G134">
            <v>5.95</v>
          </cell>
          <cell r="H134">
            <v>5.95</v>
          </cell>
        </row>
        <row r="135">
          <cell r="F135">
            <v>0.1</v>
          </cell>
          <cell r="G135">
            <v>6.848112379280076E-2</v>
          </cell>
          <cell r="H135">
            <v>6.848112379280076E-2</v>
          </cell>
        </row>
        <row r="136">
          <cell r="F136">
            <v>0.71399999999999997</v>
          </cell>
          <cell r="G136">
            <v>0.40746268656716428</v>
          </cell>
          <cell r="H136">
            <v>0.40746268656716428</v>
          </cell>
        </row>
        <row r="137">
          <cell r="F137">
            <v>2.2799999999999998</v>
          </cell>
          <cell r="G137">
            <v>1.28</v>
          </cell>
          <cell r="H137">
            <v>1.28</v>
          </cell>
        </row>
        <row r="138">
          <cell r="F138">
            <v>1.7098289999999998</v>
          </cell>
          <cell r="G138">
            <v>0</v>
          </cell>
          <cell r="H138">
            <v>0</v>
          </cell>
        </row>
        <row r="139">
          <cell r="F139">
            <v>8.5691430000000004</v>
          </cell>
          <cell r="G139">
            <v>0.34</v>
          </cell>
          <cell r="H139">
            <v>0.34</v>
          </cell>
        </row>
        <row r="140">
          <cell r="F140">
            <v>5.1394859999999989</v>
          </cell>
          <cell r="G140">
            <v>0</v>
          </cell>
          <cell r="H140">
            <v>0</v>
          </cell>
        </row>
        <row r="141">
          <cell r="F141">
            <v>0</v>
          </cell>
          <cell r="G141">
            <v>14.75777777777777</v>
          </cell>
          <cell r="H141">
            <v>14.75777777777777</v>
          </cell>
        </row>
        <row r="142">
          <cell r="F142">
            <v>0</v>
          </cell>
          <cell r="G142">
            <v>11.017222222222228</v>
          </cell>
          <cell r="H142">
            <v>11.017222222222228</v>
          </cell>
        </row>
        <row r="143">
          <cell r="F143">
            <v>0.8</v>
          </cell>
          <cell r="G143">
            <v>0</v>
          </cell>
          <cell r="H143">
            <v>0</v>
          </cell>
        </row>
        <row r="144">
          <cell r="F144">
            <v>5.333333333333333</v>
          </cell>
          <cell r="G144">
            <v>0</v>
          </cell>
          <cell r="H144">
            <v>0</v>
          </cell>
        </row>
        <row r="145">
          <cell r="F145">
            <v>30.885791333333326</v>
          </cell>
          <cell r="G145">
            <v>33.752462686567164</v>
          </cell>
          <cell r="H145">
            <v>33.752462686567164</v>
          </cell>
        </row>
        <row r="146">
          <cell r="A146">
            <v>110</v>
          </cell>
          <cell r="F146">
            <v>110</v>
          </cell>
          <cell r="G146">
            <v>158</v>
          </cell>
          <cell r="H146">
            <v>158</v>
          </cell>
          <cell r="M146" t="str">
            <v>CDC</v>
          </cell>
        </row>
        <row r="147">
          <cell r="F147">
            <v>0</v>
          </cell>
          <cell r="G147">
            <v>0</v>
          </cell>
          <cell r="H147">
            <v>0</v>
          </cell>
        </row>
        <row r="148">
          <cell r="F148">
            <v>0</v>
          </cell>
          <cell r="G148">
            <v>0</v>
          </cell>
          <cell r="H148">
            <v>0</v>
          </cell>
        </row>
        <row r="149">
          <cell r="F149">
            <v>48</v>
          </cell>
          <cell r="G149">
            <v>42</v>
          </cell>
          <cell r="H149">
            <v>42</v>
          </cell>
        </row>
        <row r="150">
          <cell r="F150">
            <v>10.08</v>
          </cell>
          <cell r="G150">
            <v>9.24</v>
          </cell>
          <cell r="H150">
            <v>9.24</v>
          </cell>
        </row>
        <row r="151">
          <cell r="F151">
            <v>0.1</v>
          </cell>
          <cell r="G151">
            <v>6.0917435044318347E-2</v>
          </cell>
          <cell r="H151">
            <v>6.0917435044318347E-2</v>
          </cell>
        </row>
        <row r="152">
          <cell r="F152">
            <v>1.008</v>
          </cell>
          <cell r="G152">
            <v>0.45</v>
          </cell>
          <cell r="H152">
            <v>0.45</v>
          </cell>
        </row>
        <row r="153">
          <cell r="F153">
            <v>4.53</v>
          </cell>
          <cell r="G153">
            <v>2.13</v>
          </cell>
          <cell r="H153">
            <v>2.13</v>
          </cell>
        </row>
        <row r="154">
          <cell r="F154">
            <v>2.1697830000000002</v>
          </cell>
          <cell r="G154">
            <v>0.53</v>
          </cell>
          <cell r="H154">
            <v>0.53</v>
          </cell>
        </row>
        <row r="155">
          <cell r="F155">
            <v>8.1291870000000017</v>
          </cell>
          <cell r="G155">
            <v>0.96444444444444477</v>
          </cell>
          <cell r="H155">
            <v>0.96444444444444477</v>
          </cell>
        </row>
        <row r="156">
          <cell r="F156">
            <v>5.4194579999999997</v>
          </cell>
          <cell r="G156">
            <v>0</v>
          </cell>
          <cell r="H156">
            <v>0</v>
          </cell>
        </row>
        <row r="157">
          <cell r="F157">
            <v>0</v>
          </cell>
          <cell r="G157">
            <v>16.03</v>
          </cell>
          <cell r="H157">
            <v>16.03</v>
          </cell>
        </row>
        <row r="158">
          <cell r="F158">
            <v>0</v>
          </cell>
          <cell r="G158">
            <v>8.9433333333333351</v>
          </cell>
          <cell r="H158">
            <v>8.9433333333333351</v>
          </cell>
        </row>
        <row r="159">
          <cell r="F159">
            <v>0.8</v>
          </cell>
          <cell r="G159">
            <v>0</v>
          </cell>
          <cell r="H159">
            <v>0</v>
          </cell>
        </row>
        <row r="160">
          <cell r="F160">
            <v>5.333333333333333</v>
          </cell>
          <cell r="G160">
            <v>0</v>
          </cell>
          <cell r="H160">
            <v>0</v>
          </cell>
        </row>
        <row r="161">
          <cell r="F161">
            <v>36.669761333333334</v>
          </cell>
          <cell r="G161">
            <v>38.287777777777777</v>
          </cell>
          <cell r="H161">
            <v>38.287777777777777</v>
          </cell>
        </row>
        <row r="162">
          <cell r="A162">
            <v>111</v>
          </cell>
          <cell r="F162">
            <v>111</v>
          </cell>
          <cell r="M162" t="str">
            <v>CZN</v>
          </cell>
        </row>
        <row r="163">
          <cell r="F163">
            <v>0</v>
          </cell>
          <cell r="G163" t="e">
            <v>#N/A</v>
          </cell>
          <cell r="H163" t="e">
            <v>#N/A</v>
          </cell>
        </row>
        <row r="164">
          <cell r="F164">
            <v>0</v>
          </cell>
          <cell r="G164" t="e">
            <v>#N/A</v>
          </cell>
          <cell r="H164" t="e">
            <v>#N/A</v>
          </cell>
        </row>
        <row r="165">
          <cell r="F165">
            <v>95</v>
          </cell>
          <cell r="G165" t="e">
            <v>#N/A</v>
          </cell>
          <cell r="H165" t="e">
            <v>#N/A</v>
          </cell>
        </row>
        <row r="166">
          <cell r="F166">
            <v>19.95</v>
          </cell>
          <cell r="G166" t="e">
            <v>#N/A</v>
          </cell>
          <cell r="H166" t="e">
            <v>#N/A</v>
          </cell>
        </row>
        <row r="167">
          <cell r="F167">
            <v>0.1</v>
          </cell>
          <cell r="G167" t="e">
            <v>#N/A</v>
          </cell>
          <cell r="H167" t="e">
            <v>#N/A</v>
          </cell>
        </row>
        <row r="168">
          <cell r="F168">
            <v>1.9950000000000001</v>
          </cell>
          <cell r="G168" t="e">
            <v>#N/A</v>
          </cell>
          <cell r="H168" t="e">
            <v>#N/A</v>
          </cell>
        </row>
        <row r="169">
          <cell r="F169">
            <v>5.46</v>
          </cell>
          <cell r="G169" t="e">
            <v>#N/A</v>
          </cell>
          <cell r="H169" t="e">
            <v>#N/A</v>
          </cell>
        </row>
        <row r="170">
          <cell r="F170">
            <v>3.7696230000000002</v>
          </cell>
          <cell r="G170" t="e">
            <v>#N/A</v>
          </cell>
          <cell r="H170" t="e">
            <v>#N/A</v>
          </cell>
        </row>
        <row r="171">
          <cell r="F171">
            <v>14.138586</v>
          </cell>
          <cell r="G171" t="e">
            <v>#N/A</v>
          </cell>
          <cell r="H171" t="e">
            <v>#N/A</v>
          </cell>
        </row>
        <row r="172">
          <cell r="F172">
            <v>9.4290570000000002</v>
          </cell>
          <cell r="G172" t="e">
            <v>#N/A</v>
          </cell>
          <cell r="H172" t="e">
            <v>#N/A</v>
          </cell>
        </row>
        <row r="173">
          <cell r="F173">
            <v>0</v>
          </cell>
          <cell r="G173" t="e">
            <v>#N/A</v>
          </cell>
          <cell r="H173" t="e">
            <v>#N/A</v>
          </cell>
        </row>
        <row r="174">
          <cell r="F174">
            <v>0</v>
          </cell>
          <cell r="G174" t="e">
            <v>#N/A</v>
          </cell>
          <cell r="H174" t="e">
            <v>#N/A</v>
          </cell>
        </row>
        <row r="175">
          <cell r="F175">
            <v>1.2</v>
          </cell>
          <cell r="G175" t="e">
            <v>#N/A</v>
          </cell>
          <cell r="H175" t="e">
            <v>#N/A</v>
          </cell>
        </row>
        <row r="176">
          <cell r="F176">
            <v>8</v>
          </cell>
          <cell r="G176" t="e">
            <v>#N/A</v>
          </cell>
          <cell r="H176" t="e">
            <v>#N/A</v>
          </cell>
        </row>
        <row r="177">
          <cell r="F177">
            <v>62.742266000000001</v>
          </cell>
          <cell r="G177" t="e">
            <v>#N/A</v>
          </cell>
          <cell r="H177" t="e">
            <v>#N/A</v>
          </cell>
        </row>
        <row r="178">
          <cell r="A178">
            <v>112</v>
          </cell>
          <cell r="F178">
            <v>112</v>
          </cell>
          <cell r="G178">
            <v>159</v>
          </cell>
          <cell r="H178">
            <v>159</v>
          </cell>
          <cell r="M178" t="str">
            <v>CDC</v>
          </cell>
        </row>
        <row r="179">
          <cell r="F179">
            <v>0</v>
          </cell>
          <cell r="G179">
            <v>0</v>
          </cell>
          <cell r="H179">
            <v>0</v>
          </cell>
        </row>
        <row r="180">
          <cell r="F180">
            <v>0</v>
          </cell>
          <cell r="G180">
            <v>0</v>
          </cell>
          <cell r="H180">
            <v>0</v>
          </cell>
        </row>
        <row r="181">
          <cell r="F181">
            <v>81</v>
          </cell>
          <cell r="G181">
            <v>73</v>
          </cell>
          <cell r="H181">
            <v>73</v>
          </cell>
        </row>
        <row r="182">
          <cell r="F182">
            <v>17.010000000000002</v>
          </cell>
          <cell r="G182">
            <v>16.059999999999999</v>
          </cell>
          <cell r="H182">
            <v>16.059999999999999</v>
          </cell>
        </row>
        <row r="183">
          <cell r="F183">
            <v>0.1</v>
          </cell>
          <cell r="G183">
            <v>5.6500127815491276E-2</v>
          </cell>
          <cell r="H183">
            <v>5.6500127815491276E-2</v>
          </cell>
        </row>
        <row r="184">
          <cell r="F184">
            <v>1.7009999999999998</v>
          </cell>
          <cell r="G184">
            <v>0.84</v>
          </cell>
          <cell r="H184">
            <v>0.84</v>
          </cell>
        </row>
        <row r="185">
          <cell r="F185">
            <v>8.1199999999999992</v>
          </cell>
          <cell r="G185">
            <v>4.13</v>
          </cell>
          <cell r="H185">
            <v>4.13</v>
          </cell>
        </row>
        <row r="186">
          <cell r="F186">
            <v>4.4195580000000003</v>
          </cell>
          <cell r="G186">
            <v>1.29</v>
          </cell>
          <cell r="H186">
            <v>1.29</v>
          </cell>
        </row>
        <row r="187">
          <cell r="F187">
            <v>11.038895999999999</v>
          </cell>
          <cell r="G187">
            <v>0.96444444444444477</v>
          </cell>
          <cell r="H187">
            <v>0.96444444444444477</v>
          </cell>
        </row>
        <row r="188">
          <cell r="F188">
            <v>11.038895999999999</v>
          </cell>
          <cell r="G188">
            <v>0</v>
          </cell>
          <cell r="H188">
            <v>0</v>
          </cell>
        </row>
        <row r="189">
          <cell r="F189">
            <v>0</v>
          </cell>
          <cell r="G189">
            <v>23.992777777777786</v>
          </cell>
          <cell r="H189">
            <v>23.992777777777786</v>
          </cell>
        </row>
        <row r="190">
          <cell r="F190">
            <v>0</v>
          </cell>
          <cell r="G190">
            <v>6.093333333333331</v>
          </cell>
          <cell r="H190">
            <v>6.093333333333331</v>
          </cell>
        </row>
        <row r="191">
          <cell r="F191">
            <v>1.2</v>
          </cell>
          <cell r="G191">
            <v>0</v>
          </cell>
          <cell r="H191">
            <v>0</v>
          </cell>
        </row>
        <row r="192">
          <cell r="F192">
            <v>8</v>
          </cell>
          <cell r="G192">
            <v>0</v>
          </cell>
          <cell r="H192">
            <v>0</v>
          </cell>
        </row>
        <row r="193">
          <cell r="F193">
            <v>61.328350000000007</v>
          </cell>
          <cell r="G193">
            <v>53.370555555555562</v>
          </cell>
          <cell r="H193">
            <v>53.370555555555562</v>
          </cell>
        </row>
        <row r="194">
          <cell r="A194">
            <v>113</v>
          </cell>
          <cell r="F194">
            <v>113</v>
          </cell>
          <cell r="G194">
            <v>160</v>
          </cell>
          <cell r="H194">
            <v>160</v>
          </cell>
          <cell r="M194" t="str">
            <v>CZN</v>
          </cell>
        </row>
        <row r="195">
          <cell r="F195">
            <v>0</v>
          </cell>
          <cell r="G195">
            <v>0</v>
          </cell>
          <cell r="H195">
            <v>0</v>
          </cell>
        </row>
        <row r="196">
          <cell r="F196">
            <v>0</v>
          </cell>
          <cell r="G196">
            <v>0</v>
          </cell>
          <cell r="H196">
            <v>0</v>
          </cell>
        </row>
        <row r="197">
          <cell r="F197">
            <v>159</v>
          </cell>
          <cell r="G197">
            <v>0</v>
          </cell>
          <cell r="H197">
            <v>0</v>
          </cell>
        </row>
        <row r="198">
          <cell r="F198">
            <v>33.39</v>
          </cell>
          <cell r="G198">
            <v>0</v>
          </cell>
          <cell r="H198">
            <v>0</v>
          </cell>
        </row>
        <row r="199">
          <cell r="F199">
            <v>0.1</v>
          </cell>
          <cell r="G199">
            <v>0</v>
          </cell>
          <cell r="H199">
            <v>0</v>
          </cell>
        </row>
        <row r="200">
          <cell r="F200">
            <v>3.3390000000000004</v>
          </cell>
          <cell r="G200">
            <v>0</v>
          </cell>
          <cell r="H200">
            <v>0</v>
          </cell>
        </row>
        <row r="201">
          <cell r="F201">
            <v>21.84</v>
          </cell>
          <cell r="G201">
            <v>0</v>
          </cell>
          <cell r="H201">
            <v>0</v>
          </cell>
        </row>
        <row r="202">
          <cell r="F202">
            <v>4.8795120000000001</v>
          </cell>
          <cell r="G202">
            <v>0</v>
          </cell>
          <cell r="H202">
            <v>0</v>
          </cell>
        </row>
        <row r="203">
          <cell r="F203">
            <v>12.208779000000002</v>
          </cell>
          <cell r="G203">
            <v>0</v>
          </cell>
          <cell r="H203">
            <v>0</v>
          </cell>
        </row>
        <row r="204">
          <cell r="F204">
            <v>24.407559000000003</v>
          </cell>
          <cell r="G204">
            <v>0</v>
          </cell>
          <cell r="H204">
            <v>0</v>
          </cell>
        </row>
        <row r="205">
          <cell r="F205">
            <v>0</v>
          </cell>
          <cell r="G205">
            <v>0</v>
          </cell>
          <cell r="H205">
            <v>0</v>
          </cell>
        </row>
        <row r="206">
          <cell r="F206">
            <v>0</v>
          </cell>
          <cell r="G206">
            <v>0</v>
          </cell>
          <cell r="H206">
            <v>0</v>
          </cell>
        </row>
        <row r="207">
          <cell r="F207">
            <v>1.2</v>
          </cell>
          <cell r="G207">
            <v>0</v>
          </cell>
          <cell r="H207">
            <v>0</v>
          </cell>
        </row>
        <row r="208">
          <cell r="F208">
            <v>8</v>
          </cell>
          <cell r="G208">
            <v>0</v>
          </cell>
          <cell r="H208">
            <v>0</v>
          </cell>
        </row>
        <row r="209">
          <cell r="F209">
            <v>108.06485000000001</v>
          </cell>
          <cell r="G209">
            <v>0</v>
          </cell>
          <cell r="H209">
            <v>0</v>
          </cell>
        </row>
        <row r="210">
          <cell r="A210">
            <v>114</v>
          </cell>
          <cell r="F210">
            <v>114</v>
          </cell>
          <cell r="M210" t="str">
            <v>CZN</v>
          </cell>
        </row>
        <row r="211">
          <cell r="F211">
            <v>0</v>
          </cell>
          <cell r="G211" t="e">
            <v>#N/A</v>
          </cell>
          <cell r="H211" t="e">
            <v>#N/A</v>
          </cell>
        </row>
        <row r="212">
          <cell r="F212">
            <v>0</v>
          </cell>
          <cell r="G212" t="e">
            <v>#N/A</v>
          </cell>
          <cell r="H212" t="e">
            <v>#N/A</v>
          </cell>
        </row>
        <row r="213">
          <cell r="F213">
            <v>168</v>
          </cell>
          <cell r="G213" t="e">
            <v>#N/A</v>
          </cell>
          <cell r="H213" t="e">
            <v>#N/A</v>
          </cell>
        </row>
        <row r="214">
          <cell r="F214">
            <v>35.28</v>
          </cell>
          <cell r="G214" t="e">
            <v>#N/A</v>
          </cell>
          <cell r="H214" t="e">
            <v>#N/A</v>
          </cell>
        </row>
        <row r="215">
          <cell r="F215">
            <v>0.1</v>
          </cell>
          <cell r="G215" t="e">
            <v>#N/A</v>
          </cell>
          <cell r="H215" t="e">
            <v>#N/A</v>
          </cell>
        </row>
        <row r="216">
          <cell r="F216">
            <v>3.5280000000000005</v>
          </cell>
          <cell r="G216" t="e">
            <v>#N/A</v>
          </cell>
          <cell r="H216" t="e">
            <v>#N/A</v>
          </cell>
        </row>
        <row r="217">
          <cell r="F217">
            <v>21.84</v>
          </cell>
          <cell r="G217" t="e">
            <v>#N/A</v>
          </cell>
          <cell r="H217" t="e">
            <v>#N/A</v>
          </cell>
        </row>
        <row r="218">
          <cell r="F218">
            <v>6.0593939999999993</v>
          </cell>
          <cell r="G218" t="e">
            <v>#N/A</v>
          </cell>
          <cell r="H218" t="e">
            <v>#N/A</v>
          </cell>
        </row>
        <row r="219">
          <cell r="F219">
            <v>15.148484999999999</v>
          </cell>
          <cell r="G219" t="e">
            <v>#N/A</v>
          </cell>
          <cell r="H219" t="e">
            <v>#N/A</v>
          </cell>
        </row>
        <row r="220">
          <cell r="F220">
            <v>30.296969999999998</v>
          </cell>
          <cell r="G220" t="e">
            <v>#N/A</v>
          </cell>
          <cell r="H220" t="e">
            <v>#N/A</v>
          </cell>
        </row>
        <row r="221">
          <cell r="F221">
            <v>0</v>
          </cell>
          <cell r="G221" t="e">
            <v>#N/A</v>
          </cell>
          <cell r="H221" t="e">
            <v>#N/A</v>
          </cell>
        </row>
        <row r="222">
          <cell r="F222">
            <v>0</v>
          </cell>
          <cell r="G222" t="e">
            <v>#N/A</v>
          </cell>
          <cell r="H222" t="e">
            <v>#N/A</v>
          </cell>
        </row>
        <row r="223">
          <cell r="F223">
            <v>1.6</v>
          </cell>
          <cell r="G223" t="e">
            <v>#N/A</v>
          </cell>
          <cell r="H223" t="e">
            <v>#N/A</v>
          </cell>
        </row>
        <row r="224">
          <cell r="F224">
            <v>10.666666666666666</v>
          </cell>
          <cell r="G224" t="e">
            <v>#N/A</v>
          </cell>
          <cell r="H224" t="e">
            <v>#N/A</v>
          </cell>
        </row>
        <row r="225">
          <cell r="F225">
            <v>122.81951566666666</v>
          </cell>
          <cell r="G225" t="e">
            <v>#N/A</v>
          </cell>
          <cell r="H225" t="e">
            <v>#N/A</v>
          </cell>
        </row>
        <row r="226">
          <cell r="A226">
            <v>115</v>
          </cell>
          <cell r="F226">
            <v>115</v>
          </cell>
          <cell r="M226" t="str">
            <v>CZN</v>
          </cell>
        </row>
        <row r="227">
          <cell r="F227">
            <v>0</v>
          </cell>
          <cell r="G227" t="e">
            <v>#N/A</v>
          </cell>
          <cell r="H227" t="e">
            <v>#N/A</v>
          </cell>
        </row>
        <row r="228">
          <cell r="F228">
            <v>0</v>
          </cell>
          <cell r="G228" t="e">
            <v>#N/A</v>
          </cell>
          <cell r="H228" t="e">
            <v>#N/A</v>
          </cell>
        </row>
        <row r="229">
          <cell r="F229">
            <v>201</v>
          </cell>
          <cell r="G229" t="e">
            <v>#N/A</v>
          </cell>
          <cell r="H229" t="e">
            <v>#N/A</v>
          </cell>
        </row>
        <row r="230">
          <cell r="F230">
            <v>42.21</v>
          </cell>
          <cell r="G230" t="e">
            <v>#N/A</v>
          </cell>
          <cell r="H230" t="e">
            <v>#N/A</v>
          </cell>
        </row>
        <row r="231">
          <cell r="F231">
            <v>0.1</v>
          </cell>
          <cell r="G231" t="e">
            <v>#N/A</v>
          </cell>
          <cell r="H231" t="e">
            <v>#N/A</v>
          </cell>
        </row>
        <row r="232">
          <cell r="F232">
            <v>4.2210000000000001</v>
          </cell>
          <cell r="G232" t="e">
            <v>#N/A</v>
          </cell>
          <cell r="H232" t="e">
            <v>#N/A</v>
          </cell>
        </row>
        <row r="233">
          <cell r="F233">
            <v>26.4</v>
          </cell>
          <cell r="G233" t="e">
            <v>#N/A</v>
          </cell>
          <cell r="H233" t="e">
            <v>#N/A</v>
          </cell>
        </row>
        <row r="234">
          <cell r="F234">
            <v>6.719328</v>
          </cell>
          <cell r="G234" t="e">
            <v>#N/A</v>
          </cell>
          <cell r="H234" t="e">
            <v>#N/A</v>
          </cell>
        </row>
        <row r="235">
          <cell r="F235">
            <v>16.79832</v>
          </cell>
          <cell r="G235" t="e">
            <v>#N/A</v>
          </cell>
          <cell r="H235" t="e">
            <v>#N/A</v>
          </cell>
        </row>
        <row r="236">
          <cell r="F236">
            <v>33.586641000000007</v>
          </cell>
          <cell r="G236" t="e">
            <v>#N/A</v>
          </cell>
          <cell r="H236" t="e">
            <v>#N/A</v>
          </cell>
        </row>
        <row r="237">
          <cell r="F237">
            <v>0</v>
          </cell>
          <cell r="G237" t="e">
            <v>#N/A</v>
          </cell>
          <cell r="H237" t="e">
            <v>#N/A</v>
          </cell>
        </row>
        <row r="238">
          <cell r="F238">
            <v>0</v>
          </cell>
          <cell r="G238" t="e">
            <v>#N/A</v>
          </cell>
          <cell r="H238" t="e">
            <v>#N/A</v>
          </cell>
        </row>
        <row r="239">
          <cell r="F239">
            <v>1.6</v>
          </cell>
          <cell r="G239" t="e">
            <v>#N/A</v>
          </cell>
          <cell r="H239" t="e">
            <v>#N/A</v>
          </cell>
        </row>
        <row r="240">
          <cell r="F240">
            <v>10.666666666666666</v>
          </cell>
          <cell r="G240" t="e">
            <v>#N/A</v>
          </cell>
          <cell r="H240" t="e">
            <v>#N/A</v>
          </cell>
        </row>
        <row r="241">
          <cell r="F241">
            <v>140.60195566666667</v>
          </cell>
          <cell r="G241" t="e">
            <v>#N/A</v>
          </cell>
          <cell r="H241" t="e">
            <v>#N/A</v>
          </cell>
        </row>
        <row r="242">
          <cell r="A242">
            <v>116</v>
          </cell>
          <cell r="F242">
            <v>116</v>
          </cell>
          <cell r="G242">
            <v>173</v>
          </cell>
          <cell r="H242">
            <v>173</v>
          </cell>
          <cell r="M242" t="str">
            <v>CDC</v>
          </cell>
        </row>
        <row r="243">
          <cell r="F243">
            <v>0</v>
          </cell>
          <cell r="G243">
            <v>0</v>
          </cell>
          <cell r="H243">
            <v>0</v>
          </cell>
        </row>
        <row r="244">
          <cell r="F244">
            <v>0</v>
          </cell>
          <cell r="G244">
            <v>0</v>
          </cell>
          <cell r="H244">
            <v>0</v>
          </cell>
        </row>
        <row r="245">
          <cell r="F245">
            <v>57</v>
          </cell>
          <cell r="G245">
            <v>42</v>
          </cell>
          <cell r="H245">
            <v>42</v>
          </cell>
        </row>
        <row r="246">
          <cell r="F246">
            <v>11.97</v>
          </cell>
          <cell r="G246">
            <v>9.24</v>
          </cell>
          <cell r="H246">
            <v>9.24</v>
          </cell>
        </row>
        <row r="247">
          <cell r="F247">
            <v>0.12</v>
          </cell>
          <cell r="G247">
            <v>6.9345668955678674E-2</v>
          </cell>
          <cell r="H247">
            <v>6.9345668955678674E-2</v>
          </cell>
        </row>
        <row r="248">
          <cell r="F248">
            <v>1.4363999999999999</v>
          </cell>
          <cell r="G248">
            <v>0.98</v>
          </cell>
          <cell r="H248">
            <v>0.98</v>
          </cell>
        </row>
        <row r="249">
          <cell r="F249">
            <v>0</v>
          </cell>
          <cell r="G249">
            <v>0</v>
          </cell>
          <cell r="H249">
            <v>0</v>
          </cell>
        </row>
        <row r="250">
          <cell r="F250">
            <v>4.0095989999999997</v>
          </cell>
          <cell r="G250">
            <v>1.35</v>
          </cell>
          <cell r="H250">
            <v>1.35</v>
          </cell>
        </row>
        <row r="251">
          <cell r="F251">
            <v>33.406658999999998</v>
          </cell>
          <cell r="G251">
            <v>0.8233333333333327</v>
          </cell>
          <cell r="H251">
            <v>0.8233333333333327</v>
          </cell>
        </row>
        <row r="252">
          <cell r="F252">
            <v>8.3491649999999993</v>
          </cell>
          <cell r="G252">
            <v>0</v>
          </cell>
          <cell r="H252">
            <v>0</v>
          </cell>
        </row>
        <row r="253">
          <cell r="F253">
            <v>0</v>
          </cell>
          <cell r="G253">
            <v>23.241388888888896</v>
          </cell>
          <cell r="H253">
            <v>23.241388888888896</v>
          </cell>
        </row>
        <row r="254">
          <cell r="F254">
            <v>0</v>
          </cell>
          <cell r="G254">
            <v>4.4430555555555546</v>
          </cell>
          <cell r="H254">
            <v>4.4430555555555546</v>
          </cell>
        </row>
        <row r="255">
          <cell r="F255">
            <v>1.6</v>
          </cell>
          <cell r="G255">
            <v>0</v>
          </cell>
          <cell r="H255">
            <v>0</v>
          </cell>
        </row>
        <row r="256">
          <cell r="F256">
            <v>10.666666666666666</v>
          </cell>
          <cell r="G256">
            <v>0</v>
          </cell>
          <cell r="H256">
            <v>0</v>
          </cell>
        </row>
        <row r="257">
          <cell r="F257">
            <v>69.838489666666661</v>
          </cell>
          <cell r="G257">
            <v>40.077777777777783</v>
          </cell>
          <cell r="H257">
            <v>40.077777777777783</v>
          </cell>
        </row>
        <row r="258">
          <cell r="A258">
            <v>117</v>
          </cell>
          <cell r="F258">
            <v>117</v>
          </cell>
          <cell r="G258">
            <v>176</v>
          </cell>
          <cell r="H258">
            <v>176</v>
          </cell>
          <cell r="M258" t="str">
            <v>CDC</v>
          </cell>
        </row>
        <row r="259">
          <cell r="F259">
            <v>0</v>
          </cell>
          <cell r="G259">
            <v>0</v>
          </cell>
          <cell r="H259">
            <v>0</v>
          </cell>
        </row>
        <row r="260">
          <cell r="F260">
            <v>0</v>
          </cell>
          <cell r="G260">
            <v>0</v>
          </cell>
          <cell r="H260">
            <v>0</v>
          </cell>
        </row>
        <row r="261">
          <cell r="F261">
            <v>57</v>
          </cell>
          <cell r="G261">
            <v>62</v>
          </cell>
          <cell r="H261">
            <v>62</v>
          </cell>
        </row>
        <row r="262">
          <cell r="F262">
            <v>11.97</v>
          </cell>
          <cell r="G262">
            <v>13.64</v>
          </cell>
          <cell r="H262">
            <v>13.64</v>
          </cell>
        </row>
        <row r="263">
          <cell r="F263">
            <v>0.12</v>
          </cell>
          <cell r="G263">
            <v>2.9582678768836922E-2</v>
          </cell>
          <cell r="H263">
            <v>2.9582678768836922E-2</v>
          </cell>
        </row>
        <row r="264">
          <cell r="F264">
            <v>1.4363999999999999</v>
          </cell>
          <cell r="G264">
            <v>2.7279999999999989</v>
          </cell>
          <cell r="H264">
            <v>2.7279999999999989</v>
          </cell>
        </row>
        <row r="265">
          <cell r="F265">
            <v>0</v>
          </cell>
          <cell r="G265">
            <v>0</v>
          </cell>
          <cell r="H265">
            <v>0</v>
          </cell>
        </row>
        <row r="266">
          <cell r="F266">
            <v>4.3095689999999998</v>
          </cell>
          <cell r="G266">
            <v>1.36</v>
          </cell>
          <cell r="H266">
            <v>1.36</v>
          </cell>
        </row>
        <row r="267">
          <cell r="F267">
            <v>17.938206000000001</v>
          </cell>
          <cell r="G267">
            <v>20.045555555555552</v>
          </cell>
          <cell r="H267">
            <v>20.045555555555552</v>
          </cell>
        </row>
        <row r="268">
          <cell r="F268">
            <v>7.1792819999999997</v>
          </cell>
          <cell r="G268">
            <v>0</v>
          </cell>
          <cell r="H268">
            <v>0</v>
          </cell>
        </row>
        <row r="269">
          <cell r="F269">
            <v>0</v>
          </cell>
          <cell r="G269">
            <v>0</v>
          </cell>
          <cell r="H269">
            <v>0</v>
          </cell>
        </row>
        <row r="270">
          <cell r="F270">
            <v>0</v>
          </cell>
          <cell r="G270">
            <v>6.4094444444444472</v>
          </cell>
          <cell r="H270">
            <v>6.4094444444444472</v>
          </cell>
        </row>
        <row r="271">
          <cell r="F271">
            <v>1.6</v>
          </cell>
          <cell r="G271">
            <v>0</v>
          </cell>
          <cell r="H271">
            <v>0</v>
          </cell>
        </row>
        <row r="272">
          <cell r="F272">
            <v>10.666666666666666</v>
          </cell>
          <cell r="G272">
            <v>0</v>
          </cell>
          <cell r="H272">
            <v>0</v>
          </cell>
        </row>
        <row r="273">
          <cell r="F273">
            <v>53.500123666666667</v>
          </cell>
          <cell r="G273">
            <v>44.182999999999993</v>
          </cell>
          <cell r="H273">
            <v>44.182999999999993</v>
          </cell>
        </row>
        <row r="274">
          <cell r="A274">
            <v>118</v>
          </cell>
          <cell r="F274">
            <v>118</v>
          </cell>
          <cell r="G274">
            <v>177</v>
          </cell>
          <cell r="H274">
            <v>177</v>
          </cell>
          <cell r="M274" t="str">
            <v>CZN</v>
          </cell>
        </row>
        <row r="275">
          <cell r="F275">
            <v>0</v>
          </cell>
          <cell r="G275">
            <v>0</v>
          </cell>
          <cell r="H275">
            <v>0</v>
          </cell>
        </row>
        <row r="276">
          <cell r="F276">
            <v>0</v>
          </cell>
          <cell r="G276">
            <v>0</v>
          </cell>
          <cell r="H276">
            <v>0</v>
          </cell>
        </row>
        <row r="277">
          <cell r="F277">
            <v>79</v>
          </cell>
          <cell r="G277">
            <v>0</v>
          </cell>
          <cell r="H277">
            <v>0</v>
          </cell>
        </row>
        <row r="278">
          <cell r="F278">
            <v>16.59</v>
          </cell>
          <cell r="G278">
            <v>0</v>
          </cell>
          <cell r="H278">
            <v>0</v>
          </cell>
        </row>
        <row r="279">
          <cell r="F279">
            <v>0.12</v>
          </cell>
          <cell r="G279">
            <v>0</v>
          </cell>
          <cell r="H279">
            <v>0</v>
          </cell>
        </row>
        <row r="280">
          <cell r="F280">
            <v>1.9907999999999999</v>
          </cell>
          <cell r="G280">
            <v>0</v>
          </cell>
          <cell r="H280">
            <v>0</v>
          </cell>
        </row>
        <row r="281">
          <cell r="F281">
            <v>0</v>
          </cell>
          <cell r="G281">
            <v>0</v>
          </cell>
          <cell r="H281">
            <v>0</v>
          </cell>
        </row>
        <row r="282">
          <cell r="F282">
            <v>4.8795120000000001</v>
          </cell>
          <cell r="G282">
            <v>0</v>
          </cell>
          <cell r="H282">
            <v>0</v>
          </cell>
        </row>
        <row r="283">
          <cell r="F283">
            <v>20.327967000000001</v>
          </cell>
          <cell r="G283">
            <v>0</v>
          </cell>
          <cell r="H283">
            <v>0</v>
          </cell>
        </row>
        <row r="284">
          <cell r="F284">
            <v>8.1291870000000017</v>
          </cell>
          <cell r="G284">
            <v>0</v>
          </cell>
          <cell r="H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</row>
        <row r="287">
          <cell r="F287">
            <v>2</v>
          </cell>
          <cell r="G287">
            <v>0</v>
          </cell>
          <cell r="H287">
            <v>0</v>
          </cell>
        </row>
        <row r="288">
          <cell r="F288">
            <v>13.333333333333334</v>
          </cell>
          <cell r="G288">
            <v>0</v>
          </cell>
          <cell r="H288">
            <v>0</v>
          </cell>
        </row>
        <row r="289">
          <cell r="F289">
            <v>65.250799333333333</v>
          </cell>
          <cell r="G289">
            <v>0</v>
          </cell>
          <cell r="H289">
            <v>0</v>
          </cell>
        </row>
        <row r="290">
          <cell r="A290">
            <v>119</v>
          </cell>
          <cell r="F290">
            <v>119</v>
          </cell>
          <cell r="G290">
            <v>178</v>
          </cell>
          <cell r="H290">
            <v>178</v>
          </cell>
          <cell r="M290" t="str">
            <v>CZN</v>
          </cell>
        </row>
        <row r="291">
          <cell r="F291">
            <v>0</v>
          </cell>
          <cell r="G291">
            <v>0</v>
          </cell>
          <cell r="H291">
            <v>0</v>
          </cell>
        </row>
        <row r="292">
          <cell r="F292">
            <v>0</v>
          </cell>
          <cell r="G292">
            <v>0</v>
          </cell>
          <cell r="H292">
            <v>0</v>
          </cell>
        </row>
        <row r="293">
          <cell r="F293">
            <v>107</v>
          </cell>
          <cell r="G293">
            <v>0</v>
          </cell>
          <cell r="H293">
            <v>0</v>
          </cell>
        </row>
        <row r="294">
          <cell r="F294">
            <v>22.47</v>
          </cell>
          <cell r="G294">
            <v>0</v>
          </cell>
          <cell r="H294">
            <v>0</v>
          </cell>
        </row>
        <row r="295">
          <cell r="F295">
            <v>0.12</v>
          </cell>
          <cell r="G295">
            <v>0</v>
          </cell>
          <cell r="H295">
            <v>0</v>
          </cell>
        </row>
        <row r="296">
          <cell r="F296">
            <v>2.6963999999999997</v>
          </cell>
          <cell r="G296">
            <v>0</v>
          </cell>
          <cell r="H296">
            <v>0</v>
          </cell>
        </row>
        <row r="297">
          <cell r="F297">
            <v>0</v>
          </cell>
          <cell r="G297">
            <v>0</v>
          </cell>
          <cell r="H297">
            <v>0</v>
          </cell>
        </row>
        <row r="298">
          <cell r="F298">
            <v>6.8393159999999993</v>
          </cell>
          <cell r="G298">
            <v>0</v>
          </cell>
          <cell r="H298">
            <v>0</v>
          </cell>
        </row>
        <row r="299">
          <cell r="F299">
            <v>28.487150999999997</v>
          </cell>
          <cell r="G299">
            <v>0</v>
          </cell>
          <cell r="H299">
            <v>0</v>
          </cell>
        </row>
        <row r="300">
          <cell r="F300">
            <v>11.398859999999999</v>
          </cell>
          <cell r="G300">
            <v>0</v>
          </cell>
          <cell r="H300">
            <v>0</v>
          </cell>
        </row>
        <row r="301">
          <cell r="F301">
            <v>0</v>
          </cell>
          <cell r="G301">
            <v>0</v>
          </cell>
          <cell r="H301">
            <v>0</v>
          </cell>
        </row>
        <row r="302">
          <cell r="F302">
            <v>0</v>
          </cell>
          <cell r="G302">
            <v>0</v>
          </cell>
          <cell r="H302">
            <v>0</v>
          </cell>
        </row>
        <row r="303">
          <cell r="F303">
            <v>2</v>
          </cell>
          <cell r="G303">
            <v>0</v>
          </cell>
          <cell r="H303">
            <v>0</v>
          </cell>
        </row>
        <row r="304">
          <cell r="F304">
            <v>13.333333333333334</v>
          </cell>
          <cell r="G304">
            <v>0</v>
          </cell>
          <cell r="H304">
            <v>0</v>
          </cell>
        </row>
        <row r="305">
          <cell r="F305">
            <v>85.225060333333332</v>
          </cell>
          <cell r="G305">
            <v>0</v>
          </cell>
          <cell r="H305">
            <v>0</v>
          </cell>
        </row>
        <row r="306">
          <cell r="A306">
            <v>120</v>
          </cell>
          <cell r="F306">
            <v>120</v>
          </cell>
          <cell r="M306" t="str">
            <v>CZN</v>
          </cell>
        </row>
        <row r="307">
          <cell r="F307">
            <v>0</v>
          </cell>
          <cell r="G307" t="e">
            <v>#N/A</v>
          </cell>
          <cell r="H307" t="e">
            <v>#N/A</v>
          </cell>
        </row>
        <row r="308">
          <cell r="F308">
            <v>0</v>
          </cell>
          <cell r="G308" t="e">
            <v>#N/A</v>
          </cell>
          <cell r="H308" t="e">
            <v>#N/A</v>
          </cell>
        </row>
        <row r="309">
          <cell r="F309">
            <v>109</v>
          </cell>
          <cell r="G309" t="e">
            <v>#N/A</v>
          </cell>
          <cell r="H309" t="e">
            <v>#N/A</v>
          </cell>
        </row>
        <row r="310">
          <cell r="F310">
            <v>22.89</v>
          </cell>
          <cell r="G310" t="e">
            <v>#N/A</v>
          </cell>
          <cell r="H310" t="e">
            <v>#N/A</v>
          </cell>
        </row>
        <row r="311">
          <cell r="F311">
            <v>0.12</v>
          </cell>
          <cell r="G311" t="e">
            <v>#N/A</v>
          </cell>
          <cell r="H311" t="e">
            <v>#N/A</v>
          </cell>
        </row>
        <row r="312">
          <cell r="F312">
            <v>2.7467999999999999</v>
          </cell>
          <cell r="G312" t="e">
            <v>#N/A</v>
          </cell>
          <cell r="H312" t="e">
            <v>#N/A</v>
          </cell>
        </row>
        <row r="313">
          <cell r="F313">
            <v>0</v>
          </cell>
          <cell r="G313" t="e">
            <v>#N/A</v>
          </cell>
          <cell r="H313" t="e">
            <v>#N/A</v>
          </cell>
        </row>
        <row r="314">
          <cell r="F314">
            <v>8.509148999999999</v>
          </cell>
          <cell r="G314" t="e">
            <v>#N/A</v>
          </cell>
          <cell r="H314" t="e">
            <v>#N/A</v>
          </cell>
        </row>
        <row r="315">
          <cell r="F315">
            <v>35.436456</v>
          </cell>
          <cell r="G315" t="e">
            <v>#N/A</v>
          </cell>
          <cell r="H315" t="e">
            <v>#N/A</v>
          </cell>
        </row>
        <row r="316">
          <cell r="F316">
            <v>14.178582</v>
          </cell>
          <cell r="G316" t="e">
            <v>#N/A</v>
          </cell>
          <cell r="H316" t="e">
            <v>#N/A</v>
          </cell>
        </row>
        <row r="317">
          <cell r="F317">
            <v>0</v>
          </cell>
          <cell r="G317" t="e">
            <v>#N/A</v>
          </cell>
          <cell r="H317" t="e">
            <v>#N/A</v>
          </cell>
        </row>
        <row r="318">
          <cell r="F318">
            <v>0</v>
          </cell>
          <cell r="G318" t="e">
            <v>#N/A</v>
          </cell>
          <cell r="H318" t="e">
            <v>#N/A</v>
          </cell>
        </row>
        <row r="319">
          <cell r="F319">
            <v>2.4</v>
          </cell>
          <cell r="G319" t="e">
            <v>#N/A</v>
          </cell>
          <cell r="H319" t="e">
            <v>#N/A</v>
          </cell>
        </row>
        <row r="320">
          <cell r="F320">
            <v>16</v>
          </cell>
          <cell r="G320" t="e">
            <v>#N/A</v>
          </cell>
          <cell r="H320" t="e">
            <v>#N/A</v>
          </cell>
        </row>
        <row r="321">
          <cell r="F321">
            <v>99.760987</v>
          </cell>
          <cell r="G321" t="e">
            <v>#N/A</v>
          </cell>
          <cell r="H321" t="e">
            <v>#N/A</v>
          </cell>
        </row>
        <row r="322">
          <cell r="A322">
            <v>121</v>
          </cell>
          <cell r="F322">
            <v>121</v>
          </cell>
          <cell r="G322">
            <v>179</v>
          </cell>
          <cell r="H322">
            <v>179</v>
          </cell>
          <cell r="M322" t="str">
            <v>CDC</v>
          </cell>
        </row>
        <row r="323">
          <cell r="F323">
            <v>0</v>
          </cell>
          <cell r="G323">
            <v>0</v>
          </cell>
          <cell r="H323">
            <v>0</v>
          </cell>
        </row>
        <row r="324">
          <cell r="F324">
            <v>0</v>
          </cell>
          <cell r="G324">
            <v>0</v>
          </cell>
          <cell r="H324">
            <v>0</v>
          </cell>
        </row>
        <row r="325">
          <cell r="F325">
            <v>139</v>
          </cell>
          <cell r="G325">
            <v>135</v>
          </cell>
          <cell r="H325">
            <v>135</v>
          </cell>
        </row>
        <row r="326">
          <cell r="F326">
            <v>29.19</v>
          </cell>
          <cell r="G326">
            <v>29.7</v>
          </cell>
          <cell r="H326">
            <v>29.7</v>
          </cell>
        </row>
        <row r="327">
          <cell r="F327">
            <v>0.12</v>
          </cell>
          <cell r="G327">
            <v>6.1303568692084198E-2</v>
          </cell>
          <cell r="H327">
            <v>6.1303568692084198E-2</v>
          </cell>
        </row>
        <row r="328">
          <cell r="F328">
            <v>3.5027999999999997</v>
          </cell>
          <cell r="G328">
            <v>5.94</v>
          </cell>
          <cell r="H328">
            <v>5.94</v>
          </cell>
        </row>
        <row r="329">
          <cell r="F329">
            <v>0</v>
          </cell>
          <cell r="G329">
            <v>7.128611111111109</v>
          </cell>
          <cell r="H329">
            <v>7.128611111111109</v>
          </cell>
        </row>
        <row r="330">
          <cell r="F330">
            <v>14.638536</v>
          </cell>
          <cell r="G330">
            <v>2.46</v>
          </cell>
          <cell r="H330">
            <v>2.46</v>
          </cell>
        </row>
        <row r="331">
          <cell r="F331">
            <v>60.993899999999996</v>
          </cell>
          <cell r="G331">
            <v>61.26305555555556</v>
          </cell>
          <cell r="H331">
            <v>61.26305555555556</v>
          </cell>
        </row>
        <row r="332">
          <cell r="F332">
            <v>24.397560000000002</v>
          </cell>
          <cell r="G332">
            <v>0</v>
          </cell>
          <cell r="H332">
            <v>0</v>
          </cell>
        </row>
        <row r="333">
          <cell r="F333">
            <v>0</v>
          </cell>
          <cell r="G333">
            <v>0</v>
          </cell>
          <cell r="H333">
            <v>0</v>
          </cell>
        </row>
        <row r="334">
          <cell r="F334">
            <v>0</v>
          </cell>
          <cell r="G334">
            <v>19.756388888888882</v>
          </cell>
          <cell r="H334">
            <v>19.756388888888882</v>
          </cell>
        </row>
        <row r="335">
          <cell r="F335">
            <v>2.4</v>
          </cell>
          <cell r="G335">
            <v>0</v>
          </cell>
          <cell r="H335">
            <v>0</v>
          </cell>
        </row>
        <row r="336">
          <cell r="F336">
            <v>16</v>
          </cell>
          <cell r="G336">
            <v>0</v>
          </cell>
          <cell r="H336">
            <v>0</v>
          </cell>
        </row>
        <row r="337">
          <cell r="F337">
            <v>148.72279599999999</v>
          </cell>
          <cell r="G337">
            <v>126.24805555555555</v>
          </cell>
          <cell r="H337">
            <v>126.24805555555555</v>
          </cell>
        </row>
        <row r="338">
          <cell r="A338">
            <v>122</v>
          </cell>
          <cell r="F338">
            <v>122</v>
          </cell>
          <cell r="G338">
            <v>192</v>
          </cell>
          <cell r="H338">
            <v>192</v>
          </cell>
          <cell r="M338" t="str">
            <v>CZN</v>
          </cell>
        </row>
        <row r="339">
          <cell r="F339">
            <v>0</v>
          </cell>
          <cell r="G339">
            <v>0</v>
          </cell>
          <cell r="H339">
            <v>0</v>
          </cell>
        </row>
        <row r="340">
          <cell r="F340">
            <v>0</v>
          </cell>
          <cell r="G340">
            <v>0</v>
          </cell>
          <cell r="H340">
            <v>0</v>
          </cell>
        </row>
        <row r="341">
          <cell r="F341">
            <v>160</v>
          </cell>
          <cell r="G341">
            <v>0</v>
          </cell>
          <cell r="H341">
            <v>0</v>
          </cell>
        </row>
        <row r="342">
          <cell r="F342">
            <v>33.6</v>
          </cell>
          <cell r="G342">
            <v>0</v>
          </cell>
          <cell r="H342">
            <v>0</v>
          </cell>
        </row>
        <row r="343">
          <cell r="F343">
            <v>0.12</v>
          </cell>
          <cell r="G343">
            <v>0</v>
          </cell>
          <cell r="H343">
            <v>0</v>
          </cell>
        </row>
        <row r="344">
          <cell r="F344">
            <v>4.032</v>
          </cell>
          <cell r="G344">
            <v>0</v>
          </cell>
          <cell r="H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</row>
        <row r="346">
          <cell r="F346">
            <v>14.638536</v>
          </cell>
          <cell r="G346">
            <v>0</v>
          </cell>
          <cell r="H346">
            <v>0</v>
          </cell>
        </row>
        <row r="347">
          <cell r="F347">
            <v>73.192679999999996</v>
          </cell>
          <cell r="G347">
            <v>0</v>
          </cell>
          <cell r="H347">
            <v>0</v>
          </cell>
        </row>
        <row r="348">
          <cell r="F348">
            <v>30.496949999999998</v>
          </cell>
          <cell r="G348">
            <v>0</v>
          </cell>
          <cell r="H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</row>
        <row r="351">
          <cell r="F351">
            <v>2.4</v>
          </cell>
          <cell r="G351">
            <v>0</v>
          </cell>
          <cell r="H351">
            <v>0</v>
          </cell>
        </row>
        <row r="352">
          <cell r="F352">
            <v>16</v>
          </cell>
          <cell r="G352">
            <v>0</v>
          </cell>
          <cell r="H352">
            <v>0</v>
          </cell>
        </row>
        <row r="353">
          <cell r="F353">
            <v>171.96016600000002</v>
          </cell>
          <cell r="G353">
            <v>0</v>
          </cell>
          <cell r="H353">
            <v>0</v>
          </cell>
        </row>
        <row r="354">
          <cell r="A354">
            <v>123</v>
          </cell>
          <cell r="F354">
            <v>123</v>
          </cell>
          <cell r="G354">
            <v>198</v>
          </cell>
          <cell r="H354">
            <v>198</v>
          </cell>
          <cell r="M354" t="str">
            <v>CDC</v>
          </cell>
        </row>
        <row r="355">
          <cell r="F355">
            <v>0</v>
          </cell>
          <cell r="G355">
            <v>0</v>
          </cell>
          <cell r="H355">
            <v>0</v>
          </cell>
        </row>
        <row r="356">
          <cell r="F356">
            <v>0</v>
          </cell>
          <cell r="G356">
            <v>0</v>
          </cell>
          <cell r="H356">
            <v>0</v>
          </cell>
        </row>
        <row r="357">
          <cell r="F357">
            <v>200</v>
          </cell>
          <cell r="G357">
            <v>223</v>
          </cell>
          <cell r="H357">
            <v>223</v>
          </cell>
        </row>
        <row r="358">
          <cell r="F358">
            <v>42</v>
          </cell>
          <cell r="G358">
            <v>49.06</v>
          </cell>
          <cell r="H358">
            <v>49.06</v>
          </cell>
        </row>
        <row r="359">
          <cell r="F359">
            <v>0.12</v>
          </cell>
          <cell r="G359">
            <v>0.18480171145021446</v>
          </cell>
          <cell r="H359">
            <v>0.18480171145021446</v>
          </cell>
        </row>
        <row r="360">
          <cell r="F360">
            <v>5.04</v>
          </cell>
          <cell r="G360">
            <v>9.65</v>
          </cell>
          <cell r="H360">
            <v>9.65</v>
          </cell>
        </row>
        <row r="361">
          <cell r="F361">
            <v>0</v>
          </cell>
          <cell r="G361">
            <v>5.7311111111111108</v>
          </cell>
          <cell r="H361">
            <v>5.7311111111111108</v>
          </cell>
        </row>
        <row r="362">
          <cell r="F362">
            <v>16.868313000000001</v>
          </cell>
          <cell r="G362">
            <v>4.83</v>
          </cell>
          <cell r="H362">
            <v>4.83</v>
          </cell>
        </row>
        <row r="363">
          <cell r="F363">
            <v>98.380161000000001</v>
          </cell>
          <cell r="G363">
            <v>1.4788888888888883</v>
          </cell>
          <cell r="H363">
            <v>1.4788888888888883</v>
          </cell>
        </row>
        <row r="364">
          <cell r="F364">
            <v>28.107188999999998</v>
          </cell>
          <cell r="G364">
            <v>0</v>
          </cell>
          <cell r="H364">
            <v>0</v>
          </cell>
        </row>
        <row r="365">
          <cell r="F365">
            <v>0</v>
          </cell>
          <cell r="G365">
            <v>80.011666666666684</v>
          </cell>
          <cell r="H365">
            <v>80.011666666666684</v>
          </cell>
        </row>
        <row r="366">
          <cell r="F366">
            <v>0</v>
          </cell>
          <cell r="G366">
            <v>68.144722222222214</v>
          </cell>
          <cell r="H366">
            <v>68.144722222222214</v>
          </cell>
        </row>
        <row r="367">
          <cell r="F367">
            <v>3</v>
          </cell>
          <cell r="G367">
            <v>0</v>
          </cell>
          <cell r="H367">
            <v>0</v>
          </cell>
        </row>
        <row r="368">
          <cell r="F368">
            <v>20</v>
          </cell>
          <cell r="G368">
            <v>0</v>
          </cell>
          <cell r="H368">
            <v>0</v>
          </cell>
        </row>
        <row r="369">
          <cell r="F369">
            <v>210.39566300000001</v>
          </cell>
          <cell r="G369">
            <v>218.9063888888889</v>
          </cell>
          <cell r="H369">
            <v>218.9063888888889</v>
          </cell>
        </row>
        <row r="370">
          <cell r="A370">
            <v>124</v>
          </cell>
          <cell r="F370">
            <v>124</v>
          </cell>
          <cell r="M370" t="str">
            <v>CZN</v>
          </cell>
        </row>
        <row r="371">
          <cell r="F371">
            <v>0</v>
          </cell>
          <cell r="G371" t="e">
            <v>#N/A</v>
          </cell>
          <cell r="H371" t="e">
            <v>#N/A</v>
          </cell>
        </row>
        <row r="372">
          <cell r="F372">
            <v>0</v>
          </cell>
          <cell r="G372" t="e">
            <v>#N/A</v>
          </cell>
          <cell r="H372" t="e">
            <v>#N/A</v>
          </cell>
        </row>
        <row r="373">
          <cell r="F373">
            <v>206</v>
          </cell>
          <cell r="G373" t="e">
            <v>#N/A</v>
          </cell>
          <cell r="H373" t="e">
            <v>#N/A</v>
          </cell>
        </row>
        <row r="374">
          <cell r="F374">
            <v>43.26</v>
          </cell>
          <cell r="G374" t="e">
            <v>#N/A</v>
          </cell>
          <cell r="H374" t="e">
            <v>#N/A</v>
          </cell>
        </row>
        <row r="375">
          <cell r="F375">
            <v>0.12</v>
          </cell>
          <cell r="G375" t="e">
            <v>#N/A</v>
          </cell>
          <cell r="H375" t="e">
            <v>#N/A</v>
          </cell>
        </row>
        <row r="376">
          <cell r="F376">
            <v>5.1911999999999994</v>
          </cell>
          <cell r="G376" t="e">
            <v>#N/A</v>
          </cell>
          <cell r="H376" t="e">
            <v>#N/A</v>
          </cell>
        </row>
        <row r="377">
          <cell r="F377">
            <v>0</v>
          </cell>
          <cell r="G377" t="e">
            <v>#N/A</v>
          </cell>
          <cell r="H377" t="e">
            <v>#N/A</v>
          </cell>
        </row>
        <row r="378">
          <cell r="F378">
            <v>17.918208000000003</v>
          </cell>
          <cell r="G378" t="e">
            <v>#N/A</v>
          </cell>
          <cell r="H378" t="e">
            <v>#N/A</v>
          </cell>
        </row>
        <row r="379">
          <cell r="F379">
            <v>89.581040999999999</v>
          </cell>
          <cell r="G379" t="e">
            <v>#N/A</v>
          </cell>
          <cell r="H379" t="e">
            <v>#N/A</v>
          </cell>
        </row>
        <row r="380">
          <cell r="F380">
            <v>29.857013999999999</v>
          </cell>
          <cell r="G380" t="e">
            <v>#N/A</v>
          </cell>
          <cell r="H380" t="e">
            <v>#N/A</v>
          </cell>
        </row>
        <row r="381">
          <cell r="F381">
            <v>0</v>
          </cell>
          <cell r="G381" t="e">
            <v>#N/A</v>
          </cell>
          <cell r="H381" t="e">
            <v>#N/A</v>
          </cell>
        </row>
        <row r="382">
          <cell r="F382">
            <v>0</v>
          </cell>
          <cell r="G382" t="e">
            <v>#N/A</v>
          </cell>
          <cell r="H382" t="e">
            <v>#N/A</v>
          </cell>
        </row>
        <row r="383">
          <cell r="F383">
            <v>2.4</v>
          </cell>
          <cell r="G383" t="e">
            <v>#N/A</v>
          </cell>
          <cell r="H383" t="e">
            <v>#N/A</v>
          </cell>
        </row>
        <row r="384">
          <cell r="F384">
            <v>16</v>
          </cell>
          <cell r="G384" t="e">
            <v>#N/A</v>
          </cell>
          <cell r="H384" t="e">
            <v>#N/A</v>
          </cell>
        </row>
        <row r="385">
          <cell r="F385">
            <v>201.80746299999998</v>
          </cell>
          <cell r="G385" t="e">
            <v>#N/A</v>
          </cell>
          <cell r="H385" t="e">
            <v>#N/A</v>
          </cell>
        </row>
        <row r="386">
          <cell r="A386">
            <v>125</v>
          </cell>
          <cell r="F386">
            <v>125</v>
          </cell>
          <cell r="M386" t="str">
            <v>CZN</v>
          </cell>
        </row>
        <row r="387">
          <cell r="F387">
            <v>0</v>
          </cell>
          <cell r="G387" t="e">
            <v>#N/A</v>
          </cell>
          <cell r="H387" t="e">
            <v>#N/A</v>
          </cell>
        </row>
        <row r="388">
          <cell r="F388">
            <v>0</v>
          </cell>
          <cell r="G388" t="e">
            <v>#N/A</v>
          </cell>
          <cell r="H388" t="e">
            <v>#N/A</v>
          </cell>
        </row>
        <row r="389">
          <cell r="F389">
            <v>250</v>
          </cell>
          <cell r="G389" t="e">
            <v>#N/A</v>
          </cell>
          <cell r="H389" t="e">
            <v>#N/A</v>
          </cell>
        </row>
        <row r="390">
          <cell r="F390">
            <v>52.5</v>
          </cell>
          <cell r="G390" t="e">
            <v>#N/A</v>
          </cell>
          <cell r="H390" t="e">
            <v>#N/A</v>
          </cell>
        </row>
        <row r="391">
          <cell r="F391">
            <v>0.12</v>
          </cell>
          <cell r="G391" t="e">
            <v>#N/A</v>
          </cell>
          <cell r="H391" t="e">
            <v>#N/A</v>
          </cell>
        </row>
        <row r="392">
          <cell r="F392">
            <v>6.3</v>
          </cell>
          <cell r="G392" t="e">
            <v>#N/A</v>
          </cell>
          <cell r="H392" t="e">
            <v>#N/A</v>
          </cell>
        </row>
        <row r="393">
          <cell r="F393">
            <v>0</v>
          </cell>
          <cell r="G393" t="e">
            <v>#N/A</v>
          </cell>
          <cell r="H393" t="e">
            <v>#N/A</v>
          </cell>
        </row>
        <row r="394">
          <cell r="F394">
            <v>24.617538</v>
          </cell>
          <cell r="G394" t="e">
            <v>#N/A</v>
          </cell>
          <cell r="H394" t="e">
            <v>#N/A</v>
          </cell>
        </row>
        <row r="395">
          <cell r="F395">
            <v>123.06769200000001</v>
          </cell>
          <cell r="G395" t="e">
            <v>#N/A</v>
          </cell>
          <cell r="H395" t="e">
            <v>#N/A</v>
          </cell>
        </row>
        <row r="396">
          <cell r="F396">
            <v>41.025897000000001</v>
          </cell>
          <cell r="G396" t="e">
            <v>#N/A</v>
          </cell>
          <cell r="H396" t="e">
            <v>#N/A</v>
          </cell>
        </row>
        <row r="397">
          <cell r="F397">
            <v>0</v>
          </cell>
          <cell r="G397" t="e">
            <v>#N/A</v>
          </cell>
          <cell r="H397" t="e">
            <v>#N/A</v>
          </cell>
        </row>
        <row r="398">
          <cell r="F398">
            <v>0</v>
          </cell>
          <cell r="G398" t="e">
            <v>#N/A</v>
          </cell>
          <cell r="H398" t="e">
            <v>#N/A</v>
          </cell>
        </row>
        <row r="399">
          <cell r="F399">
            <v>2.4</v>
          </cell>
          <cell r="G399" t="e">
            <v>#N/A</v>
          </cell>
          <cell r="H399" t="e">
            <v>#N/A</v>
          </cell>
        </row>
        <row r="400">
          <cell r="F400">
            <v>16</v>
          </cell>
          <cell r="G400" t="e">
            <v>#N/A</v>
          </cell>
          <cell r="H400" t="e">
            <v>#N/A</v>
          </cell>
        </row>
        <row r="401">
          <cell r="F401">
            <v>263.51112699999999</v>
          </cell>
          <cell r="G401" t="e">
            <v>#N/A</v>
          </cell>
          <cell r="H401" t="e">
            <v>#N/A</v>
          </cell>
        </row>
        <row r="402">
          <cell r="A402">
            <v>126</v>
          </cell>
          <cell r="F402">
            <v>126</v>
          </cell>
          <cell r="G402">
            <v>180</v>
          </cell>
          <cell r="H402">
            <v>180</v>
          </cell>
          <cell r="M402" t="str">
            <v>NOT TO BE USED</v>
          </cell>
        </row>
        <row r="403">
          <cell r="F403">
            <v>0</v>
          </cell>
          <cell r="G403">
            <v>0</v>
          </cell>
          <cell r="H403">
            <v>0</v>
          </cell>
        </row>
        <row r="404">
          <cell r="F404">
            <v>0</v>
          </cell>
          <cell r="G404">
            <v>0</v>
          </cell>
          <cell r="H404">
            <v>0</v>
          </cell>
        </row>
        <row r="405">
          <cell r="F405">
            <v>370</v>
          </cell>
          <cell r="G405">
            <v>0</v>
          </cell>
          <cell r="H405">
            <v>0</v>
          </cell>
        </row>
        <row r="406">
          <cell r="F406">
            <v>77.7</v>
          </cell>
          <cell r="G406">
            <v>0</v>
          </cell>
          <cell r="H406">
            <v>0</v>
          </cell>
        </row>
        <row r="407">
          <cell r="F407">
            <v>0.12</v>
          </cell>
          <cell r="G407">
            <v>0</v>
          </cell>
          <cell r="H407">
            <v>0</v>
          </cell>
        </row>
        <row r="408">
          <cell r="F408">
            <v>9.3239999999999998</v>
          </cell>
          <cell r="G408">
            <v>0</v>
          </cell>
          <cell r="H408">
            <v>0</v>
          </cell>
        </row>
        <row r="409">
          <cell r="F409">
            <v>0</v>
          </cell>
          <cell r="G409">
            <v>0</v>
          </cell>
          <cell r="H409">
            <v>0</v>
          </cell>
        </row>
        <row r="410">
          <cell r="F410">
            <v>26.927307000000003</v>
          </cell>
          <cell r="G410">
            <v>0</v>
          </cell>
          <cell r="H410">
            <v>0</v>
          </cell>
        </row>
        <row r="411">
          <cell r="F411">
            <v>134.62653599999999</v>
          </cell>
          <cell r="G411">
            <v>0</v>
          </cell>
          <cell r="H411">
            <v>0</v>
          </cell>
        </row>
        <row r="412">
          <cell r="F412">
            <v>89.751024000000001</v>
          </cell>
          <cell r="G412">
            <v>0</v>
          </cell>
          <cell r="H412">
            <v>0</v>
          </cell>
        </row>
        <row r="413">
          <cell r="F413">
            <v>0</v>
          </cell>
          <cell r="G413">
            <v>0</v>
          </cell>
          <cell r="H413">
            <v>0</v>
          </cell>
        </row>
        <row r="414">
          <cell r="F414">
            <v>0</v>
          </cell>
          <cell r="G414">
            <v>0</v>
          </cell>
          <cell r="H414">
            <v>0</v>
          </cell>
        </row>
        <row r="415">
          <cell r="F415">
            <v>2.4</v>
          </cell>
          <cell r="G415">
            <v>0</v>
          </cell>
          <cell r="H415">
            <v>0</v>
          </cell>
        </row>
        <row r="416">
          <cell r="F416">
            <v>16</v>
          </cell>
          <cell r="G416">
            <v>0</v>
          </cell>
          <cell r="H416">
            <v>0</v>
          </cell>
        </row>
        <row r="417">
          <cell r="F417">
            <v>354.32886699999995</v>
          </cell>
          <cell r="G417">
            <v>0</v>
          </cell>
          <cell r="H417">
            <v>0</v>
          </cell>
        </row>
        <row r="418">
          <cell r="A418">
            <v>127</v>
          </cell>
          <cell r="F418">
            <v>127</v>
          </cell>
          <cell r="G418">
            <v>200</v>
          </cell>
          <cell r="H418">
            <v>200</v>
          </cell>
          <cell r="M418" t="str">
            <v>CDC</v>
          </cell>
        </row>
        <row r="419">
          <cell r="F419">
            <v>0</v>
          </cell>
          <cell r="G419">
            <v>0</v>
          </cell>
          <cell r="H419">
            <v>0</v>
          </cell>
        </row>
        <row r="420">
          <cell r="F420">
            <v>0</v>
          </cell>
          <cell r="G420">
            <v>0</v>
          </cell>
          <cell r="H420">
            <v>0</v>
          </cell>
        </row>
        <row r="421">
          <cell r="F421">
            <v>370</v>
          </cell>
          <cell r="G421">
            <v>356.81818181818181</v>
          </cell>
          <cell r="H421">
            <v>356.81818181818181</v>
          </cell>
        </row>
        <row r="422">
          <cell r="F422">
            <v>77.7</v>
          </cell>
          <cell r="G422">
            <v>78.5</v>
          </cell>
          <cell r="H422">
            <v>78.5</v>
          </cell>
        </row>
        <row r="423">
          <cell r="F423">
            <v>0.12</v>
          </cell>
          <cell r="G423">
            <v>5.5024255024254995E-2</v>
          </cell>
          <cell r="H423">
            <v>5.5024255024254995E-2</v>
          </cell>
        </row>
        <row r="424">
          <cell r="F424">
            <v>9.3239999999999998</v>
          </cell>
          <cell r="G424">
            <v>14.88</v>
          </cell>
          <cell r="H424">
            <v>14.88</v>
          </cell>
        </row>
        <row r="425">
          <cell r="F425">
            <v>0</v>
          </cell>
          <cell r="G425">
            <v>13.755000000000001</v>
          </cell>
          <cell r="H425">
            <v>13.755000000000001</v>
          </cell>
        </row>
        <row r="426">
          <cell r="F426">
            <v>46.585341000000007</v>
          </cell>
          <cell r="G426">
            <v>7.7280000000000042</v>
          </cell>
          <cell r="H426">
            <v>7.7280000000000042</v>
          </cell>
        </row>
        <row r="427">
          <cell r="F427">
            <v>126.24737399999999</v>
          </cell>
          <cell r="G427">
            <v>2.3677777777777771</v>
          </cell>
          <cell r="H427">
            <v>2.3677777777777771</v>
          </cell>
        </row>
        <row r="428">
          <cell r="F428">
            <v>50.504948999999996</v>
          </cell>
          <cell r="G428">
            <v>0</v>
          </cell>
          <cell r="H428">
            <v>0</v>
          </cell>
        </row>
        <row r="429">
          <cell r="F429">
            <v>0</v>
          </cell>
          <cell r="G429">
            <v>128.01866666666669</v>
          </cell>
          <cell r="H429">
            <v>128.01866666666669</v>
          </cell>
        </row>
        <row r="430">
          <cell r="F430">
            <v>0</v>
          </cell>
          <cell r="G430">
            <v>109.03155555555554</v>
          </cell>
          <cell r="H430">
            <v>109.03155555555554</v>
          </cell>
        </row>
        <row r="431">
          <cell r="F431">
            <v>3.6</v>
          </cell>
          <cell r="G431">
            <v>0</v>
          </cell>
          <cell r="H431">
            <v>0</v>
          </cell>
        </row>
        <row r="432">
          <cell r="F432">
            <v>24</v>
          </cell>
          <cell r="G432">
            <v>0</v>
          </cell>
          <cell r="H432">
            <v>0</v>
          </cell>
        </row>
        <row r="433">
          <cell r="F433">
            <v>334.36166400000002</v>
          </cell>
          <cell r="G433">
            <v>354.28100000000001</v>
          </cell>
          <cell r="H433">
            <v>354.28100000000001</v>
          </cell>
        </row>
        <row r="434">
          <cell r="A434">
            <v>128</v>
          </cell>
          <cell r="F434">
            <v>128</v>
          </cell>
          <cell r="M434" t="str">
            <v>CZN</v>
          </cell>
        </row>
        <row r="435">
          <cell r="F435">
            <v>0</v>
          </cell>
          <cell r="G435" t="e">
            <v>#N/A</v>
          </cell>
          <cell r="H435" t="e">
            <v>#N/A</v>
          </cell>
        </row>
        <row r="436">
          <cell r="F436">
            <v>0</v>
          </cell>
          <cell r="G436" t="e">
            <v>#N/A</v>
          </cell>
          <cell r="H436" t="e">
            <v>#N/A</v>
          </cell>
        </row>
        <row r="437">
          <cell r="F437">
            <v>413</v>
          </cell>
          <cell r="G437" t="e">
            <v>#N/A</v>
          </cell>
          <cell r="H437" t="e">
            <v>#N/A</v>
          </cell>
        </row>
        <row r="438">
          <cell r="F438">
            <v>86.73</v>
          </cell>
          <cell r="G438" t="e">
            <v>#N/A</v>
          </cell>
          <cell r="H438" t="e">
            <v>#N/A</v>
          </cell>
        </row>
        <row r="439">
          <cell r="F439">
            <v>0.12</v>
          </cell>
          <cell r="G439" t="e">
            <v>#N/A</v>
          </cell>
          <cell r="H439" t="e">
            <v>#N/A</v>
          </cell>
        </row>
        <row r="440">
          <cell r="F440">
            <v>10.407599999999999</v>
          </cell>
          <cell r="G440" t="e">
            <v>#N/A</v>
          </cell>
          <cell r="H440" t="e">
            <v>#N/A</v>
          </cell>
        </row>
        <row r="441">
          <cell r="F441">
            <v>0</v>
          </cell>
          <cell r="G441" t="e">
            <v>#N/A</v>
          </cell>
          <cell r="H441" t="e">
            <v>#N/A</v>
          </cell>
        </row>
        <row r="442">
          <cell r="F442">
            <v>46.585341000000007</v>
          </cell>
          <cell r="G442" t="e">
            <v>#N/A</v>
          </cell>
          <cell r="H442" t="e">
            <v>#N/A</v>
          </cell>
        </row>
        <row r="443">
          <cell r="F443">
            <v>194.11058700000001</v>
          </cell>
          <cell r="G443" t="e">
            <v>#N/A</v>
          </cell>
          <cell r="H443" t="e">
            <v>#N/A</v>
          </cell>
        </row>
        <row r="444">
          <cell r="F444">
            <v>58.234176000000005</v>
          </cell>
          <cell r="G444" t="e">
            <v>#N/A</v>
          </cell>
          <cell r="H444" t="e">
            <v>#N/A</v>
          </cell>
        </row>
        <row r="445">
          <cell r="F445">
            <v>0</v>
          </cell>
          <cell r="G445" t="e">
            <v>#N/A</v>
          </cell>
          <cell r="H445" t="e">
            <v>#N/A</v>
          </cell>
        </row>
        <row r="446">
          <cell r="F446">
            <v>0</v>
          </cell>
          <cell r="G446" t="e">
            <v>#N/A</v>
          </cell>
          <cell r="H446" t="e">
            <v>#N/A</v>
          </cell>
        </row>
        <row r="447">
          <cell r="F447">
            <v>2.4</v>
          </cell>
          <cell r="G447" t="e">
            <v>#N/A</v>
          </cell>
          <cell r="H447" t="e">
            <v>#N/A</v>
          </cell>
        </row>
        <row r="448">
          <cell r="F448">
            <v>16</v>
          </cell>
          <cell r="G448" t="e">
            <v>#N/A</v>
          </cell>
          <cell r="H448" t="e">
            <v>#N/A</v>
          </cell>
        </row>
        <row r="449">
          <cell r="F449">
            <v>412.06770399999999</v>
          </cell>
          <cell r="G449" t="e">
            <v>#N/A</v>
          </cell>
          <cell r="H449" t="e">
            <v>#N/A</v>
          </cell>
        </row>
        <row r="450">
          <cell r="A450">
            <v>129</v>
          </cell>
          <cell r="F450">
            <v>129</v>
          </cell>
          <cell r="M450" t="str">
            <v>CZN</v>
          </cell>
        </row>
        <row r="451">
          <cell r="F451">
            <v>650</v>
          </cell>
          <cell r="G451" t="e">
            <v>#N/A</v>
          </cell>
          <cell r="H451" t="e">
            <v>#N/A</v>
          </cell>
        </row>
        <row r="452">
          <cell r="F452">
            <v>32.5</v>
          </cell>
          <cell r="G452" t="e">
            <v>#N/A</v>
          </cell>
          <cell r="H452" t="e">
            <v>#N/A</v>
          </cell>
        </row>
        <row r="453">
          <cell r="F453">
            <v>0</v>
          </cell>
          <cell r="G453" t="e">
            <v>#N/A</v>
          </cell>
          <cell r="H453" t="e">
            <v>#N/A</v>
          </cell>
        </row>
        <row r="454">
          <cell r="F454">
            <v>0</v>
          </cell>
          <cell r="G454" t="e">
            <v>#N/A</v>
          </cell>
          <cell r="H454" t="e">
            <v>#N/A</v>
          </cell>
        </row>
        <row r="455">
          <cell r="F455">
            <v>0.35</v>
          </cell>
          <cell r="G455" t="e">
            <v>#N/A</v>
          </cell>
          <cell r="H455" t="e">
            <v>#N/A</v>
          </cell>
        </row>
        <row r="456">
          <cell r="F456">
            <v>11.375</v>
          </cell>
          <cell r="G456" t="e">
            <v>#N/A</v>
          </cell>
          <cell r="H456" t="e">
            <v>#N/A</v>
          </cell>
        </row>
        <row r="457">
          <cell r="F457">
            <v>0</v>
          </cell>
          <cell r="G457" t="e">
            <v>#N/A</v>
          </cell>
          <cell r="H457" t="e">
            <v>#N/A</v>
          </cell>
        </row>
        <row r="458">
          <cell r="F458">
            <v>20.017998000000002</v>
          </cell>
          <cell r="G458" t="e">
            <v>#N/A</v>
          </cell>
          <cell r="H458" t="e">
            <v>#N/A</v>
          </cell>
        </row>
        <row r="459">
          <cell r="F459">
            <v>85.791420000000002</v>
          </cell>
          <cell r="G459" t="e">
            <v>#N/A</v>
          </cell>
          <cell r="H459" t="e">
            <v>#N/A</v>
          </cell>
        </row>
        <row r="460">
          <cell r="F460">
            <v>71.49284999999999</v>
          </cell>
          <cell r="G460" t="e">
            <v>#N/A</v>
          </cell>
          <cell r="H460" t="e">
            <v>#N/A</v>
          </cell>
        </row>
        <row r="461">
          <cell r="F461">
            <v>0</v>
          </cell>
          <cell r="G461" t="e">
            <v>#N/A</v>
          </cell>
          <cell r="H461" t="e">
            <v>#N/A</v>
          </cell>
        </row>
        <row r="462">
          <cell r="F462">
            <v>0</v>
          </cell>
          <cell r="G462" t="e">
            <v>#N/A</v>
          </cell>
          <cell r="H462" t="e">
            <v>#N/A</v>
          </cell>
        </row>
        <row r="463">
          <cell r="F463">
            <v>2.5</v>
          </cell>
          <cell r="G463" t="e">
            <v>#N/A</v>
          </cell>
          <cell r="H463" t="e">
            <v>#N/A</v>
          </cell>
        </row>
        <row r="464">
          <cell r="F464">
            <v>16.666666666666668</v>
          </cell>
          <cell r="G464" t="e">
            <v>#N/A</v>
          </cell>
          <cell r="H464" t="e">
            <v>#N/A</v>
          </cell>
        </row>
        <row r="465">
          <cell r="F465">
            <v>205.34393466666666</v>
          </cell>
          <cell r="G465" t="e">
            <v>#N/A</v>
          </cell>
          <cell r="H465" t="e">
            <v>#N/A</v>
          </cell>
        </row>
        <row r="466">
          <cell r="A466">
            <v>130</v>
          </cell>
          <cell r="F466">
            <v>130</v>
          </cell>
          <cell r="M466" t="str">
            <v>CZN</v>
          </cell>
        </row>
        <row r="467">
          <cell r="F467">
            <v>800</v>
          </cell>
          <cell r="G467" t="e">
            <v>#N/A</v>
          </cell>
          <cell r="H467" t="e">
            <v>#N/A</v>
          </cell>
        </row>
        <row r="468">
          <cell r="F468">
            <v>40</v>
          </cell>
          <cell r="G468" t="e">
            <v>#N/A</v>
          </cell>
          <cell r="H468" t="e">
            <v>#N/A</v>
          </cell>
        </row>
        <row r="469">
          <cell r="F469">
            <v>0</v>
          </cell>
          <cell r="G469" t="e">
            <v>#N/A</v>
          </cell>
          <cell r="H469" t="e">
            <v>#N/A</v>
          </cell>
        </row>
        <row r="470">
          <cell r="F470">
            <v>0</v>
          </cell>
          <cell r="G470" t="e">
            <v>#N/A</v>
          </cell>
          <cell r="H470" t="e">
            <v>#N/A</v>
          </cell>
        </row>
        <row r="471">
          <cell r="F471">
            <v>0.35</v>
          </cell>
          <cell r="G471" t="e">
            <v>#N/A</v>
          </cell>
          <cell r="H471" t="e">
            <v>#N/A</v>
          </cell>
        </row>
        <row r="472">
          <cell r="F472">
            <v>14</v>
          </cell>
          <cell r="G472" t="e">
            <v>#N/A</v>
          </cell>
          <cell r="H472" t="e">
            <v>#N/A</v>
          </cell>
        </row>
        <row r="473">
          <cell r="F473">
            <v>0</v>
          </cell>
          <cell r="G473" t="e">
            <v>#N/A</v>
          </cell>
          <cell r="H473" t="e">
            <v>#N/A</v>
          </cell>
        </row>
        <row r="474">
          <cell r="F474">
            <v>22.567743000000004</v>
          </cell>
          <cell r="G474" t="e">
            <v>#N/A</v>
          </cell>
          <cell r="H474" t="e">
            <v>#N/A</v>
          </cell>
        </row>
        <row r="475">
          <cell r="F475">
            <v>96.710328000000004</v>
          </cell>
          <cell r="G475" t="e">
            <v>#N/A</v>
          </cell>
          <cell r="H475" t="e">
            <v>#N/A</v>
          </cell>
        </row>
        <row r="476">
          <cell r="F476">
            <v>80.591940000000008</v>
          </cell>
          <cell r="G476" t="e">
            <v>#N/A</v>
          </cell>
          <cell r="H476" t="e">
            <v>#N/A</v>
          </cell>
        </row>
        <row r="477">
          <cell r="F477">
            <v>0</v>
          </cell>
          <cell r="G477" t="e">
            <v>#N/A</v>
          </cell>
          <cell r="H477" t="e">
            <v>#N/A</v>
          </cell>
        </row>
        <row r="478">
          <cell r="F478">
            <v>0</v>
          </cell>
          <cell r="G478" t="e">
            <v>#N/A</v>
          </cell>
          <cell r="H478" t="e">
            <v>#N/A</v>
          </cell>
        </row>
        <row r="479">
          <cell r="F479">
            <v>2.5</v>
          </cell>
          <cell r="G479" t="e">
            <v>#N/A</v>
          </cell>
          <cell r="H479" t="e">
            <v>#N/A</v>
          </cell>
        </row>
        <row r="480">
          <cell r="F480">
            <v>16.666666666666668</v>
          </cell>
          <cell r="G480" t="e">
            <v>#N/A</v>
          </cell>
          <cell r="H480" t="e">
            <v>#N/A</v>
          </cell>
        </row>
        <row r="481">
          <cell r="F481">
            <v>230.53667766666669</v>
          </cell>
          <cell r="G481" t="e">
            <v>#N/A</v>
          </cell>
          <cell r="H481" t="e">
            <v>#N/A</v>
          </cell>
        </row>
        <row r="482">
          <cell r="A482">
            <v>131</v>
          </cell>
          <cell r="F482">
            <v>131</v>
          </cell>
          <cell r="M482" t="str">
            <v>CZN</v>
          </cell>
        </row>
        <row r="483">
          <cell r="F483">
            <v>980</v>
          </cell>
          <cell r="G483" t="e">
            <v>#N/A</v>
          </cell>
          <cell r="H483" t="e">
            <v>#N/A</v>
          </cell>
        </row>
        <row r="484">
          <cell r="F484">
            <v>49</v>
          </cell>
          <cell r="G484" t="e">
            <v>#N/A</v>
          </cell>
          <cell r="H484" t="e">
            <v>#N/A</v>
          </cell>
        </row>
        <row r="485">
          <cell r="F485">
            <v>0</v>
          </cell>
          <cell r="G485" t="e">
            <v>#N/A</v>
          </cell>
          <cell r="H485" t="e">
            <v>#N/A</v>
          </cell>
        </row>
        <row r="486">
          <cell r="F486">
            <v>0</v>
          </cell>
          <cell r="G486" t="e">
            <v>#N/A</v>
          </cell>
          <cell r="H486" t="e">
            <v>#N/A</v>
          </cell>
        </row>
        <row r="487">
          <cell r="F487">
            <v>0.35</v>
          </cell>
          <cell r="G487" t="e">
            <v>#N/A</v>
          </cell>
          <cell r="H487" t="e">
            <v>#N/A</v>
          </cell>
        </row>
        <row r="488">
          <cell r="F488">
            <v>17.149999999999999</v>
          </cell>
          <cell r="G488" t="e">
            <v>#N/A</v>
          </cell>
          <cell r="H488" t="e">
            <v>#N/A</v>
          </cell>
        </row>
        <row r="489">
          <cell r="F489">
            <v>0</v>
          </cell>
          <cell r="G489" t="e">
            <v>#N/A</v>
          </cell>
          <cell r="H489" t="e">
            <v>#N/A</v>
          </cell>
        </row>
        <row r="490">
          <cell r="F490">
            <v>26.567343000000001</v>
          </cell>
          <cell r="G490" t="e">
            <v>#N/A</v>
          </cell>
          <cell r="H490" t="e">
            <v>#N/A</v>
          </cell>
        </row>
        <row r="491">
          <cell r="F491">
            <v>113.868612</v>
          </cell>
          <cell r="G491" t="e">
            <v>#N/A</v>
          </cell>
          <cell r="H491" t="e">
            <v>#N/A</v>
          </cell>
        </row>
        <row r="492">
          <cell r="F492">
            <v>94.890509999999992</v>
          </cell>
          <cell r="G492" t="e">
            <v>#N/A</v>
          </cell>
          <cell r="H492" t="e">
            <v>#N/A</v>
          </cell>
        </row>
        <row r="493">
          <cell r="F493">
            <v>0</v>
          </cell>
          <cell r="G493" t="e">
            <v>#N/A</v>
          </cell>
          <cell r="H493" t="e">
            <v>#N/A</v>
          </cell>
        </row>
        <row r="494">
          <cell r="F494">
            <v>0</v>
          </cell>
          <cell r="G494" t="e">
            <v>#N/A</v>
          </cell>
          <cell r="H494" t="e">
            <v>#N/A</v>
          </cell>
        </row>
        <row r="495">
          <cell r="F495">
            <v>2.5</v>
          </cell>
          <cell r="G495" t="e">
            <v>#N/A</v>
          </cell>
          <cell r="H495" t="e">
            <v>#N/A</v>
          </cell>
        </row>
        <row r="496">
          <cell r="F496">
            <v>16.666666666666668</v>
          </cell>
          <cell r="G496" t="e">
            <v>#N/A</v>
          </cell>
          <cell r="H496" t="e">
            <v>#N/A</v>
          </cell>
        </row>
        <row r="497">
          <cell r="F497">
            <v>269.1431316666667</v>
          </cell>
          <cell r="G497" t="e">
            <v>#N/A</v>
          </cell>
          <cell r="H497" t="e">
            <v>#N/A</v>
          </cell>
        </row>
        <row r="498">
          <cell r="A498">
            <v>132</v>
          </cell>
          <cell r="F498">
            <v>132</v>
          </cell>
          <cell r="G498">
            <v>210</v>
          </cell>
          <cell r="H498">
            <v>210</v>
          </cell>
          <cell r="M498" t="str">
            <v>CDC</v>
          </cell>
        </row>
        <row r="499">
          <cell r="F499">
            <v>0</v>
          </cell>
          <cell r="G499">
            <v>0</v>
          </cell>
          <cell r="H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</row>
        <row r="501">
          <cell r="F501">
            <v>23</v>
          </cell>
          <cell r="G501">
            <v>23</v>
          </cell>
          <cell r="H501">
            <v>23</v>
          </cell>
        </row>
        <row r="502">
          <cell r="F502">
            <v>4.83</v>
          </cell>
          <cell r="G502">
            <v>5.0599999999999996</v>
          </cell>
          <cell r="H502">
            <v>5.0599999999999996</v>
          </cell>
        </row>
        <row r="503">
          <cell r="F503">
            <v>0.12</v>
          </cell>
          <cell r="G503">
            <v>5.1230296039984691E-2</v>
          </cell>
          <cell r="H503">
            <v>5.1230296039984691E-2</v>
          </cell>
        </row>
        <row r="504">
          <cell r="F504">
            <v>0.5796</v>
          </cell>
          <cell r="G504">
            <v>0.3</v>
          </cell>
          <cell r="H504">
            <v>0.3</v>
          </cell>
        </row>
        <row r="505">
          <cell r="F505">
            <v>0</v>
          </cell>
          <cell r="G505">
            <v>0</v>
          </cell>
          <cell r="H505">
            <v>0</v>
          </cell>
        </row>
        <row r="506">
          <cell r="F506">
            <v>1.8398160000000001</v>
          </cell>
          <cell r="G506">
            <v>0.75</v>
          </cell>
          <cell r="H506">
            <v>0.75</v>
          </cell>
        </row>
        <row r="507">
          <cell r="F507">
            <v>15.788421</v>
          </cell>
          <cell r="G507">
            <v>0.67555555555555569</v>
          </cell>
          <cell r="H507">
            <v>0.67555555555555569</v>
          </cell>
        </row>
        <row r="508">
          <cell r="F508">
            <v>3.2896710000000002</v>
          </cell>
          <cell r="G508">
            <v>0</v>
          </cell>
          <cell r="H508">
            <v>0</v>
          </cell>
        </row>
        <row r="509">
          <cell r="F509">
            <v>0</v>
          </cell>
          <cell r="G509">
            <v>10.290555555555557</v>
          </cell>
          <cell r="H509">
            <v>10.290555555555557</v>
          </cell>
        </row>
        <row r="510">
          <cell r="F510">
            <v>0</v>
          </cell>
          <cell r="G510">
            <v>5.0216666666666665</v>
          </cell>
          <cell r="H510">
            <v>5.0216666666666665</v>
          </cell>
        </row>
        <row r="511">
          <cell r="F511">
            <v>1</v>
          </cell>
          <cell r="G511">
            <v>0</v>
          </cell>
          <cell r="H511">
            <v>0</v>
          </cell>
        </row>
        <row r="512">
          <cell r="F512">
            <v>6.666666666666667</v>
          </cell>
          <cell r="G512">
            <v>0</v>
          </cell>
          <cell r="H512">
            <v>0</v>
          </cell>
        </row>
        <row r="513">
          <cell r="F513">
            <v>32.994174666666666</v>
          </cell>
          <cell r="G513">
            <v>22.097777777777779</v>
          </cell>
          <cell r="H513">
            <v>22.097777777777779</v>
          </cell>
        </row>
        <row r="514">
          <cell r="A514">
            <v>133</v>
          </cell>
          <cell r="F514">
            <v>133</v>
          </cell>
          <cell r="G514">
            <v>211</v>
          </cell>
          <cell r="H514">
            <v>211</v>
          </cell>
          <cell r="M514" t="str">
            <v>CZN</v>
          </cell>
        </row>
        <row r="515">
          <cell r="F515">
            <v>0</v>
          </cell>
          <cell r="G515">
            <v>0</v>
          </cell>
          <cell r="H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</row>
        <row r="517">
          <cell r="F517">
            <v>38</v>
          </cell>
          <cell r="G517">
            <v>0</v>
          </cell>
          <cell r="H517">
            <v>0</v>
          </cell>
        </row>
        <row r="518">
          <cell r="F518">
            <v>7.98</v>
          </cell>
          <cell r="G518">
            <v>0</v>
          </cell>
          <cell r="H518">
            <v>0</v>
          </cell>
        </row>
        <row r="519">
          <cell r="F519">
            <v>0.12</v>
          </cell>
          <cell r="G519">
            <v>0</v>
          </cell>
          <cell r="H519">
            <v>0</v>
          </cell>
        </row>
        <row r="520">
          <cell r="F520">
            <v>0.9575999999999999</v>
          </cell>
          <cell r="G520">
            <v>0</v>
          </cell>
          <cell r="H520">
            <v>0</v>
          </cell>
        </row>
        <row r="521">
          <cell r="F521">
            <v>0</v>
          </cell>
          <cell r="G521">
            <v>0</v>
          </cell>
          <cell r="H521">
            <v>0</v>
          </cell>
        </row>
        <row r="522">
          <cell r="F522">
            <v>2.1197880000000002</v>
          </cell>
          <cell r="G522">
            <v>0</v>
          </cell>
          <cell r="H522">
            <v>0</v>
          </cell>
        </row>
        <row r="523">
          <cell r="F523">
            <v>9.3490649999999995</v>
          </cell>
          <cell r="G523">
            <v>0</v>
          </cell>
          <cell r="H523">
            <v>0</v>
          </cell>
        </row>
        <row r="524">
          <cell r="F524">
            <v>7.4292570000000007</v>
          </cell>
          <cell r="G524">
            <v>0</v>
          </cell>
          <cell r="H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</row>
        <row r="527">
          <cell r="F527">
            <v>0.8</v>
          </cell>
          <cell r="G527">
            <v>0</v>
          </cell>
          <cell r="H527">
            <v>0</v>
          </cell>
        </row>
        <row r="528">
          <cell r="F528">
            <v>5.333333333333333</v>
          </cell>
          <cell r="G528">
            <v>0</v>
          </cell>
          <cell r="H528">
            <v>0</v>
          </cell>
        </row>
        <row r="529">
          <cell r="F529">
            <v>33.169043333333335</v>
          </cell>
          <cell r="G529">
            <v>0</v>
          </cell>
          <cell r="H529">
            <v>0</v>
          </cell>
        </row>
        <row r="530">
          <cell r="A530">
            <v>134</v>
          </cell>
          <cell r="F530">
            <v>134</v>
          </cell>
          <cell r="G530">
            <v>213</v>
          </cell>
          <cell r="H530">
            <v>213</v>
          </cell>
          <cell r="M530" t="str">
            <v>CZN</v>
          </cell>
        </row>
        <row r="531">
          <cell r="F531">
            <v>0</v>
          </cell>
          <cell r="G531">
            <v>0</v>
          </cell>
          <cell r="H531">
            <v>0</v>
          </cell>
        </row>
        <row r="532">
          <cell r="F532">
            <v>0</v>
          </cell>
          <cell r="G532">
            <v>0</v>
          </cell>
          <cell r="H532">
            <v>0</v>
          </cell>
        </row>
        <row r="533">
          <cell r="F533">
            <v>50</v>
          </cell>
          <cell r="G533">
            <v>0</v>
          </cell>
          <cell r="H533">
            <v>0</v>
          </cell>
        </row>
        <row r="534">
          <cell r="F534">
            <v>10.5</v>
          </cell>
          <cell r="G534">
            <v>0</v>
          </cell>
          <cell r="H534">
            <v>0</v>
          </cell>
        </row>
        <row r="535">
          <cell r="F535">
            <v>0.12</v>
          </cell>
          <cell r="G535">
            <v>0</v>
          </cell>
          <cell r="H535">
            <v>0</v>
          </cell>
        </row>
        <row r="536">
          <cell r="F536">
            <v>1.26</v>
          </cell>
          <cell r="G536">
            <v>0</v>
          </cell>
          <cell r="H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</row>
        <row r="538">
          <cell r="F538">
            <v>2.7497250000000002</v>
          </cell>
          <cell r="G538">
            <v>0</v>
          </cell>
          <cell r="H538">
            <v>0</v>
          </cell>
        </row>
        <row r="539">
          <cell r="F539">
            <v>12.088791000000001</v>
          </cell>
          <cell r="G539">
            <v>0</v>
          </cell>
          <cell r="H539">
            <v>0</v>
          </cell>
        </row>
        <row r="540">
          <cell r="F540">
            <v>9.6090389999999992</v>
          </cell>
          <cell r="G540">
            <v>0</v>
          </cell>
          <cell r="H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</row>
        <row r="542">
          <cell r="F542">
            <v>0</v>
          </cell>
          <cell r="G542">
            <v>0</v>
          </cell>
          <cell r="H542">
            <v>0</v>
          </cell>
        </row>
        <row r="543">
          <cell r="F543">
            <v>0.8</v>
          </cell>
          <cell r="G543">
            <v>0</v>
          </cell>
          <cell r="H543">
            <v>0</v>
          </cell>
        </row>
        <row r="544">
          <cell r="F544">
            <v>5.333333333333333</v>
          </cell>
          <cell r="G544">
            <v>0</v>
          </cell>
          <cell r="H544">
            <v>0</v>
          </cell>
        </row>
        <row r="545">
          <cell r="F545">
            <v>41.540888333333335</v>
          </cell>
          <cell r="G545">
            <v>0</v>
          </cell>
          <cell r="H545">
            <v>0</v>
          </cell>
        </row>
        <row r="546">
          <cell r="A546">
            <v>135</v>
          </cell>
          <cell r="F546">
            <v>135</v>
          </cell>
          <cell r="G546">
            <v>215</v>
          </cell>
          <cell r="H546">
            <v>215</v>
          </cell>
          <cell r="M546" t="str">
            <v>CDC</v>
          </cell>
        </row>
        <row r="547">
          <cell r="F547">
            <v>0</v>
          </cell>
          <cell r="G547">
            <v>0</v>
          </cell>
          <cell r="H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</row>
        <row r="549">
          <cell r="F549">
            <v>70</v>
          </cell>
          <cell r="G549">
            <v>69</v>
          </cell>
          <cell r="H549">
            <v>69</v>
          </cell>
        </row>
        <row r="550">
          <cell r="F550">
            <v>14.7</v>
          </cell>
          <cell r="G550">
            <v>15.18</v>
          </cell>
          <cell r="H550">
            <v>15.18</v>
          </cell>
        </row>
        <row r="551">
          <cell r="F551">
            <v>0.12</v>
          </cell>
          <cell r="G551">
            <v>4.1541288732102673E-2</v>
          </cell>
          <cell r="H551">
            <v>4.1541288732102673E-2</v>
          </cell>
        </row>
        <row r="552">
          <cell r="F552">
            <v>1.7639999999999998</v>
          </cell>
          <cell r="G552">
            <v>0.57999999999999996</v>
          </cell>
          <cell r="H552">
            <v>0.57999999999999996</v>
          </cell>
        </row>
        <row r="553">
          <cell r="F553">
            <v>0</v>
          </cell>
          <cell r="G553">
            <v>0</v>
          </cell>
          <cell r="H553">
            <v>0</v>
          </cell>
        </row>
        <row r="554">
          <cell r="F554">
            <v>3.7796219999999998</v>
          </cell>
          <cell r="G554">
            <v>2.92</v>
          </cell>
          <cell r="H554">
            <v>2.92</v>
          </cell>
        </row>
        <row r="555">
          <cell r="F555">
            <v>16.648334999999999</v>
          </cell>
          <cell r="G555">
            <v>1.1955555555555559</v>
          </cell>
          <cell r="H555">
            <v>1.1955555555555559</v>
          </cell>
        </row>
        <row r="556">
          <cell r="F556">
            <v>13.248675</v>
          </cell>
          <cell r="G556">
            <v>0</v>
          </cell>
          <cell r="H556">
            <v>0</v>
          </cell>
        </row>
        <row r="557">
          <cell r="F557">
            <v>0</v>
          </cell>
          <cell r="G557">
            <v>33.294722222222219</v>
          </cell>
          <cell r="H557">
            <v>33.294722222222219</v>
          </cell>
        </row>
        <row r="558">
          <cell r="F558">
            <v>0</v>
          </cell>
          <cell r="G558">
            <v>5.8991666666666651</v>
          </cell>
          <cell r="H558">
            <v>5.8991666666666651</v>
          </cell>
        </row>
        <row r="559">
          <cell r="F559">
            <v>0.8</v>
          </cell>
          <cell r="G559">
            <v>0</v>
          </cell>
          <cell r="H559">
            <v>0</v>
          </cell>
        </row>
        <row r="560">
          <cell r="F560">
            <v>5.333333333333333</v>
          </cell>
          <cell r="G560">
            <v>0</v>
          </cell>
          <cell r="H560">
            <v>0</v>
          </cell>
        </row>
        <row r="561">
          <cell r="F561">
            <v>55.473965333333332</v>
          </cell>
          <cell r="G561">
            <v>59.069444444444443</v>
          </cell>
          <cell r="H561">
            <v>59.069444444444443</v>
          </cell>
        </row>
        <row r="562">
          <cell r="A562">
            <v>136</v>
          </cell>
          <cell r="F562">
            <v>136</v>
          </cell>
          <cell r="G562">
            <v>216</v>
          </cell>
          <cell r="H562">
            <v>216</v>
          </cell>
          <cell r="M562" t="str">
            <v>CZN</v>
          </cell>
        </row>
        <row r="563">
          <cell r="F563">
            <v>0</v>
          </cell>
          <cell r="G563">
            <v>0</v>
          </cell>
          <cell r="H563">
            <v>0</v>
          </cell>
        </row>
        <row r="564">
          <cell r="F564">
            <v>0</v>
          </cell>
          <cell r="G564">
            <v>0</v>
          </cell>
          <cell r="H564">
            <v>0</v>
          </cell>
        </row>
        <row r="565">
          <cell r="F565">
            <v>95</v>
          </cell>
          <cell r="G565">
            <v>0</v>
          </cell>
          <cell r="H565">
            <v>0</v>
          </cell>
        </row>
        <row r="566">
          <cell r="F566">
            <v>19.95</v>
          </cell>
          <cell r="G566">
            <v>0</v>
          </cell>
          <cell r="H566">
            <v>0</v>
          </cell>
        </row>
        <row r="567">
          <cell r="F567">
            <v>0.12</v>
          </cell>
          <cell r="G567">
            <v>0</v>
          </cell>
          <cell r="H567">
            <v>0</v>
          </cell>
        </row>
        <row r="568">
          <cell r="F568">
            <v>2.3939999999999997</v>
          </cell>
          <cell r="G568">
            <v>0</v>
          </cell>
          <cell r="H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</row>
        <row r="570">
          <cell r="F570">
            <v>5.7294270000000012</v>
          </cell>
          <cell r="G570">
            <v>0</v>
          </cell>
          <cell r="H570">
            <v>0</v>
          </cell>
        </row>
        <row r="571">
          <cell r="F571">
            <v>25.207478999999999</v>
          </cell>
          <cell r="G571">
            <v>0</v>
          </cell>
          <cell r="H571">
            <v>0</v>
          </cell>
        </row>
        <row r="572">
          <cell r="F572">
            <v>20.057993999999997</v>
          </cell>
          <cell r="G572">
            <v>0</v>
          </cell>
          <cell r="H572">
            <v>0</v>
          </cell>
        </row>
        <row r="573">
          <cell r="F573">
            <v>0</v>
          </cell>
          <cell r="G573">
            <v>0</v>
          </cell>
          <cell r="H573">
            <v>0</v>
          </cell>
        </row>
        <row r="574">
          <cell r="F574">
            <v>0</v>
          </cell>
          <cell r="G574">
            <v>0</v>
          </cell>
          <cell r="H574">
            <v>0</v>
          </cell>
        </row>
        <row r="575">
          <cell r="F575">
            <v>0.9</v>
          </cell>
          <cell r="G575">
            <v>0</v>
          </cell>
          <cell r="H575">
            <v>0</v>
          </cell>
        </row>
        <row r="576">
          <cell r="F576">
            <v>6</v>
          </cell>
          <cell r="G576">
            <v>0</v>
          </cell>
          <cell r="H576">
            <v>0</v>
          </cell>
        </row>
        <row r="577">
          <cell r="F577">
            <v>79.338899999999995</v>
          </cell>
          <cell r="G577">
            <v>0</v>
          </cell>
          <cell r="H577">
            <v>0</v>
          </cell>
        </row>
        <row r="578">
          <cell r="A578">
            <v>137</v>
          </cell>
          <cell r="F578">
            <v>137</v>
          </cell>
          <cell r="M578" t="str">
            <v>CZN</v>
          </cell>
        </row>
        <row r="579">
          <cell r="F579">
            <v>0</v>
          </cell>
          <cell r="G579" t="e">
            <v>#N/A</v>
          </cell>
          <cell r="H579" t="e">
            <v>#N/A</v>
          </cell>
        </row>
        <row r="580">
          <cell r="F580">
            <v>0</v>
          </cell>
          <cell r="G580" t="e">
            <v>#N/A</v>
          </cell>
          <cell r="H580" t="e">
            <v>#N/A</v>
          </cell>
        </row>
        <row r="581">
          <cell r="F581">
            <v>118</v>
          </cell>
          <cell r="G581" t="e">
            <v>#N/A</v>
          </cell>
          <cell r="H581" t="e">
            <v>#N/A</v>
          </cell>
        </row>
        <row r="582">
          <cell r="F582">
            <v>24.78</v>
          </cell>
          <cell r="G582" t="e">
            <v>#N/A</v>
          </cell>
          <cell r="H582" t="e">
            <v>#N/A</v>
          </cell>
        </row>
        <row r="583">
          <cell r="F583">
            <v>0.12</v>
          </cell>
          <cell r="G583" t="e">
            <v>#N/A</v>
          </cell>
          <cell r="H583" t="e">
            <v>#N/A</v>
          </cell>
        </row>
        <row r="584">
          <cell r="F584">
            <v>2.9735999999999998</v>
          </cell>
          <cell r="G584" t="e">
            <v>#N/A</v>
          </cell>
          <cell r="H584" t="e">
            <v>#N/A</v>
          </cell>
        </row>
        <row r="585">
          <cell r="F585">
            <v>0</v>
          </cell>
          <cell r="G585" t="e">
            <v>#N/A</v>
          </cell>
          <cell r="H585" t="e">
            <v>#N/A</v>
          </cell>
        </row>
        <row r="586">
          <cell r="F586">
            <v>7.4892510000000003</v>
          </cell>
          <cell r="G586" t="e">
            <v>#N/A</v>
          </cell>
          <cell r="H586" t="e">
            <v>#N/A</v>
          </cell>
        </row>
        <row r="587">
          <cell r="F587">
            <v>32.956704000000002</v>
          </cell>
          <cell r="G587" t="e">
            <v>#N/A</v>
          </cell>
          <cell r="H587" t="e">
            <v>#N/A</v>
          </cell>
        </row>
        <row r="588">
          <cell r="F588">
            <v>26.217378</v>
          </cell>
          <cell r="G588" t="e">
            <v>#N/A</v>
          </cell>
          <cell r="H588" t="e">
            <v>#N/A</v>
          </cell>
        </row>
        <row r="589">
          <cell r="F589">
            <v>0</v>
          </cell>
          <cell r="G589" t="e">
            <v>#N/A</v>
          </cell>
          <cell r="H589" t="e">
            <v>#N/A</v>
          </cell>
        </row>
        <row r="590">
          <cell r="F590">
            <v>0</v>
          </cell>
          <cell r="G590" t="e">
            <v>#N/A</v>
          </cell>
          <cell r="H590" t="e">
            <v>#N/A</v>
          </cell>
        </row>
        <row r="591">
          <cell r="F591">
            <v>1</v>
          </cell>
          <cell r="G591" t="e">
            <v>#N/A</v>
          </cell>
          <cell r="H591" t="e">
            <v>#N/A</v>
          </cell>
        </row>
        <row r="592">
          <cell r="F592">
            <v>6.666666666666667</v>
          </cell>
          <cell r="G592" t="e">
            <v>#N/A</v>
          </cell>
          <cell r="H592" t="e">
            <v>#N/A</v>
          </cell>
        </row>
        <row r="593">
          <cell r="F593">
            <v>101.08359966666667</v>
          </cell>
          <cell r="G593" t="e">
            <v>#N/A</v>
          </cell>
          <cell r="H593" t="e">
            <v>#N/A</v>
          </cell>
        </row>
        <row r="594">
          <cell r="A594">
            <v>138</v>
          </cell>
          <cell r="F594">
            <v>138</v>
          </cell>
          <cell r="M594" t="str">
            <v>CZN</v>
          </cell>
        </row>
        <row r="595">
          <cell r="F595">
            <v>0</v>
          </cell>
          <cell r="G595" t="e">
            <v>#N/A</v>
          </cell>
          <cell r="H595" t="e">
            <v>#N/A</v>
          </cell>
        </row>
        <row r="596">
          <cell r="F596">
            <v>0</v>
          </cell>
          <cell r="G596" t="e">
            <v>#N/A</v>
          </cell>
          <cell r="H596" t="e">
            <v>#N/A</v>
          </cell>
        </row>
        <row r="597">
          <cell r="F597">
            <v>35</v>
          </cell>
          <cell r="G597" t="e">
            <v>#N/A</v>
          </cell>
          <cell r="H597" t="e">
            <v>#N/A</v>
          </cell>
        </row>
        <row r="598">
          <cell r="F598">
            <v>7.35</v>
          </cell>
          <cell r="G598" t="e">
            <v>#N/A</v>
          </cell>
          <cell r="H598" t="e">
            <v>#N/A</v>
          </cell>
        </row>
        <row r="599">
          <cell r="F599">
            <v>0.1</v>
          </cell>
          <cell r="G599" t="e">
            <v>#N/A</v>
          </cell>
          <cell r="H599" t="e">
            <v>#N/A</v>
          </cell>
        </row>
        <row r="600">
          <cell r="F600">
            <v>0.73499999999999999</v>
          </cell>
          <cell r="G600" t="e">
            <v>#N/A</v>
          </cell>
          <cell r="H600" t="e">
            <v>#N/A</v>
          </cell>
        </row>
        <row r="601">
          <cell r="F601">
            <v>2.52</v>
          </cell>
          <cell r="G601" t="e">
            <v>#N/A</v>
          </cell>
          <cell r="H601" t="e">
            <v>#N/A</v>
          </cell>
        </row>
        <row r="602">
          <cell r="F602">
            <v>2.3697629999999998</v>
          </cell>
          <cell r="G602" t="e">
            <v>#N/A</v>
          </cell>
          <cell r="H602" t="e">
            <v>#N/A</v>
          </cell>
        </row>
        <row r="603">
          <cell r="F603">
            <v>7.8892109999999995</v>
          </cell>
          <cell r="G603" t="e">
            <v>#N/A</v>
          </cell>
          <cell r="H603" t="e">
            <v>#N/A</v>
          </cell>
        </row>
        <row r="604">
          <cell r="F604">
            <v>4.9295070000000001</v>
          </cell>
          <cell r="G604" t="e">
            <v>#N/A</v>
          </cell>
          <cell r="H604" t="e">
            <v>#N/A</v>
          </cell>
        </row>
        <row r="605">
          <cell r="F605">
            <v>0</v>
          </cell>
          <cell r="G605" t="e">
            <v>#N/A</v>
          </cell>
          <cell r="H605" t="e">
            <v>#N/A</v>
          </cell>
        </row>
        <row r="606">
          <cell r="F606">
            <v>0</v>
          </cell>
          <cell r="G606" t="e">
            <v>#N/A</v>
          </cell>
          <cell r="H606" t="e">
            <v>#N/A</v>
          </cell>
        </row>
        <row r="607">
          <cell r="F607">
            <v>1</v>
          </cell>
          <cell r="G607" t="e">
            <v>#N/A</v>
          </cell>
          <cell r="H607" t="e">
            <v>#N/A</v>
          </cell>
        </row>
        <row r="608">
          <cell r="F608">
            <v>6.666666666666667</v>
          </cell>
          <cell r="G608" t="e">
            <v>#N/A</v>
          </cell>
          <cell r="H608" t="e">
            <v>#N/A</v>
          </cell>
        </row>
        <row r="609">
          <cell r="F609">
            <v>32.460147666666664</v>
          </cell>
          <cell r="G609" t="e">
            <v>#N/A</v>
          </cell>
          <cell r="H609" t="e">
            <v>#N/A</v>
          </cell>
        </row>
        <row r="610">
          <cell r="A610">
            <v>139</v>
          </cell>
          <cell r="F610">
            <v>139</v>
          </cell>
          <cell r="M610" t="str">
            <v>CZN</v>
          </cell>
        </row>
        <row r="611">
          <cell r="F611">
            <v>0</v>
          </cell>
          <cell r="G611" t="e">
            <v>#N/A</v>
          </cell>
          <cell r="H611" t="e">
            <v>#N/A</v>
          </cell>
        </row>
        <row r="612">
          <cell r="F612">
            <v>0</v>
          </cell>
          <cell r="G612" t="e">
            <v>#N/A</v>
          </cell>
          <cell r="H612" t="e">
            <v>#N/A</v>
          </cell>
        </row>
        <row r="613">
          <cell r="F613">
            <v>50</v>
          </cell>
          <cell r="G613" t="e">
            <v>#N/A</v>
          </cell>
          <cell r="H613" t="e">
            <v>#N/A</v>
          </cell>
        </row>
        <row r="614">
          <cell r="F614">
            <v>10.5</v>
          </cell>
          <cell r="G614" t="e">
            <v>#N/A</v>
          </cell>
          <cell r="H614" t="e">
            <v>#N/A</v>
          </cell>
        </row>
        <row r="615">
          <cell r="F615">
            <v>0.1</v>
          </cell>
          <cell r="G615" t="e">
            <v>#N/A</v>
          </cell>
          <cell r="H615" t="e">
            <v>#N/A</v>
          </cell>
        </row>
        <row r="616">
          <cell r="F616">
            <v>1.05</v>
          </cell>
          <cell r="G616" t="e">
            <v>#N/A</v>
          </cell>
          <cell r="H616" t="e">
            <v>#N/A</v>
          </cell>
        </row>
        <row r="617">
          <cell r="F617">
            <v>4.53</v>
          </cell>
          <cell r="G617" t="e">
            <v>#N/A</v>
          </cell>
          <cell r="H617" t="e">
            <v>#N/A</v>
          </cell>
        </row>
        <row r="618">
          <cell r="F618">
            <v>2.0097990000000001</v>
          </cell>
          <cell r="G618" t="e">
            <v>#N/A</v>
          </cell>
          <cell r="H618" t="e">
            <v>#N/A</v>
          </cell>
        </row>
        <row r="619">
          <cell r="F619">
            <v>6.0193979999999998</v>
          </cell>
          <cell r="G619" t="e">
            <v>#N/A</v>
          </cell>
          <cell r="H619" t="e">
            <v>#N/A</v>
          </cell>
        </row>
        <row r="620">
          <cell r="F620">
            <v>5.0094989999999999</v>
          </cell>
          <cell r="G620" t="e">
            <v>#N/A</v>
          </cell>
          <cell r="H620" t="e">
            <v>#N/A</v>
          </cell>
        </row>
        <row r="621">
          <cell r="F621">
            <v>0</v>
          </cell>
          <cell r="G621" t="e">
            <v>#N/A</v>
          </cell>
          <cell r="H621" t="e">
            <v>#N/A</v>
          </cell>
        </row>
        <row r="622">
          <cell r="F622">
            <v>0</v>
          </cell>
          <cell r="G622" t="e">
            <v>#N/A</v>
          </cell>
          <cell r="H622" t="e">
            <v>#N/A</v>
          </cell>
        </row>
        <row r="623">
          <cell r="F623">
            <v>0.8</v>
          </cell>
          <cell r="G623" t="e">
            <v>#N/A</v>
          </cell>
          <cell r="H623" t="e">
            <v>#N/A</v>
          </cell>
        </row>
        <row r="624">
          <cell r="F624">
            <v>5.333333333333333</v>
          </cell>
          <cell r="G624" t="e">
            <v>#N/A</v>
          </cell>
          <cell r="H624" t="e">
            <v>#N/A</v>
          </cell>
        </row>
        <row r="625">
          <cell r="F625">
            <v>34.452029333333336</v>
          </cell>
          <cell r="G625" t="e">
            <v>#N/A</v>
          </cell>
          <cell r="H625" t="e">
            <v>#N/A</v>
          </cell>
        </row>
        <row r="626">
          <cell r="A626">
            <v>140</v>
          </cell>
          <cell r="F626">
            <v>140</v>
          </cell>
          <cell r="G626">
            <v>226</v>
          </cell>
          <cell r="H626">
            <v>226</v>
          </cell>
          <cell r="M626" t="str">
            <v>CDC</v>
          </cell>
        </row>
        <row r="627">
          <cell r="F627">
            <v>0</v>
          </cell>
          <cell r="G627">
            <v>0</v>
          </cell>
          <cell r="H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</row>
        <row r="629">
          <cell r="F629">
            <v>77</v>
          </cell>
          <cell r="G629">
            <v>73</v>
          </cell>
          <cell r="H629">
            <v>73</v>
          </cell>
        </row>
        <row r="630">
          <cell r="F630">
            <v>16.170000000000002</v>
          </cell>
          <cell r="G630">
            <v>16.059999999999999</v>
          </cell>
          <cell r="H630">
            <v>16.059999999999999</v>
          </cell>
        </row>
        <row r="631">
          <cell r="F631">
            <v>0.1</v>
          </cell>
          <cell r="G631">
            <v>5.6500127815491276E-2</v>
          </cell>
          <cell r="H631">
            <v>5.6500127815491276E-2</v>
          </cell>
        </row>
        <row r="632">
          <cell r="F632">
            <v>1.617</v>
          </cell>
          <cell r="G632">
            <v>0.84</v>
          </cell>
          <cell r="H632">
            <v>0.84</v>
          </cell>
        </row>
        <row r="633">
          <cell r="F633">
            <v>7.21</v>
          </cell>
          <cell r="G633">
            <v>4.13</v>
          </cell>
          <cell r="H633">
            <v>4.13</v>
          </cell>
        </row>
        <row r="634">
          <cell r="F634">
            <v>5.0094989999999999</v>
          </cell>
          <cell r="G634">
            <v>1.29</v>
          </cell>
          <cell r="H634">
            <v>1.29</v>
          </cell>
        </row>
        <row r="635">
          <cell r="F635">
            <v>15.038495999999999</v>
          </cell>
          <cell r="G635">
            <v>0.96444444444444477</v>
          </cell>
          <cell r="H635">
            <v>0.96444444444444477</v>
          </cell>
        </row>
        <row r="636">
          <cell r="F636">
            <v>15.038495999999999</v>
          </cell>
          <cell r="G636">
            <v>0</v>
          </cell>
          <cell r="H636">
            <v>0</v>
          </cell>
        </row>
        <row r="637">
          <cell r="F637">
            <v>0</v>
          </cell>
          <cell r="G637">
            <v>23.992777777777786</v>
          </cell>
          <cell r="H637">
            <v>23.992777777777786</v>
          </cell>
        </row>
        <row r="638">
          <cell r="F638">
            <v>0</v>
          </cell>
          <cell r="G638">
            <v>6.093333333333331</v>
          </cell>
          <cell r="H638">
            <v>6.093333333333331</v>
          </cell>
        </row>
        <row r="639">
          <cell r="F639">
            <v>0.8</v>
          </cell>
          <cell r="G639">
            <v>0</v>
          </cell>
          <cell r="H639">
            <v>0</v>
          </cell>
        </row>
        <row r="640">
          <cell r="F640">
            <v>5.333333333333333</v>
          </cell>
          <cell r="G640">
            <v>0</v>
          </cell>
          <cell r="H640">
            <v>0</v>
          </cell>
        </row>
        <row r="641">
          <cell r="F641">
            <v>65.416824333333324</v>
          </cell>
          <cell r="G641">
            <v>53.370555555555562</v>
          </cell>
          <cell r="H641">
            <v>53.370555555555562</v>
          </cell>
        </row>
        <row r="642">
          <cell r="A642">
            <v>141</v>
          </cell>
          <cell r="F642">
            <v>141</v>
          </cell>
          <cell r="M642" t="str">
            <v>CZN</v>
          </cell>
        </row>
        <row r="643">
          <cell r="F643">
            <v>0</v>
          </cell>
          <cell r="G643" t="e">
            <v>#N/A</v>
          </cell>
          <cell r="H643" t="e">
            <v>#N/A</v>
          </cell>
        </row>
        <row r="644">
          <cell r="F644">
            <v>0</v>
          </cell>
          <cell r="G644" t="e">
            <v>#N/A</v>
          </cell>
          <cell r="H644" t="e">
            <v>#N/A</v>
          </cell>
        </row>
        <row r="645">
          <cell r="F645">
            <v>90</v>
          </cell>
          <cell r="G645" t="e">
            <v>#N/A</v>
          </cell>
          <cell r="H645" t="e">
            <v>#N/A</v>
          </cell>
        </row>
        <row r="646">
          <cell r="F646">
            <v>18.899999999999999</v>
          </cell>
          <cell r="G646" t="e">
            <v>#N/A</v>
          </cell>
          <cell r="H646" t="e">
            <v>#N/A</v>
          </cell>
        </row>
        <row r="647">
          <cell r="F647">
            <v>0.1</v>
          </cell>
          <cell r="G647" t="e">
            <v>#N/A</v>
          </cell>
          <cell r="H647" t="e">
            <v>#N/A</v>
          </cell>
        </row>
        <row r="648">
          <cell r="F648">
            <v>1.89</v>
          </cell>
          <cell r="G648" t="e">
            <v>#N/A</v>
          </cell>
          <cell r="H648" t="e">
            <v>#N/A</v>
          </cell>
        </row>
        <row r="649">
          <cell r="F649">
            <v>7.21</v>
          </cell>
          <cell r="G649" t="e">
            <v>#N/A</v>
          </cell>
          <cell r="H649" t="e">
            <v>#N/A</v>
          </cell>
        </row>
        <row r="650">
          <cell r="F650">
            <v>4.2695729999999994</v>
          </cell>
          <cell r="G650" t="e">
            <v>#N/A</v>
          </cell>
          <cell r="H650" t="e">
            <v>#N/A</v>
          </cell>
        </row>
        <row r="651">
          <cell r="F651">
            <v>12.798719999999999</v>
          </cell>
          <cell r="G651" t="e">
            <v>#N/A</v>
          </cell>
          <cell r="H651" t="e">
            <v>#N/A</v>
          </cell>
        </row>
        <row r="652">
          <cell r="F652">
            <v>12.798719999999999</v>
          </cell>
          <cell r="G652" t="e">
            <v>#N/A</v>
          </cell>
          <cell r="H652" t="e">
            <v>#N/A</v>
          </cell>
        </row>
        <row r="653">
          <cell r="F653">
            <v>0</v>
          </cell>
          <cell r="G653" t="e">
            <v>#N/A</v>
          </cell>
          <cell r="H653" t="e">
            <v>#N/A</v>
          </cell>
        </row>
        <row r="654">
          <cell r="F654">
            <v>0</v>
          </cell>
          <cell r="G654" t="e">
            <v>#N/A</v>
          </cell>
          <cell r="H654" t="e">
            <v>#N/A</v>
          </cell>
        </row>
        <row r="655">
          <cell r="F655">
            <v>1</v>
          </cell>
          <cell r="G655" t="e">
            <v>#N/A</v>
          </cell>
          <cell r="H655" t="e">
            <v>#N/A</v>
          </cell>
        </row>
        <row r="656">
          <cell r="F656">
            <v>6.666666666666667</v>
          </cell>
          <cell r="G656" t="e">
            <v>#N/A</v>
          </cell>
          <cell r="H656" t="e">
            <v>#N/A</v>
          </cell>
        </row>
        <row r="657">
          <cell r="F657">
            <v>64.533679666666671</v>
          </cell>
          <cell r="G657" t="e">
            <v>#N/A</v>
          </cell>
          <cell r="H657" t="e">
            <v>#N/A</v>
          </cell>
        </row>
        <row r="658">
          <cell r="A658">
            <v>142</v>
          </cell>
          <cell r="F658">
            <v>142</v>
          </cell>
          <cell r="M658" t="str">
            <v>CZN</v>
          </cell>
        </row>
        <row r="659">
          <cell r="F659">
            <v>0</v>
          </cell>
          <cell r="G659" t="e">
            <v>#N/A</v>
          </cell>
          <cell r="H659" t="e">
            <v>#N/A</v>
          </cell>
        </row>
        <row r="660">
          <cell r="F660">
            <v>0</v>
          </cell>
          <cell r="G660" t="e">
            <v>#N/A</v>
          </cell>
          <cell r="H660" t="e">
            <v>#N/A</v>
          </cell>
        </row>
        <row r="661">
          <cell r="F661">
            <v>21</v>
          </cell>
          <cell r="G661" t="e">
            <v>#N/A</v>
          </cell>
          <cell r="H661" t="e">
            <v>#N/A</v>
          </cell>
        </row>
        <row r="662">
          <cell r="F662">
            <v>4.41</v>
          </cell>
          <cell r="G662" t="e">
            <v>#N/A</v>
          </cell>
          <cell r="H662" t="e">
            <v>#N/A</v>
          </cell>
        </row>
        <row r="663">
          <cell r="F663">
            <v>0.1</v>
          </cell>
          <cell r="G663" t="e">
            <v>#N/A</v>
          </cell>
          <cell r="H663" t="e">
            <v>#N/A</v>
          </cell>
        </row>
        <row r="664">
          <cell r="F664">
            <v>0.44100000000000006</v>
          </cell>
          <cell r="G664" t="e">
            <v>#N/A</v>
          </cell>
          <cell r="H664" t="e">
            <v>#N/A</v>
          </cell>
        </row>
        <row r="665">
          <cell r="F665">
            <v>1.46</v>
          </cell>
          <cell r="G665" t="e">
            <v>#N/A</v>
          </cell>
          <cell r="H665" t="e">
            <v>#N/A</v>
          </cell>
        </row>
        <row r="666">
          <cell r="F666">
            <v>2.2197780000000003</v>
          </cell>
          <cell r="G666" t="e">
            <v>#N/A</v>
          </cell>
          <cell r="H666" t="e">
            <v>#N/A</v>
          </cell>
        </row>
        <row r="667">
          <cell r="F667">
            <v>7.4092590000000005</v>
          </cell>
          <cell r="G667" t="e">
            <v>#N/A</v>
          </cell>
          <cell r="H667" t="e">
            <v>#N/A</v>
          </cell>
        </row>
        <row r="668">
          <cell r="F668">
            <v>3.7096290000000001</v>
          </cell>
          <cell r="G668" t="e">
            <v>#N/A</v>
          </cell>
          <cell r="H668" t="e">
            <v>#N/A</v>
          </cell>
        </row>
        <row r="669">
          <cell r="F669">
            <v>0</v>
          </cell>
          <cell r="G669" t="e">
            <v>#N/A</v>
          </cell>
          <cell r="H669" t="e">
            <v>#N/A</v>
          </cell>
        </row>
        <row r="670">
          <cell r="F670">
            <v>0</v>
          </cell>
          <cell r="G670" t="e">
            <v>#N/A</v>
          </cell>
          <cell r="H670" t="e">
            <v>#N/A</v>
          </cell>
        </row>
        <row r="671">
          <cell r="F671">
            <v>0.6</v>
          </cell>
          <cell r="G671" t="e">
            <v>#N/A</v>
          </cell>
          <cell r="H671" t="e">
            <v>#N/A</v>
          </cell>
        </row>
        <row r="672">
          <cell r="F672">
            <v>4</v>
          </cell>
          <cell r="G672" t="e">
            <v>#N/A</v>
          </cell>
          <cell r="H672" t="e">
            <v>#N/A</v>
          </cell>
        </row>
        <row r="673">
          <cell r="F673">
            <v>23.649666</v>
          </cell>
          <cell r="G673" t="e">
            <v>#N/A</v>
          </cell>
          <cell r="H673" t="e">
            <v>#N/A</v>
          </cell>
        </row>
        <row r="674">
          <cell r="A674">
            <v>143</v>
          </cell>
          <cell r="F674">
            <v>143</v>
          </cell>
          <cell r="G674">
            <v>231</v>
          </cell>
          <cell r="H674">
            <v>231</v>
          </cell>
          <cell r="M674" t="str">
            <v>CDC</v>
          </cell>
        </row>
        <row r="675">
          <cell r="F675">
            <v>0</v>
          </cell>
          <cell r="G675">
            <v>0</v>
          </cell>
          <cell r="H675">
            <v>0</v>
          </cell>
        </row>
        <row r="676">
          <cell r="F676">
            <v>0</v>
          </cell>
          <cell r="G676">
            <v>0</v>
          </cell>
          <cell r="H676">
            <v>0</v>
          </cell>
        </row>
        <row r="677">
          <cell r="F677">
            <v>27</v>
          </cell>
          <cell r="G677">
            <v>23</v>
          </cell>
          <cell r="H677">
            <v>23</v>
          </cell>
        </row>
        <row r="678">
          <cell r="F678">
            <v>5.67</v>
          </cell>
          <cell r="G678">
            <v>5.0599999999999996</v>
          </cell>
          <cell r="H678">
            <v>5.0599999999999996</v>
          </cell>
        </row>
        <row r="679">
          <cell r="F679">
            <v>0.1</v>
          </cell>
          <cell r="G679">
            <v>7.722851268833042E-2</v>
          </cell>
          <cell r="H679">
            <v>7.722851268833042E-2</v>
          </cell>
        </row>
        <row r="680">
          <cell r="F680">
            <v>0.56700000000000006</v>
          </cell>
          <cell r="G680">
            <v>0.42</v>
          </cell>
          <cell r="H680">
            <v>0.42</v>
          </cell>
        </row>
        <row r="681">
          <cell r="F681">
            <v>2.86</v>
          </cell>
          <cell r="G681">
            <v>3.33</v>
          </cell>
          <cell r="H681">
            <v>3.33</v>
          </cell>
        </row>
        <row r="682">
          <cell r="F682">
            <v>2.8397160000000001</v>
          </cell>
          <cell r="G682">
            <v>2.37</v>
          </cell>
          <cell r="H682">
            <v>2.37</v>
          </cell>
        </row>
        <row r="683">
          <cell r="F683">
            <v>9.4690530000000024</v>
          </cell>
          <cell r="G683">
            <v>0.79444444444444418</v>
          </cell>
          <cell r="H683">
            <v>0.79444444444444418</v>
          </cell>
        </row>
        <row r="684">
          <cell r="F684">
            <v>3.949605</v>
          </cell>
          <cell r="G684">
            <v>0</v>
          </cell>
          <cell r="H684">
            <v>0</v>
          </cell>
        </row>
        <row r="685">
          <cell r="F685">
            <v>0</v>
          </cell>
          <cell r="G685">
            <v>9.853611111111114</v>
          </cell>
          <cell r="H685">
            <v>9.853611111111114</v>
          </cell>
        </row>
        <row r="686">
          <cell r="F686">
            <v>0</v>
          </cell>
          <cell r="G686">
            <v>4.9083333333333341</v>
          </cell>
          <cell r="H686">
            <v>4.9083333333333341</v>
          </cell>
        </row>
        <row r="687">
          <cell r="F687">
            <v>0.6</v>
          </cell>
          <cell r="G687">
            <v>0</v>
          </cell>
          <cell r="H687">
            <v>0</v>
          </cell>
        </row>
        <row r="688">
          <cell r="F688">
            <v>4</v>
          </cell>
          <cell r="G688">
            <v>0</v>
          </cell>
          <cell r="H688">
            <v>0</v>
          </cell>
        </row>
        <row r="689">
          <cell r="F689">
            <v>29.355374000000005</v>
          </cell>
          <cell r="G689">
            <v>26.736388888888893</v>
          </cell>
          <cell r="H689">
            <v>26.736388888888893</v>
          </cell>
        </row>
        <row r="690">
          <cell r="A690">
            <v>144</v>
          </cell>
          <cell r="F690">
            <v>144</v>
          </cell>
          <cell r="G690">
            <v>508</v>
          </cell>
          <cell r="H690">
            <v>508</v>
          </cell>
          <cell r="M690" t="str">
            <v>CDC</v>
          </cell>
        </row>
        <row r="691">
          <cell r="F691">
            <v>0</v>
          </cell>
          <cell r="G691">
            <v>0</v>
          </cell>
          <cell r="H691">
            <v>0</v>
          </cell>
        </row>
        <row r="692">
          <cell r="F692">
            <v>0</v>
          </cell>
          <cell r="G692">
            <v>0</v>
          </cell>
          <cell r="H692">
            <v>0</v>
          </cell>
        </row>
        <row r="693">
          <cell r="F693">
            <v>49</v>
          </cell>
          <cell r="G693">
            <v>45.654545454545449</v>
          </cell>
          <cell r="H693">
            <v>45.654545454545449</v>
          </cell>
        </row>
        <row r="694">
          <cell r="F694">
            <v>10.29</v>
          </cell>
          <cell r="G694">
            <v>10.043999999999999</v>
          </cell>
          <cell r="H694">
            <v>10.043999999999999</v>
          </cell>
        </row>
        <row r="695">
          <cell r="F695">
            <v>0.1</v>
          </cell>
          <cell r="G695">
            <v>1.0630252100840301</v>
          </cell>
          <cell r="H695">
            <v>1.0630252100840301</v>
          </cell>
        </row>
        <row r="696">
          <cell r="F696">
            <v>1.0289999999999999</v>
          </cell>
          <cell r="G696">
            <v>1.2240000000000011</v>
          </cell>
          <cell r="H696">
            <v>1.2240000000000011</v>
          </cell>
        </row>
        <row r="697">
          <cell r="F697">
            <v>4.54</v>
          </cell>
          <cell r="G697">
            <v>5.9940000000000007</v>
          </cell>
          <cell r="H697">
            <v>5.9940000000000007</v>
          </cell>
        </row>
        <row r="698">
          <cell r="F698">
            <v>5.3994600000000004</v>
          </cell>
          <cell r="G698">
            <v>4.2660000000000009</v>
          </cell>
          <cell r="H698">
            <v>4.2660000000000009</v>
          </cell>
        </row>
        <row r="699">
          <cell r="F699">
            <v>17.988201</v>
          </cell>
          <cell r="G699">
            <v>1.43</v>
          </cell>
          <cell r="H699">
            <v>1.43</v>
          </cell>
        </row>
        <row r="700">
          <cell r="F700">
            <v>7.49925</v>
          </cell>
          <cell r="G700">
            <v>0</v>
          </cell>
          <cell r="H700">
            <v>0</v>
          </cell>
        </row>
        <row r="701">
          <cell r="F701">
            <v>0</v>
          </cell>
          <cell r="G701">
            <v>17.766500000000004</v>
          </cell>
          <cell r="H701">
            <v>17.766500000000004</v>
          </cell>
        </row>
        <row r="702">
          <cell r="F702">
            <v>0</v>
          </cell>
          <cell r="G702">
            <v>9.5</v>
          </cell>
          <cell r="H702">
            <v>9.5</v>
          </cell>
        </row>
        <row r="703">
          <cell r="F703">
            <v>0.6</v>
          </cell>
          <cell r="G703">
            <v>0</v>
          </cell>
          <cell r="H703">
            <v>0</v>
          </cell>
        </row>
        <row r="704">
          <cell r="F704">
            <v>4</v>
          </cell>
          <cell r="G704">
            <v>0</v>
          </cell>
          <cell r="H704">
            <v>0</v>
          </cell>
        </row>
        <row r="705">
          <cell r="F705">
            <v>50.745911000000007</v>
          </cell>
          <cell r="G705">
            <v>50.224500000000006</v>
          </cell>
          <cell r="H705">
            <v>50.224500000000006</v>
          </cell>
        </row>
        <row r="706">
          <cell r="A706">
            <v>153</v>
          </cell>
          <cell r="F706">
            <v>153</v>
          </cell>
          <cell r="G706">
            <v>258</v>
          </cell>
          <cell r="M706" t="str">
            <v>CZN</v>
          </cell>
        </row>
        <row r="707">
          <cell r="F707">
            <v>0</v>
          </cell>
          <cell r="G707">
            <v>0</v>
          </cell>
          <cell r="H707" t="e">
            <v>#N/A</v>
          </cell>
        </row>
        <row r="708">
          <cell r="F708">
            <v>0</v>
          </cell>
          <cell r="G708">
            <v>0</v>
          </cell>
          <cell r="H708" t="e">
            <v>#N/A</v>
          </cell>
        </row>
        <row r="709">
          <cell r="F709">
            <v>18</v>
          </cell>
          <cell r="G709">
            <v>0</v>
          </cell>
          <cell r="H709" t="e">
            <v>#N/A</v>
          </cell>
        </row>
        <row r="710">
          <cell r="F710">
            <v>3.78</v>
          </cell>
          <cell r="G710">
            <v>0</v>
          </cell>
          <cell r="H710" t="e">
            <v>#N/A</v>
          </cell>
        </row>
        <row r="711">
          <cell r="F711">
            <v>0.12</v>
          </cell>
          <cell r="G711">
            <v>0</v>
          </cell>
          <cell r="H711" t="e">
            <v>#N/A</v>
          </cell>
        </row>
        <row r="712">
          <cell r="F712">
            <v>0.45359999999999995</v>
          </cell>
          <cell r="G712">
            <v>0</v>
          </cell>
          <cell r="H712" t="e">
            <v>#N/A</v>
          </cell>
        </row>
        <row r="713">
          <cell r="F713">
            <v>0</v>
          </cell>
          <cell r="G713">
            <v>0</v>
          </cell>
          <cell r="H713" t="e">
            <v>#N/A</v>
          </cell>
        </row>
        <row r="714">
          <cell r="F714">
            <v>2.1297869999999999</v>
          </cell>
          <cell r="G714">
            <v>0</v>
          </cell>
          <cell r="H714" t="e">
            <v>#N/A</v>
          </cell>
        </row>
        <row r="715">
          <cell r="F715">
            <v>3.5496449999999999</v>
          </cell>
          <cell r="G715">
            <v>0</v>
          </cell>
          <cell r="H715" t="e">
            <v>#N/A</v>
          </cell>
        </row>
        <row r="716">
          <cell r="F716">
            <v>2.6697329999999999</v>
          </cell>
          <cell r="G716">
            <v>0</v>
          </cell>
          <cell r="H716" t="e">
            <v>#N/A</v>
          </cell>
        </row>
        <row r="717">
          <cell r="F717">
            <v>0</v>
          </cell>
          <cell r="G717">
            <v>0</v>
          </cell>
          <cell r="H717" t="e">
            <v>#N/A</v>
          </cell>
        </row>
        <row r="718">
          <cell r="F718">
            <v>0</v>
          </cell>
          <cell r="G718">
            <v>0</v>
          </cell>
          <cell r="H718" t="e">
            <v>#N/A</v>
          </cell>
        </row>
        <row r="719">
          <cell r="F719">
            <v>2</v>
          </cell>
          <cell r="G719">
            <v>0</v>
          </cell>
          <cell r="H719" t="e">
            <v>#N/A</v>
          </cell>
        </row>
        <row r="720">
          <cell r="F720">
            <v>13.333333333333334</v>
          </cell>
          <cell r="G720">
            <v>0</v>
          </cell>
          <cell r="H720" t="e">
            <v>#N/A</v>
          </cell>
        </row>
        <row r="721">
          <cell r="F721">
            <v>25.916098333333331</v>
          </cell>
          <cell r="G721">
            <v>0</v>
          </cell>
          <cell r="H721" t="e">
            <v>#N/A</v>
          </cell>
        </row>
        <row r="722">
          <cell r="A722">
            <v>154</v>
          </cell>
          <cell r="F722">
            <v>154</v>
          </cell>
          <cell r="G722">
            <v>284</v>
          </cell>
          <cell r="H722">
            <v>284</v>
          </cell>
          <cell r="M722" t="str">
            <v>CZN</v>
          </cell>
        </row>
        <row r="723">
          <cell r="F723">
            <v>0</v>
          </cell>
          <cell r="G723">
            <v>0</v>
          </cell>
          <cell r="H723">
            <v>0</v>
          </cell>
        </row>
        <row r="724">
          <cell r="F724">
            <v>0</v>
          </cell>
          <cell r="G724">
            <v>0</v>
          </cell>
          <cell r="H724">
            <v>0</v>
          </cell>
        </row>
        <row r="725">
          <cell r="F725">
            <v>50</v>
          </cell>
          <cell r="G725">
            <v>0</v>
          </cell>
          <cell r="H725">
            <v>0</v>
          </cell>
        </row>
        <row r="726">
          <cell r="F726">
            <v>10.5</v>
          </cell>
          <cell r="G726">
            <v>0</v>
          </cell>
          <cell r="H726">
            <v>0</v>
          </cell>
        </row>
        <row r="727">
          <cell r="F727">
            <v>0.1</v>
          </cell>
          <cell r="G727">
            <v>0</v>
          </cell>
          <cell r="H727">
            <v>0</v>
          </cell>
        </row>
        <row r="728">
          <cell r="F728">
            <v>1.05</v>
          </cell>
          <cell r="G728">
            <v>0</v>
          </cell>
          <cell r="H728">
            <v>0</v>
          </cell>
        </row>
        <row r="729">
          <cell r="F729">
            <v>0</v>
          </cell>
          <cell r="G729">
            <v>0</v>
          </cell>
          <cell r="H729">
            <v>0</v>
          </cell>
        </row>
        <row r="730">
          <cell r="F730">
            <v>12.418758</v>
          </cell>
          <cell r="G730">
            <v>0</v>
          </cell>
          <cell r="H730">
            <v>0</v>
          </cell>
        </row>
        <row r="731">
          <cell r="F731">
            <v>18.628136999999999</v>
          </cell>
          <cell r="G731">
            <v>0</v>
          </cell>
          <cell r="H731">
            <v>0</v>
          </cell>
        </row>
        <row r="732">
          <cell r="F732">
            <v>8.2791719999999991</v>
          </cell>
          <cell r="G732">
            <v>0</v>
          </cell>
          <cell r="H732">
            <v>0</v>
          </cell>
        </row>
        <row r="733">
          <cell r="F733">
            <v>0</v>
          </cell>
          <cell r="G733">
            <v>0</v>
          </cell>
          <cell r="H733">
            <v>0</v>
          </cell>
        </row>
        <row r="734">
          <cell r="F734">
            <v>0</v>
          </cell>
          <cell r="G734">
            <v>0</v>
          </cell>
          <cell r="H734">
            <v>0</v>
          </cell>
        </row>
        <row r="735">
          <cell r="F735">
            <v>1.8</v>
          </cell>
          <cell r="G735">
            <v>0</v>
          </cell>
          <cell r="H735">
            <v>0</v>
          </cell>
        </row>
        <row r="736">
          <cell r="F736">
            <v>12</v>
          </cell>
          <cell r="G736">
            <v>0</v>
          </cell>
          <cell r="H736">
            <v>0</v>
          </cell>
        </row>
        <row r="737">
          <cell r="F737">
            <v>62.876067000000006</v>
          </cell>
          <cell r="G737">
            <v>0</v>
          </cell>
          <cell r="H737">
            <v>0</v>
          </cell>
        </row>
        <row r="738">
          <cell r="A738">
            <v>155</v>
          </cell>
          <cell r="F738">
            <v>155</v>
          </cell>
          <cell r="M738" t="str">
            <v>CZN</v>
          </cell>
        </row>
        <row r="739">
          <cell r="F739">
            <v>0</v>
          </cell>
          <cell r="G739" t="e">
            <v>#N/A</v>
          </cell>
          <cell r="H739" t="e">
            <v>#N/A</v>
          </cell>
        </row>
        <row r="740">
          <cell r="F740">
            <v>0</v>
          </cell>
          <cell r="G740" t="e">
            <v>#N/A</v>
          </cell>
          <cell r="H740" t="e">
            <v>#N/A</v>
          </cell>
        </row>
        <row r="741">
          <cell r="F741">
            <v>73</v>
          </cell>
          <cell r="G741" t="e">
            <v>#N/A</v>
          </cell>
          <cell r="H741" t="e">
            <v>#N/A</v>
          </cell>
        </row>
        <row r="742">
          <cell r="F742">
            <v>15.33</v>
          </cell>
          <cell r="G742" t="e">
            <v>#N/A</v>
          </cell>
          <cell r="H742" t="e">
            <v>#N/A</v>
          </cell>
        </row>
        <row r="743">
          <cell r="F743">
            <v>0.1</v>
          </cell>
          <cell r="G743" t="e">
            <v>#N/A</v>
          </cell>
          <cell r="H743" t="e">
            <v>#N/A</v>
          </cell>
        </row>
        <row r="744">
          <cell r="F744">
            <v>1.5330000000000001</v>
          </cell>
          <cell r="G744" t="e">
            <v>#N/A</v>
          </cell>
          <cell r="H744" t="e">
            <v>#N/A</v>
          </cell>
        </row>
        <row r="745">
          <cell r="F745">
            <v>0</v>
          </cell>
          <cell r="G745" t="e">
            <v>#N/A</v>
          </cell>
          <cell r="H745" t="e">
            <v>#N/A</v>
          </cell>
        </row>
        <row r="746">
          <cell r="F746">
            <v>11.848814999999998</v>
          </cell>
          <cell r="G746" t="e">
            <v>#N/A</v>
          </cell>
          <cell r="H746" t="e">
            <v>#N/A</v>
          </cell>
        </row>
        <row r="747">
          <cell r="F747">
            <v>17.778222000000003</v>
          </cell>
          <cell r="G747" t="e">
            <v>#N/A</v>
          </cell>
          <cell r="H747" t="e">
            <v>#N/A</v>
          </cell>
        </row>
        <row r="748">
          <cell r="F748">
            <v>7.8992100000000001</v>
          </cell>
          <cell r="G748" t="e">
            <v>#N/A</v>
          </cell>
          <cell r="H748" t="e">
            <v>#N/A</v>
          </cell>
        </row>
        <row r="749">
          <cell r="F749">
            <v>0</v>
          </cell>
          <cell r="G749" t="e">
            <v>#N/A</v>
          </cell>
          <cell r="H749" t="e">
            <v>#N/A</v>
          </cell>
        </row>
        <row r="750">
          <cell r="F750">
            <v>0</v>
          </cell>
          <cell r="G750" t="e">
            <v>#N/A</v>
          </cell>
          <cell r="H750" t="e">
            <v>#N/A</v>
          </cell>
        </row>
        <row r="751">
          <cell r="F751">
            <v>1.8</v>
          </cell>
          <cell r="G751" t="e">
            <v>#N/A</v>
          </cell>
          <cell r="H751" t="e">
            <v>#N/A</v>
          </cell>
        </row>
        <row r="752">
          <cell r="F752">
            <v>12</v>
          </cell>
          <cell r="G752" t="e">
            <v>#N/A</v>
          </cell>
          <cell r="H752" t="e">
            <v>#N/A</v>
          </cell>
        </row>
        <row r="753">
          <cell r="F753">
            <v>66.389246999999997</v>
          </cell>
          <cell r="G753" t="e">
            <v>#N/A</v>
          </cell>
          <cell r="H753" t="e">
            <v>#N/A</v>
          </cell>
        </row>
        <row r="754">
          <cell r="A754">
            <v>156</v>
          </cell>
          <cell r="F754">
            <v>156</v>
          </cell>
          <cell r="M754" t="str">
            <v>CZN</v>
          </cell>
        </row>
        <row r="755">
          <cell r="F755">
            <v>0</v>
          </cell>
          <cell r="G755" t="e">
            <v>#N/A</v>
          </cell>
          <cell r="H755" t="e">
            <v>#N/A</v>
          </cell>
        </row>
        <row r="756">
          <cell r="F756">
            <v>0</v>
          </cell>
          <cell r="G756" t="e">
            <v>#N/A</v>
          </cell>
          <cell r="H756" t="e">
            <v>#N/A</v>
          </cell>
        </row>
        <row r="757">
          <cell r="F757">
            <v>73</v>
          </cell>
          <cell r="G757" t="e">
            <v>#N/A</v>
          </cell>
          <cell r="H757" t="e">
            <v>#N/A</v>
          </cell>
        </row>
        <row r="758">
          <cell r="F758">
            <v>15.33</v>
          </cell>
          <cell r="G758" t="e">
            <v>#N/A</v>
          </cell>
          <cell r="H758" t="e">
            <v>#N/A</v>
          </cell>
        </row>
        <row r="759">
          <cell r="F759">
            <v>0.1</v>
          </cell>
          <cell r="G759" t="e">
            <v>#N/A</v>
          </cell>
          <cell r="H759" t="e">
            <v>#N/A</v>
          </cell>
        </row>
        <row r="760">
          <cell r="F760">
            <v>1.5330000000000001</v>
          </cell>
          <cell r="G760" t="e">
            <v>#N/A</v>
          </cell>
          <cell r="H760" t="e">
            <v>#N/A</v>
          </cell>
        </row>
        <row r="761">
          <cell r="F761">
            <v>0</v>
          </cell>
          <cell r="G761" t="e">
            <v>#N/A</v>
          </cell>
          <cell r="H761" t="e">
            <v>#N/A</v>
          </cell>
        </row>
        <row r="762">
          <cell r="F762">
            <v>21.167883</v>
          </cell>
          <cell r="G762" t="e">
            <v>#N/A</v>
          </cell>
          <cell r="H762" t="e">
            <v>#N/A</v>
          </cell>
        </row>
        <row r="763">
          <cell r="F763">
            <v>31.756824000000002</v>
          </cell>
          <cell r="G763" t="e">
            <v>#N/A</v>
          </cell>
          <cell r="H763" t="e">
            <v>#N/A</v>
          </cell>
        </row>
        <row r="764">
          <cell r="F764">
            <v>14.108589</v>
          </cell>
          <cell r="G764" t="e">
            <v>#N/A</v>
          </cell>
          <cell r="H764" t="e">
            <v>#N/A</v>
          </cell>
        </row>
        <row r="765">
          <cell r="F765">
            <v>0</v>
          </cell>
          <cell r="G765" t="e">
            <v>#N/A</v>
          </cell>
          <cell r="H765" t="e">
            <v>#N/A</v>
          </cell>
        </row>
        <row r="766">
          <cell r="F766">
            <v>0</v>
          </cell>
          <cell r="G766" t="e">
            <v>#N/A</v>
          </cell>
          <cell r="H766" t="e">
            <v>#N/A</v>
          </cell>
        </row>
        <row r="767">
          <cell r="F767">
            <v>1.8</v>
          </cell>
          <cell r="G767" t="e">
            <v>#N/A</v>
          </cell>
          <cell r="H767" t="e">
            <v>#N/A</v>
          </cell>
        </row>
        <row r="768">
          <cell r="F768">
            <v>12</v>
          </cell>
          <cell r="G768" t="e">
            <v>#N/A</v>
          </cell>
          <cell r="H768" t="e">
            <v>#N/A</v>
          </cell>
        </row>
        <row r="769">
          <cell r="F769">
            <v>95.896296000000007</v>
          </cell>
          <cell r="G769" t="e">
            <v>#N/A</v>
          </cell>
          <cell r="H769" t="e">
            <v>#N/A</v>
          </cell>
        </row>
        <row r="770">
          <cell r="A770">
            <v>157</v>
          </cell>
          <cell r="F770">
            <v>157</v>
          </cell>
          <cell r="M770" t="str">
            <v>CZN</v>
          </cell>
        </row>
        <row r="771">
          <cell r="F771">
            <v>0</v>
          </cell>
          <cell r="G771" t="e">
            <v>#N/A</v>
          </cell>
          <cell r="H771" t="e">
            <v>#N/A</v>
          </cell>
        </row>
        <row r="772">
          <cell r="F772">
            <v>0</v>
          </cell>
          <cell r="G772" t="e">
            <v>#N/A</v>
          </cell>
          <cell r="H772" t="e">
            <v>#N/A</v>
          </cell>
        </row>
        <row r="773">
          <cell r="F773">
            <v>44</v>
          </cell>
          <cell r="G773" t="e">
            <v>#N/A</v>
          </cell>
          <cell r="H773" t="e">
            <v>#N/A</v>
          </cell>
        </row>
        <row r="774">
          <cell r="F774">
            <v>9.24</v>
          </cell>
          <cell r="G774" t="e">
            <v>#N/A</v>
          </cell>
          <cell r="H774" t="e">
            <v>#N/A</v>
          </cell>
        </row>
        <row r="775">
          <cell r="F775">
            <v>0.1</v>
          </cell>
          <cell r="G775" t="e">
            <v>#N/A</v>
          </cell>
          <cell r="H775" t="e">
            <v>#N/A</v>
          </cell>
        </row>
        <row r="776">
          <cell r="F776">
            <v>0.92400000000000004</v>
          </cell>
          <cell r="G776" t="e">
            <v>#N/A</v>
          </cell>
          <cell r="H776" t="e">
            <v>#N/A</v>
          </cell>
        </row>
        <row r="777">
          <cell r="F777">
            <v>6.02</v>
          </cell>
          <cell r="G777" t="e">
            <v>#N/A</v>
          </cell>
          <cell r="H777" t="e">
            <v>#N/A</v>
          </cell>
        </row>
        <row r="778">
          <cell r="F778">
            <v>1.1798820000000001</v>
          </cell>
          <cell r="G778" t="e">
            <v>#N/A</v>
          </cell>
          <cell r="H778" t="e">
            <v>#N/A</v>
          </cell>
        </row>
        <row r="779">
          <cell r="F779">
            <v>8.8491149999999994</v>
          </cell>
          <cell r="G779" t="e">
            <v>#N/A</v>
          </cell>
          <cell r="H779" t="e">
            <v>#N/A</v>
          </cell>
        </row>
        <row r="780">
          <cell r="F780">
            <v>7.3792620000000007</v>
          </cell>
          <cell r="G780" t="e">
            <v>#N/A</v>
          </cell>
          <cell r="H780" t="e">
            <v>#N/A</v>
          </cell>
        </row>
        <row r="781">
          <cell r="F781">
            <v>0</v>
          </cell>
          <cell r="G781" t="e">
            <v>#N/A</v>
          </cell>
          <cell r="H781" t="e">
            <v>#N/A</v>
          </cell>
        </row>
        <row r="782">
          <cell r="F782">
            <v>0</v>
          </cell>
          <cell r="G782" t="e">
            <v>#N/A</v>
          </cell>
          <cell r="H782" t="e">
            <v>#N/A</v>
          </cell>
        </row>
        <row r="783">
          <cell r="F783">
            <v>0.8</v>
          </cell>
          <cell r="G783" t="e">
            <v>#N/A</v>
          </cell>
          <cell r="H783" t="e">
            <v>#N/A</v>
          </cell>
        </row>
        <row r="784">
          <cell r="F784">
            <v>5.333333333333333</v>
          </cell>
          <cell r="G784" t="e">
            <v>#N/A</v>
          </cell>
          <cell r="H784" t="e">
            <v>#N/A</v>
          </cell>
        </row>
        <row r="785">
          <cell r="F785">
            <v>38.925592333333334</v>
          </cell>
          <cell r="G785" t="e">
            <v>#N/A</v>
          </cell>
          <cell r="H785" t="e">
            <v>#N/A</v>
          </cell>
        </row>
        <row r="786">
          <cell r="A786">
            <v>158</v>
          </cell>
          <cell r="F786">
            <v>158</v>
          </cell>
          <cell r="G786">
            <v>296</v>
          </cell>
          <cell r="H786">
            <v>296</v>
          </cell>
          <cell r="M786" t="str">
            <v>CDC</v>
          </cell>
        </row>
        <row r="787">
          <cell r="F787">
            <v>0</v>
          </cell>
          <cell r="G787">
            <v>0</v>
          </cell>
          <cell r="H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</row>
        <row r="789">
          <cell r="F789">
            <v>57</v>
          </cell>
          <cell r="G789">
            <v>59.181818181818159</v>
          </cell>
          <cell r="H789">
            <v>59.181818181818159</v>
          </cell>
        </row>
        <row r="790">
          <cell r="F790">
            <v>11.97</v>
          </cell>
          <cell r="G790">
            <v>13.02</v>
          </cell>
          <cell r="H790">
            <v>13.02</v>
          </cell>
        </row>
        <row r="791">
          <cell r="F791">
            <v>0.1</v>
          </cell>
          <cell r="G791">
            <v>6.750321018155811E-2</v>
          </cell>
          <cell r="H791">
            <v>6.750321018155811E-2</v>
          </cell>
        </row>
        <row r="792">
          <cell r="F792">
            <v>1.1969999999999998</v>
          </cell>
          <cell r="G792">
            <v>0.82</v>
          </cell>
          <cell r="H792">
            <v>0.82</v>
          </cell>
        </row>
        <row r="793">
          <cell r="F793">
            <v>6.16</v>
          </cell>
          <cell r="G793">
            <v>5</v>
          </cell>
          <cell r="H793">
            <v>5</v>
          </cell>
        </row>
        <row r="794">
          <cell r="F794">
            <v>1.9498049999999998</v>
          </cell>
          <cell r="G794">
            <v>0</v>
          </cell>
          <cell r="H794">
            <v>0</v>
          </cell>
        </row>
        <row r="795">
          <cell r="F795">
            <v>15.428457</v>
          </cell>
          <cell r="G795">
            <v>0.80722222222222206</v>
          </cell>
          <cell r="H795">
            <v>0.80722222222222206</v>
          </cell>
        </row>
        <row r="796">
          <cell r="F796">
            <v>8.5691430000000004</v>
          </cell>
          <cell r="G796">
            <v>0</v>
          </cell>
          <cell r="H796">
            <v>0</v>
          </cell>
        </row>
        <row r="797">
          <cell r="F797">
            <v>0</v>
          </cell>
          <cell r="G797">
            <v>21.231944444444444</v>
          </cell>
          <cell r="H797">
            <v>21.231944444444444</v>
          </cell>
        </row>
        <row r="798">
          <cell r="F798">
            <v>0</v>
          </cell>
          <cell r="G798">
            <v>5.0425000000000004</v>
          </cell>
          <cell r="H798">
            <v>5.0425000000000004</v>
          </cell>
        </row>
        <row r="799">
          <cell r="F799">
            <v>0.8</v>
          </cell>
          <cell r="G799">
            <v>0</v>
          </cell>
          <cell r="H799">
            <v>0</v>
          </cell>
        </row>
        <row r="800">
          <cell r="F800">
            <v>5.333333333333333</v>
          </cell>
          <cell r="G800">
            <v>0</v>
          </cell>
          <cell r="H800">
            <v>0</v>
          </cell>
        </row>
        <row r="801">
          <cell r="F801">
            <v>50.607738333333337</v>
          </cell>
          <cell r="G801">
            <v>45.921666666666667</v>
          </cell>
          <cell r="H801">
            <v>45.921666666666667</v>
          </cell>
        </row>
        <row r="802">
          <cell r="A802">
            <v>146</v>
          </cell>
          <cell r="F802">
            <v>146</v>
          </cell>
          <cell r="M802" t="str">
            <v>CZN</v>
          </cell>
        </row>
        <row r="803">
          <cell r="F803">
            <v>0</v>
          </cell>
          <cell r="G803" t="e">
            <v>#N/A</v>
          </cell>
          <cell r="H803" t="e">
            <v>#N/A</v>
          </cell>
        </row>
        <row r="804">
          <cell r="F804">
            <v>0</v>
          </cell>
          <cell r="G804" t="e">
            <v>#N/A</v>
          </cell>
          <cell r="H804" t="e">
            <v>#N/A</v>
          </cell>
        </row>
        <row r="805">
          <cell r="F805">
            <v>96</v>
          </cell>
          <cell r="G805" t="e">
            <v>#N/A</v>
          </cell>
          <cell r="H805" t="e">
            <v>#N/A</v>
          </cell>
        </row>
        <row r="806">
          <cell r="F806">
            <v>20.16</v>
          </cell>
          <cell r="G806" t="e">
            <v>#N/A</v>
          </cell>
          <cell r="H806" t="e">
            <v>#N/A</v>
          </cell>
        </row>
        <row r="807">
          <cell r="F807">
            <v>0.1</v>
          </cell>
          <cell r="G807" t="e">
            <v>#N/A</v>
          </cell>
          <cell r="H807" t="e">
            <v>#N/A</v>
          </cell>
        </row>
        <row r="808">
          <cell r="F808">
            <v>2.016</v>
          </cell>
          <cell r="G808" t="e">
            <v>#N/A</v>
          </cell>
          <cell r="H808" t="e">
            <v>#N/A</v>
          </cell>
        </row>
        <row r="809">
          <cell r="F809">
            <v>7.98</v>
          </cell>
          <cell r="G809" t="e">
            <v>#N/A</v>
          </cell>
          <cell r="H809" t="e">
            <v>#N/A</v>
          </cell>
        </row>
        <row r="810">
          <cell r="F810">
            <v>4.6195380000000004</v>
          </cell>
          <cell r="G810" t="e">
            <v>#N/A</v>
          </cell>
          <cell r="H810" t="e">
            <v>#N/A</v>
          </cell>
        </row>
        <row r="811">
          <cell r="F811">
            <v>11.538845999999999</v>
          </cell>
          <cell r="G811" t="e">
            <v>#N/A</v>
          </cell>
          <cell r="H811" t="e">
            <v>#N/A</v>
          </cell>
        </row>
        <row r="812">
          <cell r="F812">
            <v>9.2290770000000002</v>
          </cell>
          <cell r="G812" t="e">
            <v>#N/A</v>
          </cell>
          <cell r="H812" t="e">
            <v>#N/A</v>
          </cell>
        </row>
        <row r="813">
          <cell r="F813">
            <v>0</v>
          </cell>
          <cell r="G813" t="e">
            <v>#N/A</v>
          </cell>
          <cell r="H813" t="e">
            <v>#N/A</v>
          </cell>
        </row>
        <row r="814">
          <cell r="F814">
            <v>0</v>
          </cell>
          <cell r="G814" t="e">
            <v>#N/A</v>
          </cell>
          <cell r="H814" t="e">
            <v>#N/A</v>
          </cell>
        </row>
        <row r="815">
          <cell r="F815">
            <v>0.7</v>
          </cell>
          <cell r="G815" t="e">
            <v>#N/A</v>
          </cell>
          <cell r="H815" t="e">
            <v>#N/A</v>
          </cell>
        </row>
        <row r="816">
          <cell r="F816">
            <v>4.666666666666667</v>
          </cell>
          <cell r="G816" t="e">
            <v>#N/A</v>
          </cell>
          <cell r="H816" t="e">
            <v>#N/A</v>
          </cell>
        </row>
        <row r="817">
          <cell r="F817">
            <v>60.210127666666672</v>
          </cell>
          <cell r="G817" t="e">
            <v>#N/A</v>
          </cell>
          <cell r="H817" t="e">
            <v>#N/A</v>
          </cell>
        </row>
        <row r="818">
          <cell r="A818">
            <v>400</v>
          </cell>
          <cell r="F818">
            <v>400</v>
          </cell>
          <cell r="M818" t="str">
            <v>CZN</v>
          </cell>
        </row>
        <row r="819">
          <cell r="F819">
            <v>3000</v>
          </cell>
          <cell r="G819" t="e">
            <v>#N/A</v>
          </cell>
          <cell r="H819" t="e">
            <v>#N/A</v>
          </cell>
        </row>
        <row r="820">
          <cell r="F820">
            <v>150</v>
          </cell>
          <cell r="G820" t="e">
            <v>#N/A</v>
          </cell>
          <cell r="H820" t="e">
            <v>#N/A</v>
          </cell>
        </row>
        <row r="821">
          <cell r="F821">
            <v>0</v>
          </cell>
          <cell r="G821" t="e">
            <v>#N/A</v>
          </cell>
          <cell r="H821" t="e">
            <v>#N/A</v>
          </cell>
        </row>
        <row r="822">
          <cell r="F822">
            <v>0</v>
          </cell>
          <cell r="G822" t="e">
            <v>#N/A</v>
          </cell>
          <cell r="H822" t="e">
            <v>#N/A</v>
          </cell>
        </row>
        <row r="823">
          <cell r="F823">
            <v>0.05</v>
          </cell>
          <cell r="G823" t="e">
            <v>#N/A</v>
          </cell>
          <cell r="H823" t="e">
            <v>#N/A</v>
          </cell>
        </row>
        <row r="824">
          <cell r="F824">
            <v>7.5</v>
          </cell>
          <cell r="G824" t="e">
            <v>#N/A</v>
          </cell>
          <cell r="H824" t="e">
            <v>#N/A</v>
          </cell>
        </row>
        <row r="825">
          <cell r="F825">
            <v>0</v>
          </cell>
          <cell r="G825" t="e">
            <v>#N/A</v>
          </cell>
          <cell r="H825" t="e">
            <v>#N/A</v>
          </cell>
        </row>
        <row r="826">
          <cell r="F826">
            <v>40</v>
          </cell>
          <cell r="G826" t="e">
            <v>#N/A</v>
          </cell>
          <cell r="H826" t="e">
            <v>#N/A</v>
          </cell>
        </row>
        <row r="827">
          <cell r="F827">
            <v>200</v>
          </cell>
          <cell r="G827" t="e">
            <v>#N/A</v>
          </cell>
          <cell r="H827" t="e">
            <v>#N/A</v>
          </cell>
        </row>
        <row r="828">
          <cell r="F828">
            <v>70</v>
          </cell>
          <cell r="G828" t="e">
            <v>#N/A</v>
          </cell>
          <cell r="H828" t="e">
            <v>#N/A</v>
          </cell>
        </row>
        <row r="829">
          <cell r="F829">
            <v>0</v>
          </cell>
          <cell r="G829" t="e">
            <v>#N/A</v>
          </cell>
          <cell r="H829" t="e">
            <v>#N/A</v>
          </cell>
        </row>
        <row r="830">
          <cell r="F830">
            <v>0</v>
          </cell>
          <cell r="G830" t="e">
            <v>#N/A</v>
          </cell>
          <cell r="H830" t="e">
            <v>#N/A</v>
          </cell>
        </row>
        <row r="831">
          <cell r="F831">
            <v>3</v>
          </cell>
          <cell r="G831" t="e">
            <v>#N/A</v>
          </cell>
          <cell r="H831" t="e">
            <v>#N/A</v>
          </cell>
        </row>
        <row r="832">
          <cell r="F832">
            <v>20</v>
          </cell>
          <cell r="G832" t="e">
            <v>#N/A</v>
          </cell>
          <cell r="H832" t="e">
            <v>#N/A</v>
          </cell>
        </row>
        <row r="833">
          <cell r="F833">
            <v>337.5</v>
          </cell>
          <cell r="G833" t="e">
            <v>#N/A</v>
          </cell>
          <cell r="H833" t="e">
            <v>#N/A</v>
          </cell>
        </row>
        <row r="834">
          <cell r="A834">
            <v>225</v>
          </cell>
          <cell r="F834">
            <v>225</v>
          </cell>
          <cell r="G834">
            <v>225</v>
          </cell>
          <cell r="H834">
            <v>225</v>
          </cell>
          <cell r="M834" t="str">
            <v>CDC</v>
          </cell>
        </row>
        <row r="835">
          <cell r="F835" t="e">
            <v>#N/A</v>
          </cell>
          <cell r="G835">
            <v>0</v>
          </cell>
          <cell r="H835">
            <v>0</v>
          </cell>
        </row>
        <row r="836">
          <cell r="F836" t="e">
            <v>#N/A</v>
          </cell>
          <cell r="G836">
            <v>0</v>
          </cell>
          <cell r="H836">
            <v>0</v>
          </cell>
        </row>
        <row r="837">
          <cell r="F837" t="e">
            <v>#N/A</v>
          </cell>
          <cell r="G837">
            <v>42</v>
          </cell>
          <cell r="H837">
            <v>42</v>
          </cell>
        </row>
        <row r="838">
          <cell r="F838" t="e">
            <v>#N/A</v>
          </cell>
          <cell r="G838">
            <v>9.24</v>
          </cell>
          <cell r="H838">
            <v>9.24</v>
          </cell>
        </row>
        <row r="839">
          <cell r="F839" t="e">
            <v>#N/A</v>
          </cell>
          <cell r="G839">
            <v>5.2978392696862942E-2</v>
          </cell>
          <cell r="H839">
            <v>5.2978392696862942E-2</v>
          </cell>
        </row>
        <row r="840">
          <cell r="F840" t="e">
            <v>#N/A</v>
          </cell>
          <cell r="G840">
            <v>0.36</v>
          </cell>
          <cell r="H840">
            <v>0.36</v>
          </cell>
        </row>
        <row r="841">
          <cell r="F841" t="e">
            <v>#N/A</v>
          </cell>
          <cell r="G841">
            <v>2.13</v>
          </cell>
          <cell r="H841">
            <v>2.13</v>
          </cell>
        </row>
        <row r="842">
          <cell r="F842" t="e">
            <v>#N/A</v>
          </cell>
          <cell r="G842">
            <v>3.67</v>
          </cell>
          <cell r="H842">
            <v>3.67</v>
          </cell>
        </row>
        <row r="843">
          <cell r="F843" t="e">
            <v>#N/A</v>
          </cell>
          <cell r="G843">
            <v>0.96444444444444477</v>
          </cell>
          <cell r="H843">
            <v>0.96444444444444477</v>
          </cell>
        </row>
        <row r="844">
          <cell r="F844" t="e">
            <v>#N/A</v>
          </cell>
          <cell r="G844">
            <v>0</v>
          </cell>
          <cell r="H844">
            <v>0</v>
          </cell>
        </row>
        <row r="845">
          <cell r="F845" t="e">
            <v>#N/A</v>
          </cell>
          <cell r="G845">
            <v>32.797499999999999</v>
          </cell>
          <cell r="H845">
            <v>32.797499999999999</v>
          </cell>
        </row>
        <row r="846">
          <cell r="F846" t="e">
            <v>#N/A</v>
          </cell>
          <cell r="G846">
            <v>5.9097222222222214</v>
          </cell>
          <cell r="H846">
            <v>5.9097222222222214</v>
          </cell>
        </row>
        <row r="847">
          <cell r="F847" t="e">
            <v>#N/A</v>
          </cell>
          <cell r="G847">
            <v>0</v>
          </cell>
          <cell r="H847">
            <v>0</v>
          </cell>
        </row>
        <row r="848">
          <cell r="F848" t="e">
            <v>#N/A</v>
          </cell>
          <cell r="G848">
            <v>0</v>
          </cell>
          <cell r="H848">
            <v>0</v>
          </cell>
        </row>
        <row r="849">
          <cell r="F849" t="e">
            <v>#N/A</v>
          </cell>
          <cell r="G849">
            <v>55.071666666666665</v>
          </cell>
          <cell r="H849">
            <v>55.071666666666665</v>
          </cell>
        </row>
        <row r="850">
          <cell r="A850">
            <v>261</v>
          </cell>
          <cell r="F850">
            <v>261</v>
          </cell>
          <cell r="G850">
            <v>261</v>
          </cell>
          <cell r="H850">
            <v>261</v>
          </cell>
          <cell r="M850" t="str">
            <v>CDC</v>
          </cell>
        </row>
        <row r="851">
          <cell r="F851" t="e">
            <v>#N/A</v>
          </cell>
          <cell r="G851">
            <v>0</v>
          </cell>
          <cell r="H851">
            <v>0</v>
          </cell>
        </row>
        <row r="852">
          <cell r="F852" t="e">
            <v>#N/A</v>
          </cell>
          <cell r="G852">
            <v>0</v>
          </cell>
          <cell r="H852">
            <v>0</v>
          </cell>
        </row>
        <row r="853">
          <cell r="F853" t="e">
            <v>#N/A</v>
          </cell>
          <cell r="G853">
            <v>65</v>
          </cell>
          <cell r="H853">
            <v>65</v>
          </cell>
        </row>
        <row r="854">
          <cell r="F854" t="e">
            <v>#N/A</v>
          </cell>
          <cell r="G854">
            <v>14.3</v>
          </cell>
          <cell r="H854">
            <v>14.3</v>
          </cell>
        </row>
        <row r="855">
          <cell r="F855" t="e">
            <v>#N/A</v>
          </cell>
          <cell r="G855">
            <v>6.1589721999289603E-2</v>
          </cell>
          <cell r="H855">
            <v>6.1589721999289603E-2</v>
          </cell>
        </row>
        <row r="856">
          <cell r="F856" t="e">
            <v>#N/A</v>
          </cell>
          <cell r="G856">
            <v>0.94</v>
          </cell>
          <cell r="H856">
            <v>0.94</v>
          </cell>
        </row>
        <row r="857">
          <cell r="F857" t="e">
            <v>#N/A</v>
          </cell>
          <cell r="G857">
            <v>1.9016666666666664</v>
          </cell>
          <cell r="H857">
            <v>1.9016666666666664</v>
          </cell>
        </row>
        <row r="858">
          <cell r="F858" t="e">
            <v>#N/A</v>
          </cell>
          <cell r="G858">
            <v>11</v>
          </cell>
          <cell r="H858">
            <v>11</v>
          </cell>
        </row>
        <row r="859">
          <cell r="F859" t="e">
            <v>#N/A</v>
          </cell>
          <cell r="G859">
            <v>24.848333333333343</v>
          </cell>
          <cell r="H859">
            <v>24.848333333333343</v>
          </cell>
        </row>
        <row r="860">
          <cell r="F860" t="e">
            <v>#N/A</v>
          </cell>
          <cell r="G860">
            <v>0</v>
          </cell>
          <cell r="H860">
            <v>0</v>
          </cell>
        </row>
        <row r="861">
          <cell r="F861" t="e">
            <v>#N/A</v>
          </cell>
          <cell r="G861">
            <v>0</v>
          </cell>
          <cell r="H861">
            <v>0</v>
          </cell>
        </row>
        <row r="862">
          <cell r="F862" t="e">
            <v>#N/A</v>
          </cell>
          <cell r="G862">
            <v>8.0483333333333302</v>
          </cell>
          <cell r="H862">
            <v>8.0483333333333302</v>
          </cell>
        </row>
        <row r="863">
          <cell r="F863" t="e">
            <v>#N/A</v>
          </cell>
          <cell r="G863">
            <v>0</v>
          </cell>
          <cell r="H863">
            <v>0</v>
          </cell>
        </row>
        <row r="864">
          <cell r="F864" t="e">
            <v>#N/A</v>
          </cell>
          <cell r="G864">
            <v>0</v>
          </cell>
          <cell r="H864">
            <v>0</v>
          </cell>
        </row>
        <row r="865">
          <cell r="F865" t="e">
            <v>#N/A</v>
          </cell>
          <cell r="G865">
            <v>61.038333333333341</v>
          </cell>
          <cell r="H865">
            <v>61.038333333333341</v>
          </cell>
        </row>
        <row r="866">
          <cell r="A866">
            <v>288</v>
          </cell>
          <cell r="F866">
            <v>288</v>
          </cell>
          <cell r="G866">
            <v>288</v>
          </cell>
          <cell r="H866">
            <v>288</v>
          </cell>
          <cell r="M866" t="str">
            <v>CDC</v>
          </cell>
        </row>
        <row r="867">
          <cell r="F867" t="e">
            <v>#N/A</v>
          </cell>
          <cell r="G867">
            <v>0</v>
          </cell>
          <cell r="H867">
            <v>0</v>
          </cell>
        </row>
        <row r="868">
          <cell r="F868" t="e">
            <v>#N/A</v>
          </cell>
          <cell r="G868">
            <v>0</v>
          </cell>
          <cell r="H868">
            <v>0</v>
          </cell>
        </row>
        <row r="869">
          <cell r="F869" t="e">
            <v>#N/A</v>
          </cell>
          <cell r="G869">
            <v>23</v>
          </cell>
          <cell r="H869">
            <v>23</v>
          </cell>
        </row>
        <row r="870">
          <cell r="F870" t="e">
            <v>#N/A</v>
          </cell>
          <cell r="G870">
            <v>5.0599999999999996</v>
          </cell>
          <cell r="H870">
            <v>5.0599999999999996</v>
          </cell>
        </row>
        <row r="871">
          <cell r="F871" t="e">
            <v>#N/A</v>
          </cell>
          <cell r="G871">
            <v>0</v>
          </cell>
          <cell r="H871">
            <v>0</v>
          </cell>
        </row>
        <row r="872">
          <cell r="F872" t="e">
            <v>#N/A</v>
          </cell>
          <cell r="G872">
            <v>2.1184999999999992</v>
          </cell>
          <cell r="H872">
            <v>2.1184999999999992</v>
          </cell>
        </row>
        <row r="873">
          <cell r="F873" t="e">
            <v>#N/A</v>
          </cell>
          <cell r="G873">
            <v>1.3166666666666667</v>
          </cell>
          <cell r="H873">
            <v>1.3166666666666667</v>
          </cell>
        </row>
        <row r="874">
          <cell r="F874" t="e">
            <v>#N/A</v>
          </cell>
          <cell r="G874">
            <v>0</v>
          </cell>
          <cell r="H874">
            <v>0</v>
          </cell>
        </row>
        <row r="875">
          <cell r="F875" t="e">
            <v>#N/A</v>
          </cell>
          <cell r="G875">
            <v>11.649444444444441</v>
          </cell>
          <cell r="H875">
            <v>11.649444444444441</v>
          </cell>
        </row>
        <row r="876">
          <cell r="F876" t="e">
            <v>#N/A</v>
          </cell>
          <cell r="G876">
            <v>5.8680555555555554</v>
          </cell>
          <cell r="H876">
            <v>5.8680555555555554</v>
          </cell>
        </row>
        <row r="877">
          <cell r="F877" t="e">
            <v>#N/A</v>
          </cell>
          <cell r="G877">
            <v>0</v>
          </cell>
          <cell r="H877">
            <v>0</v>
          </cell>
        </row>
        <row r="878">
          <cell r="F878" t="e">
            <v>#N/A</v>
          </cell>
          <cell r="G878">
            <v>5.242777777777782</v>
          </cell>
          <cell r="H878">
            <v>5.242777777777782</v>
          </cell>
        </row>
        <row r="879">
          <cell r="F879" t="e">
            <v>#N/A</v>
          </cell>
          <cell r="G879">
            <v>0</v>
          </cell>
          <cell r="H879">
            <v>0</v>
          </cell>
        </row>
        <row r="880">
          <cell r="F880" t="e">
            <v>#N/A</v>
          </cell>
          <cell r="G880">
            <v>0</v>
          </cell>
          <cell r="H880">
            <v>0</v>
          </cell>
        </row>
        <row r="881">
          <cell r="F881" t="e">
            <v>#N/A</v>
          </cell>
          <cell r="G881">
            <v>31.255444444444443</v>
          </cell>
          <cell r="H881">
            <v>31.255444444444443</v>
          </cell>
        </row>
        <row r="882">
          <cell r="A882">
            <v>291</v>
          </cell>
          <cell r="F882">
            <v>291</v>
          </cell>
          <cell r="G882">
            <v>291</v>
          </cell>
          <cell r="H882">
            <v>291</v>
          </cell>
          <cell r="M882" t="str">
            <v>CDC</v>
          </cell>
        </row>
        <row r="883">
          <cell r="F883" t="e">
            <v>#N/A</v>
          </cell>
          <cell r="G883">
            <v>0</v>
          </cell>
          <cell r="H883">
            <v>0</v>
          </cell>
        </row>
        <row r="884">
          <cell r="F884" t="e">
            <v>#N/A</v>
          </cell>
          <cell r="G884">
            <v>0</v>
          </cell>
          <cell r="H884">
            <v>0</v>
          </cell>
        </row>
        <row r="885">
          <cell r="F885" t="e">
            <v>#N/A</v>
          </cell>
          <cell r="G885">
            <v>10.8</v>
          </cell>
          <cell r="H885">
            <v>10.8</v>
          </cell>
        </row>
        <row r="886">
          <cell r="F886" t="e">
            <v>#N/A</v>
          </cell>
          <cell r="G886">
            <v>2.3760000000000008</v>
          </cell>
          <cell r="H886">
            <v>2.3760000000000008</v>
          </cell>
        </row>
        <row r="887">
          <cell r="F887" t="e">
            <v>#N/A</v>
          </cell>
          <cell r="G887">
            <v>0</v>
          </cell>
          <cell r="H887">
            <v>0</v>
          </cell>
        </row>
        <row r="888">
          <cell r="F888" t="e">
            <v>#N/A</v>
          </cell>
          <cell r="G888">
            <v>0.41849999999999993</v>
          </cell>
          <cell r="H888">
            <v>0.41849999999999993</v>
          </cell>
        </row>
        <row r="889">
          <cell r="F889" t="e">
            <v>#N/A</v>
          </cell>
          <cell r="G889">
            <v>0.99</v>
          </cell>
          <cell r="H889">
            <v>0.99</v>
          </cell>
        </row>
        <row r="890">
          <cell r="F890" t="e">
            <v>#N/A</v>
          </cell>
          <cell r="G890">
            <v>0</v>
          </cell>
          <cell r="H890">
            <v>0</v>
          </cell>
        </row>
        <row r="891">
          <cell r="F891" t="e">
            <v>#N/A</v>
          </cell>
          <cell r="G891">
            <v>5.7194999999999991</v>
          </cell>
          <cell r="H891">
            <v>5.7194999999999991</v>
          </cell>
        </row>
        <row r="892">
          <cell r="F892" t="e">
            <v>#N/A</v>
          </cell>
          <cell r="G892">
            <v>3.8406250000000002</v>
          </cell>
          <cell r="H892">
            <v>3.8406250000000002</v>
          </cell>
        </row>
        <row r="893">
          <cell r="F893" t="e">
            <v>#N/A</v>
          </cell>
          <cell r="G893">
            <v>0</v>
          </cell>
          <cell r="H893">
            <v>0</v>
          </cell>
        </row>
        <row r="894">
          <cell r="F894" t="e">
            <v>#N/A</v>
          </cell>
          <cell r="G894">
            <v>2.5676250000000014</v>
          </cell>
          <cell r="H894">
            <v>2.5676250000000014</v>
          </cell>
        </row>
        <row r="895">
          <cell r="F895" t="e">
            <v>#N/A</v>
          </cell>
          <cell r="G895">
            <v>0</v>
          </cell>
          <cell r="H895">
            <v>0</v>
          </cell>
        </row>
        <row r="896">
          <cell r="F896" t="e">
            <v>#N/A</v>
          </cell>
          <cell r="G896">
            <v>0</v>
          </cell>
          <cell r="H896">
            <v>0</v>
          </cell>
        </row>
        <row r="897">
          <cell r="F897" t="e">
            <v>#N/A</v>
          </cell>
          <cell r="G897">
            <v>15.912250000000002</v>
          </cell>
          <cell r="H897">
            <v>15.912250000000002</v>
          </cell>
        </row>
        <row r="898">
          <cell r="A898">
            <v>311</v>
          </cell>
          <cell r="F898">
            <v>311</v>
          </cell>
          <cell r="G898">
            <v>311</v>
          </cell>
          <cell r="H898">
            <v>311</v>
          </cell>
          <cell r="M898" t="str">
            <v>CDC</v>
          </cell>
        </row>
        <row r="899">
          <cell r="F899" t="e">
            <v>#N/A</v>
          </cell>
          <cell r="G899">
            <v>0</v>
          </cell>
          <cell r="H899">
            <v>0</v>
          </cell>
        </row>
        <row r="900">
          <cell r="F900" t="e">
            <v>#N/A</v>
          </cell>
          <cell r="G900">
            <v>0</v>
          </cell>
          <cell r="H900">
            <v>0</v>
          </cell>
        </row>
        <row r="901">
          <cell r="F901" t="e">
            <v>#N/A</v>
          </cell>
          <cell r="G901">
            <v>27</v>
          </cell>
          <cell r="H901">
            <v>27</v>
          </cell>
        </row>
        <row r="902">
          <cell r="F902" t="e">
            <v>#N/A</v>
          </cell>
          <cell r="G902">
            <v>5.94</v>
          </cell>
          <cell r="H902">
            <v>5.94</v>
          </cell>
        </row>
        <row r="903">
          <cell r="F903" t="e">
            <v>#N/A</v>
          </cell>
          <cell r="G903">
            <v>9.7297297297297233E-2</v>
          </cell>
          <cell r="H903">
            <v>9.7297297297297233E-2</v>
          </cell>
        </row>
        <row r="904">
          <cell r="F904" t="e">
            <v>#N/A</v>
          </cell>
          <cell r="G904">
            <v>0.36</v>
          </cell>
          <cell r="H904">
            <v>0.36</v>
          </cell>
        </row>
        <row r="905">
          <cell r="F905" t="e">
            <v>#N/A</v>
          </cell>
          <cell r="G905">
            <v>0</v>
          </cell>
          <cell r="H905">
            <v>0</v>
          </cell>
        </row>
        <row r="906">
          <cell r="F906" t="e">
            <v>#N/A</v>
          </cell>
          <cell r="G906">
            <v>3.67</v>
          </cell>
          <cell r="H906">
            <v>3.67</v>
          </cell>
        </row>
        <row r="907">
          <cell r="F907" t="e">
            <v>#N/A</v>
          </cell>
          <cell r="G907">
            <v>0.96444444444444477</v>
          </cell>
          <cell r="H907">
            <v>0.96444444444444477</v>
          </cell>
        </row>
        <row r="908">
          <cell r="F908" t="e">
            <v>#N/A</v>
          </cell>
          <cell r="G908">
            <v>0</v>
          </cell>
          <cell r="H908">
            <v>0</v>
          </cell>
        </row>
        <row r="909">
          <cell r="F909" t="e">
            <v>#N/A</v>
          </cell>
          <cell r="G909">
            <v>32.797499999999999</v>
          </cell>
          <cell r="H909">
            <v>32.797499999999999</v>
          </cell>
        </row>
        <row r="910">
          <cell r="F910" t="e">
            <v>#N/A</v>
          </cell>
          <cell r="G910">
            <v>5.9097222222222214</v>
          </cell>
          <cell r="H910">
            <v>5.9097222222222214</v>
          </cell>
        </row>
        <row r="911">
          <cell r="F911" t="e">
            <v>#N/A</v>
          </cell>
          <cell r="G911">
            <v>0</v>
          </cell>
          <cell r="H911">
            <v>0</v>
          </cell>
        </row>
        <row r="912">
          <cell r="F912" t="e">
            <v>#N/A</v>
          </cell>
          <cell r="G912">
            <v>0</v>
          </cell>
          <cell r="H912">
            <v>0</v>
          </cell>
        </row>
        <row r="913">
          <cell r="F913" t="e">
            <v>#N/A</v>
          </cell>
          <cell r="G913">
            <v>49.641666666666666</v>
          </cell>
          <cell r="H913">
            <v>49.641666666666666</v>
          </cell>
        </row>
        <row r="914">
          <cell r="A914">
            <v>504</v>
          </cell>
          <cell r="F914">
            <v>504</v>
          </cell>
          <cell r="G914">
            <v>504</v>
          </cell>
          <cell r="H914">
            <v>504</v>
          </cell>
          <cell r="M914" t="str">
            <v>CDC</v>
          </cell>
        </row>
        <row r="915">
          <cell r="F915" t="e">
            <v>#N/A</v>
          </cell>
          <cell r="G915">
            <v>0</v>
          </cell>
          <cell r="H915">
            <v>0</v>
          </cell>
        </row>
        <row r="916">
          <cell r="F916" t="e">
            <v>#N/A</v>
          </cell>
          <cell r="G916">
            <v>0</v>
          </cell>
          <cell r="H916">
            <v>0</v>
          </cell>
        </row>
        <row r="917">
          <cell r="F917" t="e">
            <v>#N/A</v>
          </cell>
          <cell r="G917">
            <v>0</v>
          </cell>
          <cell r="H917">
            <v>0</v>
          </cell>
        </row>
        <row r="918">
          <cell r="F918" t="e">
            <v>#N/A</v>
          </cell>
          <cell r="G918">
            <v>0</v>
          </cell>
          <cell r="H918">
            <v>0</v>
          </cell>
        </row>
        <row r="919">
          <cell r="F919" t="e">
            <v>#N/A</v>
          </cell>
          <cell r="G919">
            <v>3.0874228144296394E-2</v>
          </cell>
          <cell r="H919">
            <v>3.0874228144296394E-2</v>
          </cell>
        </row>
        <row r="920">
          <cell r="F920" t="e">
            <v>#N/A</v>
          </cell>
          <cell r="G920">
            <v>5.3333333333333288E-2</v>
          </cell>
          <cell r="H920">
            <v>5.3333333333333288E-2</v>
          </cell>
        </row>
        <row r="921">
          <cell r="F921" t="e">
            <v>#N/A</v>
          </cell>
          <cell r="G921">
            <v>0</v>
          </cell>
          <cell r="H921">
            <v>0</v>
          </cell>
        </row>
        <row r="922">
          <cell r="F922" t="e">
            <v>#N/A</v>
          </cell>
          <cell r="G922">
            <v>0</v>
          </cell>
          <cell r="H922">
            <v>0</v>
          </cell>
        </row>
        <row r="923">
          <cell r="F923" t="e">
            <v>#N/A</v>
          </cell>
          <cell r="G923">
            <v>4.1830555555555566</v>
          </cell>
          <cell r="H923">
            <v>4.1830555555555566</v>
          </cell>
        </row>
        <row r="924">
          <cell r="F924" t="e">
            <v>#N/A</v>
          </cell>
          <cell r="G924">
            <v>0.60185185185185186</v>
          </cell>
          <cell r="H924">
            <v>0.60185185185185186</v>
          </cell>
        </row>
        <row r="925">
          <cell r="F925" t="e">
            <v>#N/A</v>
          </cell>
          <cell r="G925">
            <v>0</v>
          </cell>
          <cell r="H925">
            <v>0</v>
          </cell>
        </row>
        <row r="926">
          <cell r="F926" t="e">
            <v>#N/A</v>
          </cell>
          <cell r="G926">
            <v>1.8808333333333331</v>
          </cell>
          <cell r="H926">
            <v>1.8808333333333331</v>
          </cell>
        </row>
        <row r="927">
          <cell r="F927" t="e">
            <v>#N/A</v>
          </cell>
          <cell r="G927">
            <v>0</v>
          </cell>
          <cell r="H927">
            <v>0</v>
          </cell>
        </row>
        <row r="928">
          <cell r="F928" t="e">
            <v>#N/A</v>
          </cell>
          <cell r="G928">
            <v>0</v>
          </cell>
          <cell r="H928">
            <v>0</v>
          </cell>
        </row>
        <row r="929">
          <cell r="F929" t="e">
            <v>#N/A</v>
          </cell>
          <cell r="G929">
            <v>6.7190740740740758</v>
          </cell>
          <cell r="H929">
            <v>6.7190740740740758</v>
          </cell>
        </row>
        <row r="930">
          <cell r="A930">
            <v>505</v>
          </cell>
          <cell r="F930">
            <v>505</v>
          </cell>
          <cell r="G930">
            <v>505</v>
          </cell>
          <cell r="H930">
            <v>505</v>
          </cell>
          <cell r="M930" t="str">
            <v>CDC</v>
          </cell>
        </row>
        <row r="931">
          <cell r="F931" t="e">
            <v>#N/A</v>
          </cell>
          <cell r="G931">
            <v>0</v>
          </cell>
          <cell r="H931">
            <v>0</v>
          </cell>
        </row>
        <row r="932">
          <cell r="F932" t="e">
            <v>#N/A</v>
          </cell>
          <cell r="G932">
            <v>0</v>
          </cell>
          <cell r="H932">
            <v>0</v>
          </cell>
        </row>
        <row r="933">
          <cell r="F933" t="e">
            <v>#N/A</v>
          </cell>
          <cell r="G933">
            <v>8</v>
          </cell>
          <cell r="H933">
            <v>8</v>
          </cell>
        </row>
        <row r="934">
          <cell r="F934" t="e">
            <v>#N/A</v>
          </cell>
          <cell r="G934">
            <v>1.76</v>
          </cell>
          <cell r="H934">
            <v>1.76</v>
          </cell>
        </row>
        <row r="935">
          <cell r="F935" t="e">
            <v>#N/A</v>
          </cell>
          <cell r="G935">
            <v>0.32413140694874421</v>
          </cell>
          <cell r="H935">
            <v>0.32413140694874421</v>
          </cell>
        </row>
        <row r="936">
          <cell r="F936" t="e">
            <v>#N/A</v>
          </cell>
          <cell r="G936">
            <v>0.31</v>
          </cell>
          <cell r="H936">
            <v>0.31</v>
          </cell>
        </row>
        <row r="937">
          <cell r="F937" t="e">
            <v>#N/A</v>
          </cell>
          <cell r="G937">
            <v>0.7333333333333335</v>
          </cell>
          <cell r="H937">
            <v>0.7333333333333335</v>
          </cell>
        </row>
        <row r="938">
          <cell r="F938" t="e">
            <v>#N/A</v>
          </cell>
          <cell r="G938">
            <v>0</v>
          </cell>
          <cell r="H938">
            <v>0</v>
          </cell>
        </row>
        <row r="939">
          <cell r="F939" t="e">
            <v>#N/A</v>
          </cell>
          <cell r="G939">
            <v>4.236666666666669</v>
          </cell>
          <cell r="H939">
            <v>4.236666666666669</v>
          </cell>
        </row>
        <row r="940">
          <cell r="F940" t="e">
            <v>#N/A</v>
          </cell>
          <cell r="G940">
            <v>2.844907407407407</v>
          </cell>
          <cell r="H940">
            <v>2.844907407407407</v>
          </cell>
        </row>
        <row r="941">
          <cell r="F941" t="e">
            <v>#N/A</v>
          </cell>
          <cell r="G941">
            <v>0</v>
          </cell>
          <cell r="H941">
            <v>0</v>
          </cell>
        </row>
        <row r="942">
          <cell r="F942" t="e">
            <v>#N/A</v>
          </cell>
          <cell r="G942">
            <v>1.901944444444444</v>
          </cell>
          <cell r="H942">
            <v>1.901944444444444</v>
          </cell>
        </row>
        <row r="943">
          <cell r="F943" t="e">
            <v>#N/A</v>
          </cell>
          <cell r="G943">
            <v>0</v>
          </cell>
          <cell r="H943">
            <v>0</v>
          </cell>
        </row>
        <row r="944">
          <cell r="F944" t="e">
            <v>#N/A</v>
          </cell>
          <cell r="G944">
            <v>0</v>
          </cell>
          <cell r="H944">
            <v>0</v>
          </cell>
        </row>
        <row r="945">
          <cell r="F945" t="e">
            <v>#N/A</v>
          </cell>
          <cell r="G945">
            <v>11.786851851851853</v>
          </cell>
          <cell r="H945">
            <v>11.786851851851853</v>
          </cell>
        </row>
        <row r="946">
          <cell r="A946">
            <v>506</v>
          </cell>
          <cell r="F946">
            <v>506</v>
          </cell>
          <cell r="G946">
            <v>506</v>
          </cell>
          <cell r="H946">
            <v>506</v>
          </cell>
          <cell r="M946" t="str">
            <v>CDC</v>
          </cell>
        </row>
        <row r="947">
          <cell r="F947" t="e">
            <v>#N/A</v>
          </cell>
          <cell r="G947">
            <v>0</v>
          </cell>
          <cell r="H947">
            <v>0</v>
          </cell>
        </row>
        <row r="948">
          <cell r="F948" t="e">
            <v>#N/A</v>
          </cell>
          <cell r="G948">
            <v>0</v>
          </cell>
          <cell r="H948">
            <v>0</v>
          </cell>
        </row>
        <row r="949">
          <cell r="F949" t="e">
            <v>#N/A</v>
          </cell>
          <cell r="G949">
            <v>1</v>
          </cell>
          <cell r="H949">
            <v>1</v>
          </cell>
        </row>
        <row r="950">
          <cell r="F950" t="e">
            <v>#N/A</v>
          </cell>
          <cell r="G950">
            <v>0.22</v>
          </cell>
          <cell r="H950">
            <v>0.22</v>
          </cell>
        </row>
        <row r="951">
          <cell r="F951" t="e">
            <v>#N/A</v>
          </cell>
          <cell r="G951">
            <v>5.307100008953354E-2</v>
          </cell>
          <cell r="H951">
            <v>5.307100008953354E-2</v>
          </cell>
        </row>
        <row r="952">
          <cell r="F952" t="e">
            <v>#N/A</v>
          </cell>
          <cell r="G952">
            <v>0.02</v>
          </cell>
          <cell r="H952">
            <v>0.02</v>
          </cell>
        </row>
        <row r="953">
          <cell r="F953" t="e">
            <v>#N/A</v>
          </cell>
          <cell r="G953">
            <v>0.05</v>
          </cell>
          <cell r="H953">
            <v>0.05</v>
          </cell>
        </row>
        <row r="954">
          <cell r="F954" t="e">
            <v>#N/A</v>
          </cell>
          <cell r="G954">
            <v>0</v>
          </cell>
          <cell r="H954">
            <v>0</v>
          </cell>
        </row>
        <row r="955">
          <cell r="F955" t="e">
            <v>#N/A</v>
          </cell>
          <cell r="G955">
            <v>0.70666666666666722</v>
          </cell>
          <cell r="H955">
            <v>0.70666666666666722</v>
          </cell>
        </row>
        <row r="956">
          <cell r="F956" t="e">
            <v>#N/A</v>
          </cell>
          <cell r="G956">
            <v>0.28888888888888897</v>
          </cell>
          <cell r="H956">
            <v>0.28888888888888897</v>
          </cell>
        </row>
        <row r="957">
          <cell r="F957" t="e">
            <v>#N/A</v>
          </cell>
          <cell r="G957">
            <v>0</v>
          </cell>
          <cell r="H957">
            <v>0</v>
          </cell>
        </row>
        <row r="958">
          <cell r="F958" t="e">
            <v>#N/A</v>
          </cell>
          <cell r="G958">
            <v>0.32</v>
          </cell>
          <cell r="H958">
            <v>0.32</v>
          </cell>
        </row>
        <row r="959">
          <cell r="F959" t="e">
            <v>#N/A</v>
          </cell>
          <cell r="G959">
            <v>0</v>
          </cell>
          <cell r="H959">
            <v>0</v>
          </cell>
        </row>
        <row r="960">
          <cell r="F960" t="e">
            <v>#N/A</v>
          </cell>
          <cell r="G960">
            <v>0</v>
          </cell>
          <cell r="H960">
            <v>0</v>
          </cell>
        </row>
        <row r="961">
          <cell r="F961" t="e">
            <v>#N/A</v>
          </cell>
          <cell r="G961">
            <v>1.6055555555555563</v>
          </cell>
          <cell r="H961">
            <v>1.6055555555555563</v>
          </cell>
        </row>
        <row r="962">
          <cell r="A962">
            <v>503</v>
          </cell>
          <cell r="F962">
            <v>503</v>
          </cell>
          <cell r="G962">
            <v>503</v>
          </cell>
          <cell r="H962">
            <v>503</v>
          </cell>
          <cell r="M962" t="str">
            <v>CDC</v>
          </cell>
        </row>
        <row r="963">
          <cell r="F963" t="e">
            <v>#N/A</v>
          </cell>
          <cell r="G963">
            <v>0</v>
          </cell>
          <cell r="H963">
            <v>0</v>
          </cell>
        </row>
        <row r="964">
          <cell r="F964" t="e">
            <v>#N/A</v>
          </cell>
          <cell r="G964">
            <v>0</v>
          </cell>
          <cell r="H964">
            <v>0</v>
          </cell>
        </row>
        <row r="965">
          <cell r="F965" t="e">
            <v>#N/A</v>
          </cell>
          <cell r="G965">
            <v>0</v>
          </cell>
          <cell r="H965">
            <v>0</v>
          </cell>
        </row>
        <row r="966">
          <cell r="F966" t="e">
            <v>#N/A</v>
          </cell>
          <cell r="G966">
            <v>0</v>
          </cell>
          <cell r="H966">
            <v>0</v>
          </cell>
        </row>
        <row r="967">
          <cell r="F967" t="e">
            <v>#N/A</v>
          </cell>
          <cell r="G967">
            <v>0</v>
          </cell>
          <cell r="H967">
            <v>0</v>
          </cell>
        </row>
        <row r="968">
          <cell r="F968" t="e">
            <v>#N/A</v>
          </cell>
          <cell r="G968">
            <v>0</v>
          </cell>
          <cell r="H968">
            <v>0</v>
          </cell>
        </row>
        <row r="969">
          <cell r="F969" t="e">
            <v>#N/A</v>
          </cell>
          <cell r="G969">
            <v>0</v>
          </cell>
          <cell r="H969">
            <v>0</v>
          </cell>
        </row>
        <row r="970">
          <cell r="F970" t="e">
            <v>#N/A</v>
          </cell>
          <cell r="G970">
            <v>0</v>
          </cell>
          <cell r="H970">
            <v>0</v>
          </cell>
        </row>
        <row r="971">
          <cell r="F971" t="e">
            <v>#N/A</v>
          </cell>
          <cell r="G971">
            <v>0</v>
          </cell>
          <cell r="H971">
            <v>0</v>
          </cell>
        </row>
        <row r="972">
          <cell r="F972" t="e">
            <v>#N/A</v>
          </cell>
          <cell r="G972">
            <v>0</v>
          </cell>
          <cell r="H972">
            <v>0</v>
          </cell>
        </row>
        <row r="973">
          <cell r="F973" t="e">
            <v>#N/A</v>
          </cell>
          <cell r="G973">
            <v>0</v>
          </cell>
          <cell r="H973">
            <v>0</v>
          </cell>
        </row>
        <row r="974">
          <cell r="F974" t="e">
            <v>#N/A</v>
          </cell>
          <cell r="G974">
            <v>0</v>
          </cell>
          <cell r="H974">
            <v>0</v>
          </cell>
        </row>
        <row r="975">
          <cell r="F975" t="e">
            <v>#N/A</v>
          </cell>
          <cell r="G975">
            <v>0</v>
          </cell>
          <cell r="H975">
            <v>0</v>
          </cell>
        </row>
        <row r="976">
          <cell r="F976" t="e">
            <v>#N/A</v>
          </cell>
          <cell r="G976">
            <v>0</v>
          </cell>
          <cell r="H976">
            <v>0</v>
          </cell>
        </row>
        <row r="977">
          <cell r="F977" t="e">
            <v>#N/A</v>
          </cell>
          <cell r="G977">
            <v>0</v>
          </cell>
          <cell r="H977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ON Summary"/>
      <sheetName val="ABON Detail"/>
      <sheetName val="ABON Exclusions"/>
      <sheetName val="PREV.SHEET.LAST.PRINT"/>
      <sheetName val="Constants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B9">
            <v>39016.747021064817</v>
          </cell>
        </row>
        <row r="10">
          <cell r="B10">
            <v>75</v>
          </cell>
        </row>
      </sheetData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iseño"/>
      <sheetName val="Design"/>
      <sheetName val="cotas "/>
    </sheetNames>
    <sheetDataSet>
      <sheetData sheetId="0" refreshError="1">
        <row r="1">
          <cell r="A1" t="str">
            <v>Name</v>
          </cell>
          <cell r="B1" t="str">
            <v>North</v>
          </cell>
          <cell r="C1" t="str">
            <v>East</v>
          </cell>
          <cell r="D1" t="str">
            <v>Zeta</v>
          </cell>
          <cell r="F1" t="str">
            <v>TRAMO</v>
          </cell>
          <cell r="G1" t="str">
            <v>TIPO SUELO</v>
          </cell>
        </row>
        <row r="2">
          <cell r="A2" t="str">
            <v>CJ2</v>
          </cell>
          <cell r="B2">
            <v>1191612.2308033758</v>
          </cell>
          <cell r="C2">
            <v>1145425.5217092859</v>
          </cell>
          <cell r="D2">
            <v>1196.8247122739863</v>
          </cell>
        </row>
        <row r="3">
          <cell r="A3" t="str">
            <v>C16</v>
          </cell>
          <cell r="B3">
            <v>1191612.6052815341</v>
          </cell>
          <cell r="C3">
            <v>1145423.1646286501</v>
          </cell>
          <cell r="D3">
            <v>1196.9176780697414</v>
          </cell>
          <cell r="F3" t="str">
            <v>2-4</v>
          </cell>
          <cell r="G3" t="str">
            <v>AFIRMADO</v>
          </cell>
        </row>
        <row r="4">
          <cell r="A4" t="str">
            <v>CJ3</v>
          </cell>
          <cell r="B4">
            <v>1191641.2075</v>
          </cell>
          <cell r="C4">
            <v>1145417.8825999999</v>
          </cell>
          <cell r="D4">
            <v>1193.8910000000001</v>
          </cell>
          <cell r="F4" t="str">
            <v>4-6</v>
          </cell>
          <cell r="G4" t="str">
            <v>AFIRMADO</v>
          </cell>
        </row>
        <row r="5">
          <cell r="A5" t="str">
            <v>C6</v>
          </cell>
          <cell r="B5">
            <v>1191551.1082097194</v>
          </cell>
          <cell r="C5">
            <v>1145472.6536736814</v>
          </cell>
          <cell r="D5">
            <v>1207.6503149464363</v>
          </cell>
          <cell r="F5" t="str">
            <v>8-10</v>
          </cell>
          <cell r="G5" t="str">
            <v>PAV-RIGIDO</v>
          </cell>
        </row>
        <row r="6">
          <cell r="A6" t="str">
            <v>C8</v>
          </cell>
          <cell r="B6">
            <v>1191573.2023183221</v>
          </cell>
          <cell r="C6">
            <v>1145477.9401794074</v>
          </cell>
          <cell r="D6">
            <v>1205.6365918230699</v>
          </cell>
          <cell r="F6" t="str">
            <v>10-12</v>
          </cell>
          <cell r="G6" t="str">
            <v>PAV-RIGIDO</v>
          </cell>
        </row>
        <row r="7">
          <cell r="A7" t="str">
            <v>C10</v>
          </cell>
          <cell r="B7">
            <v>1191595.9576890667</v>
          </cell>
          <cell r="C7">
            <v>1145485.7301857588</v>
          </cell>
          <cell r="D7">
            <v>1205.1054621242815</v>
          </cell>
          <cell r="F7" t="str">
            <v>12-14</v>
          </cell>
          <cell r="G7" t="str">
            <v>PAV-ASFÁLTICO</v>
          </cell>
        </row>
        <row r="8">
          <cell r="A8" t="str">
            <v>C12</v>
          </cell>
          <cell r="B8">
            <v>1191589.1110489725</v>
          </cell>
          <cell r="C8">
            <v>1145465.0987138576</v>
          </cell>
          <cell r="D8">
            <v>1204.7499792674366</v>
          </cell>
          <cell r="F8" t="str">
            <v>14-16</v>
          </cell>
          <cell r="G8" t="str">
            <v>PAV- RÍGIDO</v>
          </cell>
        </row>
        <row r="9">
          <cell r="A9" t="str">
            <v>C14</v>
          </cell>
          <cell r="B9">
            <v>1191587.531547141</v>
          </cell>
          <cell r="C9">
            <v>1145424.1226814124</v>
          </cell>
          <cell r="D9">
            <v>1201.0533373303695</v>
          </cell>
          <cell r="F9" t="str">
            <v>16-18</v>
          </cell>
          <cell r="G9" t="str">
            <v>PAV_RIGIDO</v>
          </cell>
        </row>
        <row r="10">
          <cell r="A10" t="str">
            <v>C18</v>
          </cell>
          <cell r="B10">
            <v>1191568.0717733083</v>
          </cell>
          <cell r="C10">
            <v>1145421.0592590193</v>
          </cell>
          <cell r="D10">
            <v>1201.5170000000001</v>
          </cell>
          <cell r="F10" t="str">
            <v>18-64</v>
          </cell>
          <cell r="G10" t="str">
            <v>PAV_RÍGIDO</v>
          </cell>
        </row>
        <row r="11">
          <cell r="A11" t="str">
            <v>BOT1</v>
          </cell>
          <cell r="B11">
            <v>1191641.1361</v>
          </cell>
          <cell r="C11">
            <v>1145388.0345000001</v>
          </cell>
          <cell r="D11">
            <v>1191.08</v>
          </cell>
          <cell r="F11" t="str">
            <v>64-66</v>
          </cell>
          <cell r="G11" t="str">
            <v>PAV_RÍGIDO</v>
          </cell>
        </row>
        <row r="12">
          <cell r="A12" t="str">
            <v>C26</v>
          </cell>
          <cell r="B12">
            <v>1191515.8580873033</v>
          </cell>
          <cell r="C12">
            <v>1145421.851673282</v>
          </cell>
          <cell r="D12">
            <v>1203.2629999999999</v>
          </cell>
          <cell r="F12" t="str">
            <v>66-74</v>
          </cell>
          <cell r="G12" t="str">
            <v>PAV_RÍGIDO</v>
          </cell>
        </row>
        <row r="13">
          <cell r="A13" t="str">
            <v>C18</v>
          </cell>
          <cell r="B13">
            <v>1191568.0717733083</v>
          </cell>
          <cell r="C13">
            <v>1145421.0592590193</v>
          </cell>
          <cell r="D13">
            <v>1201.5170000000001</v>
          </cell>
          <cell r="F13" t="str">
            <v>74-76</v>
          </cell>
          <cell r="G13" t="str">
            <v>PAV-RÍGIDO</v>
          </cell>
        </row>
        <row r="14">
          <cell r="A14" t="str">
            <v>C20</v>
          </cell>
          <cell r="B14">
            <v>1191567.0925337051</v>
          </cell>
          <cell r="C14">
            <v>1145387.091566893</v>
          </cell>
          <cell r="D14">
            <v>1197.51</v>
          </cell>
          <cell r="F14" t="str">
            <v>76-78</v>
          </cell>
          <cell r="G14" t="str">
            <v>PAV_RÍGIDO</v>
          </cell>
        </row>
        <row r="15">
          <cell r="A15" t="str">
            <v>C22</v>
          </cell>
          <cell r="B15">
            <v>1191563.2410330889</v>
          </cell>
          <cell r="C15">
            <v>1145320.18067482</v>
          </cell>
          <cell r="D15">
            <v>1190.75</v>
          </cell>
          <cell r="F15" t="str">
            <v>78-BOT</v>
          </cell>
          <cell r="G15" t="str">
            <v>PAV-RÍGIDO</v>
          </cell>
        </row>
        <row r="16">
          <cell r="A16" t="str">
            <v>C24</v>
          </cell>
          <cell r="B16">
            <v>1191561.8930022458</v>
          </cell>
          <cell r="C16">
            <v>1145318.5301687017</v>
          </cell>
          <cell r="D16">
            <v>1190.54</v>
          </cell>
        </row>
        <row r="17">
          <cell r="A17" t="str">
            <v>C56</v>
          </cell>
          <cell r="B17">
            <v>1191530.2347715679</v>
          </cell>
          <cell r="C17">
            <v>1145290.4793301299</v>
          </cell>
          <cell r="D17">
            <v>1186.8219999999999</v>
          </cell>
          <cell r="F17" t="str">
            <v>30-68</v>
          </cell>
          <cell r="G17" t="str">
            <v>PAV_RÍGIDO</v>
          </cell>
        </row>
        <row r="18">
          <cell r="A18" t="str">
            <v>C54</v>
          </cell>
          <cell r="B18">
            <v>1191500.4342392494</v>
          </cell>
          <cell r="C18">
            <v>1145291.1404657718</v>
          </cell>
          <cell r="D18">
            <v>1185.4059999999999</v>
          </cell>
          <cell r="F18" t="str">
            <v>68-66</v>
          </cell>
          <cell r="G18" t="str">
            <v>PAV_RÍGIDO</v>
          </cell>
        </row>
        <row r="19">
          <cell r="A19" t="str">
            <v>C58</v>
          </cell>
          <cell r="B19">
            <v>1191499.2065451636</v>
          </cell>
          <cell r="C19">
            <v>1145264.4003911847</v>
          </cell>
          <cell r="D19">
            <v>1182.7929999999999</v>
          </cell>
        </row>
        <row r="20">
          <cell r="A20" t="str">
            <v>C60</v>
          </cell>
          <cell r="B20">
            <v>1191499.5953794362</v>
          </cell>
          <cell r="C20">
            <v>1145257.5732452362</v>
          </cell>
          <cell r="D20">
            <v>1182.2809999999999</v>
          </cell>
          <cell r="F20" t="str">
            <v>36-34</v>
          </cell>
          <cell r="G20" t="str">
            <v>PAV_RÍGIDO</v>
          </cell>
        </row>
        <row r="21">
          <cell r="A21" t="str">
            <v>C62</v>
          </cell>
          <cell r="B21">
            <v>1191497.5579809428</v>
          </cell>
          <cell r="C21">
            <v>1145212.1362822251</v>
          </cell>
          <cell r="D21">
            <v>1180.105</v>
          </cell>
          <cell r="F21" t="str">
            <v>34-68</v>
          </cell>
          <cell r="G21" t="str">
            <v>PAV_RÍGIDO</v>
          </cell>
        </row>
        <row r="22">
          <cell r="A22" t="str">
            <v>C66</v>
          </cell>
          <cell r="B22">
            <v>1191494.9638704243</v>
          </cell>
          <cell r="C22">
            <v>1145147.1920447221</v>
          </cell>
          <cell r="D22">
            <v>1175.7530489268427</v>
          </cell>
          <cell r="F22" t="str">
            <v>34-32</v>
          </cell>
          <cell r="G22" t="str">
            <v>ANDÉN-CONCRETO</v>
          </cell>
        </row>
        <row r="23">
          <cell r="A23" t="str">
            <v>C70</v>
          </cell>
          <cell r="B23">
            <v>1191497.2342826368</v>
          </cell>
          <cell r="C23">
            <v>1145054.4004244073</v>
          </cell>
          <cell r="D23">
            <v>1170.0571547577492</v>
          </cell>
          <cell r="F23" t="str">
            <v>32-28</v>
          </cell>
          <cell r="G23" t="str">
            <v>ANDÉN-CONCRETO</v>
          </cell>
        </row>
        <row r="24">
          <cell r="A24" t="str">
            <v>C74</v>
          </cell>
          <cell r="B24">
            <v>1191499.2138336732</v>
          </cell>
          <cell r="C24">
            <v>1144986.8170596131</v>
          </cell>
          <cell r="D24">
            <v>1166.8280156071628</v>
          </cell>
          <cell r="F24" t="str">
            <v>30-28</v>
          </cell>
          <cell r="G24" t="str">
            <v>PAV_RÍGIDO</v>
          </cell>
        </row>
        <row r="25">
          <cell r="A25" t="str">
            <v>C76</v>
          </cell>
          <cell r="B25">
            <v>1191497.067318565</v>
          </cell>
          <cell r="C25">
            <v>1144987.2829004505</v>
          </cell>
          <cell r="D25">
            <v>1166.756753520358</v>
          </cell>
          <cell r="F25" t="str">
            <v>28-26</v>
          </cell>
          <cell r="G25" t="str">
            <v>PAV-RÍGIDO</v>
          </cell>
        </row>
        <row r="26">
          <cell r="A26" t="str">
            <v>C78</v>
          </cell>
          <cell r="B26">
            <v>1191467.2288317634</v>
          </cell>
          <cell r="C26">
            <v>1144984.243197965</v>
          </cell>
          <cell r="D26">
            <v>1164.991127856624</v>
          </cell>
          <cell r="F26" t="str">
            <v>18-20</v>
          </cell>
          <cell r="G26" t="str">
            <v>PAV-RÍGIDO</v>
          </cell>
        </row>
        <row r="27">
          <cell r="A27" t="str">
            <v>C80</v>
          </cell>
          <cell r="B27">
            <v>1191466.3991390071</v>
          </cell>
          <cell r="C27">
            <v>1144930.4334735307</v>
          </cell>
          <cell r="D27">
            <v>1161.9028244998628</v>
          </cell>
          <cell r="F27" t="str">
            <v>20-22</v>
          </cell>
          <cell r="G27" t="str">
            <v>PAV-RÍGIDO</v>
          </cell>
        </row>
        <row r="28">
          <cell r="A28" t="str">
            <v>C90</v>
          </cell>
          <cell r="B28">
            <v>1191465.2260283672</v>
          </cell>
          <cell r="C28">
            <v>1144889.9137989464</v>
          </cell>
          <cell r="D28">
            <v>1159.4494287921034</v>
          </cell>
          <cell r="F28" t="str">
            <v>22-26</v>
          </cell>
          <cell r="G28" t="str">
            <v>PAV-RÍGIDO</v>
          </cell>
        </row>
        <row r="29">
          <cell r="A29" t="str">
            <v>C104</v>
          </cell>
          <cell r="B29">
            <v>1191463.399271481</v>
          </cell>
          <cell r="C29">
            <v>1144826.8596108749</v>
          </cell>
          <cell r="D29">
            <v>1155.1441202878093</v>
          </cell>
          <cell r="F29" t="str">
            <v>26-38</v>
          </cell>
          <cell r="G29" t="str">
            <v>PAV-RÍGIDO</v>
          </cell>
        </row>
        <row r="30">
          <cell r="A30" t="str">
            <v>C110</v>
          </cell>
          <cell r="B30">
            <v>1191462.8418117161</v>
          </cell>
          <cell r="C30">
            <v>1144792.153845073</v>
          </cell>
          <cell r="D30">
            <v>1152.9384668853863</v>
          </cell>
          <cell r="F30" t="str">
            <v>38-46</v>
          </cell>
          <cell r="G30" t="str">
            <v>PAV-RÍGIDO</v>
          </cell>
        </row>
        <row r="31">
          <cell r="A31" t="str">
            <v>C122</v>
          </cell>
          <cell r="B31">
            <v>1191462.0334376078</v>
          </cell>
          <cell r="C31">
            <v>1144760.658542125</v>
          </cell>
          <cell r="D31">
            <v>1150.7446010748581</v>
          </cell>
          <cell r="F31" t="str">
            <v>46-54</v>
          </cell>
          <cell r="G31" t="str">
            <v>PAV-ASFALTICO</v>
          </cell>
        </row>
        <row r="32">
          <cell r="A32" t="str">
            <v>C130</v>
          </cell>
          <cell r="B32">
            <v>1191461.571323764</v>
          </cell>
          <cell r="C32">
            <v>1144730.4794594583</v>
          </cell>
          <cell r="D32">
            <v>1147.5784266390315</v>
          </cell>
          <cell r="F32" t="str">
            <v>54-56</v>
          </cell>
          <cell r="G32" t="str">
            <v>PAV-ASFALTICO</v>
          </cell>
        </row>
        <row r="33">
          <cell r="A33" t="str">
            <v>C128</v>
          </cell>
          <cell r="B33">
            <v>1191431.892393013</v>
          </cell>
          <cell r="C33">
            <v>1144732.1344806391</v>
          </cell>
          <cell r="D33">
            <v>1147.7005174295173</v>
          </cell>
          <cell r="F33" t="str">
            <v>56-74</v>
          </cell>
          <cell r="G33" t="str">
            <v>PAV-ASFALTICO</v>
          </cell>
        </row>
        <row r="34">
          <cell r="A34" t="str">
            <v>C140</v>
          </cell>
          <cell r="B34">
            <v>1191433.1261077637</v>
          </cell>
          <cell r="C34">
            <v>1144710.7434003442</v>
          </cell>
          <cell r="D34">
            <v>1144.9210551968299</v>
          </cell>
          <cell r="F34" t="str">
            <v>58-60</v>
          </cell>
          <cell r="G34" t="str">
            <v>PAV-ASFALTICO</v>
          </cell>
        </row>
        <row r="35">
          <cell r="A35" t="str">
            <v>BOT9</v>
          </cell>
          <cell r="B35">
            <v>1191447.4583038669</v>
          </cell>
          <cell r="C35">
            <v>1144700.0254200781</v>
          </cell>
          <cell r="D35">
            <v>1134.6099999999999</v>
          </cell>
          <cell r="F35" t="str">
            <v>60-62</v>
          </cell>
          <cell r="G35" t="str">
            <v>PAV-ASFALTICO</v>
          </cell>
        </row>
        <row r="36">
          <cell r="A36" t="str">
            <v>C26</v>
          </cell>
          <cell r="B36">
            <v>1191515.8580873033</v>
          </cell>
          <cell r="C36">
            <v>1145421.851673282</v>
          </cell>
          <cell r="D36">
            <v>1203.2629999999999</v>
          </cell>
          <cell r="F36" t="str">
            <v>62-64</v>
          </cell>
          <cell r="G36" t="str">
            <v>PAV-ASFALTICO</v>
          </cell>
        </row>
        <row r="37">
          <cell r="A37" t="str">
            <v>C28</v>
          </cell>
          <cell r="B37">
            <v>1191508.3143</v>
          </cell>
          <cell r="C37">
            <v>1145367.4987999999</v>
          </cell>
          <cell r="D37">
            <v>1195.1600000000001</v>
          </cell>
          <cell r="F37" t="str">
            <v>96-98</v>
          </cell>
          <cell r="G37" t="str">
            <v>ZONA VERDE</v>
          </cell>
        </row>
        <row r="38">
          <cell r="A38" t="str">
            <v>C52</v>
          </cell>
          <cell r="B38">
            <v>1191502.8532229767</v>
          </cell>
          <cell r="C38">
            <v>1145325.3554622123</v>
          </cell>
          <cell r="D38">
            <v>1189.6320000000001</v>
          </cell>
          <cell r="F38" t="str">
            <v>98-100</v>
          </cell>
          <cell r="G38" t="str">
            <v>ZONA VERDE</v>
          </cell>
        </row>
        <row r="39">
          <cell r="A39" t="str">
            <v>C54</v>
          </cell>
          <cell r="B39">
            <v>1191500.4342392494</v>
          </cell>
          <cell r="C39">
            <v>1145291.1404657718</v>
          </cell>
          <cell r="D39">
            <v>1190.75</v>
          </cell>
          <cell r="F39" t="str">
            <v>100-104</v>
          </cell>
          <cell r="G39" t="str">
            <v>ZONA VERDE</v>
          </cell>
        </row>
        <row r="40">
          <cell r="A40" t="str">
            <v>TC1</v>
          </cell>
          <cell r="B40">
            <v>1191542.1189999999</v>
          </cell>
          <cell r="C40">
            <v>1145322.7350000001</v>
          </cell>
          <cell r="D40">
            <v>1190.0889999999999</v>
          </cell>
        </row>
        <row r="41">
          <cell r="A41" t="str">
            <v>C52</v>
          </cell>
          <cell r="B41">
            <v>1191502.8532229767</v>
          </cell>
          <cell r="C41">
            <v>1145325.3554622123</v>
          </cell>
          <cell r="D41">
            <v>1189.6317583792229</v>
          </cell>
          <cell r="F41" t="str">
            <v>104-106</v>
          </cell>
          <cell r="G41" t="str">
            <v>ZONA VERDE</v>
          </cell>
        </row>
        <row r="42">
          <cell r="A42" t="str">
            <v>C64</v>
          </cell>
          <cell r="B42">
            <v>1191540.5127123578</v>
          </cell>
          <cell r="C42">
            <v>1145209.1018411785</v>
          </cell>
          <cell r="D42">
            <v>1181.9725504697915</v>
          </cell>
          <cell r="F42" t="str">
            <v>106-108</v>
          </cell>
          <cell r="G42" t="str">
            <v>PAV-RÍGIDO</v>
          </cell>
        </row>
        <row r="43">
          <cell r="A43" t="str">
            <v>C62</v>
          </cell>
          <cell r="B43">
            <v>1191497.5579809428</v>
          </cell>
          <cell r="C43">
            <v>1145212.1362822251</v>
          </cell>
          <cell r="D43">
            <v>1181.973</v>
          </cell>
          <cell r="F43" t="str">
            <v>108-62</v>
          </cell>
          <cell r="G43" t="str">
            <v>PAV-RÍGIDO</v>
          </cell>
        </row>
        <row r="44">
          <cell r="A44" t="str">
            <v>C65</v>
          </cell>
          <cell r="B44">
            <v>1191532.7826694576</v>
          </cell>
          <cell r="C44">
            <v>1145148.0308560829</v>
          </cell>
          <cell r="D44">
            <v>1177.9460787660003</v>
          </cell>
          <cell r="F44" t="str">
            <v>102-100</v>
          </cell>
          <cell r="G44" t="str">
            <v>ZONA VERDE</v>
          </cell>
        </row>
        <row r="45">
          <cell r="A45" t="str">
            <v>C66</v>
          </cell>
          <cell r="B45">
            <v>1191494.9638704243</v>
          </cell>
          <cell r="C45">
            <v>1145147.1920447221</v>
          </cell>
          <cell r="D45">
            <v>1175.7530489268427</v>
          </cell>
          <cell r="F45" t="str">
            <v>80-82</v>
          </cell>
          <cell r="G45" t="str">
            <v>PAV-RÍGIDO</v>
          </cell>
        </row>
        <row r="46">
          <cell r="A46" t="str">
            <v>C74</v>
          </cell>
          <cell r="B46">
            <v>1191499.2138336732</v>
          </cell>
          <cell r="C46">
            <v>1144986.8170596131</v>
          </cell>
          <cell r="D46">
            <v>1166.8280156071628</v>
          </cell>
          <cell r="F46" t="str">
            <v>82-84</v>
          </cell>
          <cell r="G46" t="str">
            <v>PAV-RÍGIDO</v>
          </cell>
        </row>
        <row r="47">
          <cell r="A47" t="str">
            <v>C92</v>
          </cell>
          <cell r="B47">
            <v>1191523.5256064434</v>
          </cell>
          <cell r="C47">
            <v>1144986.5423009782</v>
          </cell>
          <cell r="D47">
            <v>1166.3729599073076</v>
          </cell>
          <cell r="F47" t="str">
            <v>84-88</v>
          </cell>
          <cell r="G47" t="str">
            <v>PAV-RÍGIDO</v>
          </cell>
        </row>
        <row r="48">
          <cell r="A48" t="str">
            <v>C94</v>
          </cell>
          <cell r="B48">
            <v>1191526.1470680055</v>
          </cell>
          <cell r="C48">
            <v>1144928.2134385803</v>
          </cell>
          <cell r="D48">
            <v>1163.4417861952909</v>
          </cell>
          <cell r="F48" t="str">
            <v>88-116</v>
          </cell>
        </row>
        <row r="49">
          <cell r="A49" t="str">
            <v>C96</v>
          </cell>
          <cell r="B49">
            <v>1191526.3531607171</v>
          </cell>
          <cell r="C49">
            <v>1144891.4892880481</v>
          </cell>
          <cell r="D49">
            <v>1160.8718878458428</v>
          </cell>
          <cell r="F49" t="str">
            <v>84-86</v>
          </cell>
          <cell r="G49" t="str">
            <v>PAV-RÍGIDO</v>
          </cell>
        </row>
        <row r="50">
          <cell r="A50" t="str">
            <v>C100</v>
          </cell>
          <cell r="B50">
            <v>1191527.5483723937</v>
          </cell>
          <cell r="C50">
            <v>1144827.6473020378</v>
          </cell>
          <cell r="D50">
            <v>1155.9654330649385</v>
          </cell>
          <cell r="F50" t="str">
            <v>86-74</v>
          </cell>
          <cell r="G50" t="str">
            <v>PAV-RÍGIDO</v>
          </cell>
        </row>
        <row r="51">
          <cell r="A51" t="str">
            <v>C116</v>
          </cell>
          <cell r="B51">
            <v>1191528.4827198791</v>
          </cell>
          <cell r="C51">
            <v>1144786.689050117</v>
          </cell>
          <cell r="D51">
            <v>1153.2575718136488</v>
          </cell>
          <cell r="F51" t="str">
            <v>88-90</v>
          </cell>
          <cell r="G51" t="str">
            <v>PAV_ASFÁLTICO</v>
          </cell>
        </row>
        <row r="52">
          <cell r="A52" t="str">
            <v>C120</v>
          </cell>
          <cell r="B52">
            <v>1191529.177072189</v>
          </cell>
          <cell r="C52">
            <v>1144752.0608019887</v>
          </cell>
          <cell r="D52">
            <v>1150.2924485892886</v>
          </cell>
          <cell r="F52" t="str">
            <v>90-BOT6</v>
          </cell>
          <cell r="G52" t="str">
            <v>PAV_ASFÁLTICO</v>
          </cell>
        </row>
        <row r="53">
          <cell r="A53" t="str">
            <v>C132</v>
          </cell>
          <cell r="B53">
            <v>1191529.3554967688</v>
          </cell>
          <cell r="C53">
            <v>1144724.1237319179</v>
          </cell>
          <cell r="D53">
            <v>1148.6058974796965</v>
          </cell>
          <cell r="F53" t="str">
            <v>92-94</v>
          </cell>
          <cell r="G53" t="str">
            <v>PAV-RÍGIDO</v>
          </cell>
        </row>
        <row r="54">
          <cell r="A54" t="str">
            <v>C130</v>
          </cell>
          <cell r="B54">
            <v>1191461.571323764</v>
          </cell>
          <cell r="C54">
            <v>1144730.4794594583</v>
          </cell>
          <cell r="D54">
            <v>1147.5784266390315</v>
          </cell>
          <cell r="F54" t="str">
            <v>110-112</v>
          </cell>
          <cell r="G54" t="str">
            <v>PAV-RÍGIDO</v>
          </cell>
        </row>
        <row r="55">
          <cell r="A55" t="str">
            <v>C100</v>
          </cell>
          <cell r="B55">
            <v>1191527.5483723937</v>
          </cell>
          <cell r="C55">
            <v>1144827.6473020378</v>
          </cell>
          <cell r="D55">
            <v>1155.9654330649385</v>
          </cell>
          <cell r="F55" t="str">
            <v>112-114</v>
          </cell>
          <cell r="G55" t="str">
            <v>PAV-RÍGIDO</v>
          </cell>
        </row>
        <row r="56">
          <cell r="A56" t="str">
            <v>C102</v>
          </cell>
          <cell r="B56">
            <v>1191501.6060028421</v>
          </cell>
          <cell r="C56">
            <v>1144827.5702766138</v>
          </cell>
          <cell r="D56">
            <v>1155.9129076851048</v>
          </cell>
          <cell r="F56" t="str">
            <v>114-116</v>
          </cell>
          <cell r="G56" t="str">
            <v>PAV-RÍGIDO</v>
          </cell>
        </row>
        <row r="57">
          <cell r="A57" t="str">
            <v>C104</v>
          </cell>
          <cell r="B57">
            <v>1191463.399271481</v>
          </cell>
          <cell r="C57">
            <v>1144826.8596108749</v>
          </cell>
          <cell r="D57">
            <v>1155.1441202878093</v>
          </cell>
        </row>
        <row r="58">
          <cell r="A58" t="str">
            <v>C106</v>
          </cell>
          <cell r="B58">
            <v>1191431.5151670205</v>
          </cell>
          <cell r="C58">
            <v>1144825.6209093952</v>
          </cell>
          <cell r="D58">
            <v>1154.6266067570036</v>
          </cell>
          <cell r="F58" t="str">
            <v>116-118</v>
          </cell>
          <cell r="G58" t="str">
            <v>PAV-RÍGIDO</v>
          </cell>
        </row>
        <row r="59">
          <cell r="A59" t="str">
            <v>C114</v>
          </cell>
          <cell r="B59">
            <v>1191501.9727163019</v>
          </cell>
          <cell r="C59">
            <v>1144788.5440485245</v>
          </cell>
          <cell r="D59">
            <v>1153.2621634085367</v>
          </cell>
        </row>
        <row r="60">
          <cell r="A60" t="str">
            <v>C112</v>
          </cell>
          <cell r="B60">
            <v>1191500.1950739091</v>
          </cell>
          <cell r="C60">
            <v>1144788.9457463184</v>
          </cell>
          <cell r="D60">
            <v>1153.2556116151654</v>
          </cell>
          <cell r="F60" t="str">
            <v>118-120</v>
          </cell>
          <cell r="G60" t="str">
            <v>PAV-RÍGIDO</v>
          </cell>
        </row>
        <row r="61">
          <cell r="A61" t="str">
            <v>C110</v>
          </cell>
          <cell r="B61">
            <v>1191462.8418117161</v>
          </cell>
          <cell r="C61">
            <v>1144792.153845073</v>
          </cell>
          <cell r="D61">
            <v>1152.9384668853863</v>
          </cell>
          <cell r="F61" t="str">
            <v>120-122</v>
          </cell>
          <cell r="G61" t="str">
            <v>PAV-RÍGIDO</v>
          </cell>
        </row>
        <row r="62">
          <cell r="A62" t="str">
            <v>TC3</v>
          </cell>
          <cell r="B62">
            <v>1191501.3699</v>
          </cell>
          <cell r="C62">
            <v>1144808.7973</v>
          </cell>
          <cell r="D62">
            <v>1154.8399999999999</v>
          </cell>
          <cell r="F62" t="str">
            <v>122-BOT</v>
          </cell>
          <cell r="G62" t="str">
            <v>PAV-RÍGIDO</v>
          </cell>
        </row>
        <row r="63">
          <cell r="A63" t="str">
            <v>C120</v>
          </cell>
          <cell r="B63">
            <v>1191529.177072189</v>
          </cell>
          <cell r="C63">
            <v>1144752.0608019887</v>
          </cell>
          <cell r="D63">
            <v>1150.2924485892886</v>
          </cell>
        </row>
        <row r="64">
          <cell r="A64" t="str">
            <v>C122</v>
          </cell>
          <cell r="B64">
            <v>1191462.0334376078</v>
          </cell>
          <cell r="C64">
            <v>1144760.658542125</v>
          </cell>
          <cell r="D64">
            <v>1150.7446010748581</v>
          </cell>
        </row>
        <row r="65">
          <cell r="A65" t="str">
            <v>C96</v>
          </cell>
          <cell r="B65">
            <v>1191526.3531607171</v>
          </cell>
          <cell r="C65">
            <v>1144891.4892880481</v>
          </cell>
          <cell r="D65">
            <v>1160.8718878458428</v>
          </cell>
        </row>
        <row r="66">
          <cell r="A66" t="str">
            <v>C97</v>
          </cell>
          <cell r="B66">
            <v>1191565.4065407964</v>
          </cell>
          <cell r="C66">
            <v>1144892.8155515667</v>
          </cell>
          <cell r="D66">
            <v>1160.2233660169181</v>
          </cell>
        </row>
        <row r="67">
          <cell r="A67" t="str">
            <v>C98</v>
          </cell>
          <cell r="B67">
            <v>1191569.8600007538</v>
          </cell>
          <cell r="C67">
            <v>1144828.6744065618</v>
          </cell>
          <cell r="D67">
            <v>1155.9259800197913</v>
          </cell>
        </row>
        <row r="68">
          <cell r="A68" t="str">
            <v>C118</v>
          </cell>
          <cell r="B68">
            <v>1191571.2640659509</v>
          </cell>
          <cell r="C68">
            <v>1144782.6282532108</v>
          </cell>
          <cell r="D68">
            <v>1152.7656705800646</v>
          </cell>
        </row>
        <row r="69">
          <cell r="A69" t="str">
            <v>C134</v>
          </cell>
          <cell r="B69">
            <v>1191556.5603261429</v>
          </cell>
          <cell r="C69">
            <v>1144722.322583054</v>
          </cell>
          <cell r="D69">
            <v>1148.4671202861955</v>
          </cell>
        </row>
        <row r="70">
          <cell r="A70" t="str">
            <v>C136</v>
          </cell>
          <cell r="B70">
            <v>1191566.1729253982</v>
          </cell>
          <cell r="C70">
            <v>1144707.4150436397</v>
          </cell>
          <cell r="D70">
            <v>1147.1464895875115</v>
          </cell>
        </row>
        <row r="71">
          <cell r="A71" t="str">
            <v>C138</v>
          </cell>
          <cell r="B71">
            <v>1191564.1166434162</v>
          </cell>
          <cell r="C71">
            <v>1144689.0780558048</v>
          </cell>
          <cell r="D71">
            <v>1145.5126510172631</v>
          </cell>
        </row>
        <row r="72">
          <cell r="A72" t="str">
            <v>BOT7</v>
          </cell>
          <cell r="B72">
            <v>1191601.1109846877</v>
          </cell>
          <cell r="C72">
            <v>1144687.0181042748</v>
          </cell>
          <cell r="D72">
            <v>1127.6437102567099</v>
          </cell>
        </row>
        <row r="73">
          <cell r="A73" t="str">
            <v>TC4</v>
          </cell>
          <cell r="B73">
            <v>1191463.7904000001</v>
          </cell>
          <cell r="C73">
            <v>1144930.5388</v>
          </cell>
          <cell r="D73">
            <v>1161.7639999999999</v>
          </cell>
        </row>
        <row r="74">
          <cell r="A74" t="str">
            <v>C82</v>
          </cell>
          <cell r="B74">
            <v>1191433.9077385911</v>
          </cell>
          <cell r="C74">
            <v>1144931.8403828214</v>
          </cell>
          <cell r="D74">
            <v>1159.9307098309339</v>
          </cell>
        </row>
        <row r="75">
          <cell r="A75" t="str">
            <v>C84</v>
          </cell>
          <cell r="B75">
            <v>1191432.904671584</v>
          </cell>
          <cell r="C75">
            <v>1144889.7090872482</v>
          </cell>
          <cell r="D75">
            <v>1157.8125746058085</v>
          </cell>
        </row>
        <row r="76">
          <cell r="A76" t="str">
            <v>C108</v>
          </cell>
          <cell r="B76">
            <v>1191431.0758337972</v>
          </cell>
          <cell r="C76">
            <v>1144796.2155168962</v>
          </cell>
          <cell r="D76">
            <v>1153.093708605792</v>
          </cell>
        </row>
        <row r="77">
          <cell r="A77" t="str">
            <v>C124</v>
          </cell>
          <cell r="B77">
            <v>1191430.8320209784</v>
          </cell>
          <cell r="C77">
            <v>1144764.2463879071</v>
          </cell>
          <cell r="D77">
            <v>1151.36099689966</v>
          </cell>
        </row>
        <row r="78">
          <cell r="A78" t="str">
            <v>C126</v>
          </cell>
          <cell r="B78">
            <v>1191430.4374146583</v>
          </cell>
          <cell r="C78">
            <v>1144732.9865426922</v>
          </cell>
          <cell r="D78">
            <v>1147.7185499223162</v>
          </cell>
        </row>
        <row r="79">
          <cell r="A79" t="str">
            <v>C128</v>
          </cell>
          <cell r="B79">
            <v>1191431.892393013</v>
          </cell>
          <cell r="C79">
            <v>1144732.1344806391</v>
          </cell>
          <cell r="D79">
            <v>1147.7005174295173</v>
          </cell>
          <cell r="G79" t="e">
            <v>#VALUE!</v>
          </cell>
          <cell r="H79" t="e">
            <v>#VALUE!</v>
          </cell>
        </row>
        <row r="80">
          <cell r="A80" t="str">
            <v>C86</v>
          </cell>
          <cell r="B80">
            <v>1191398.6718257838</v>
          </cell>
          <cell r="C80">
            <v>1144889.2047952481</v>
          </cell>
          <cell r="D80">
            <v>1156.6426841433508</v>
          </cell>
          <cell r="G80" t="e">
            <v>#VALUE!</v>
          </cell>
          <cell r="H80" t="e">
            <v>#VALUE!</v>
          </cell>
        </row>
        <row r="81">
          <cell r="A81" t="str">
            <v>C88</v>
          </cell>
          <cell r="B81">
            <v>1191385.2400421887</v>
          </cell>
          <cell r="C81">
            <v>1144831.5866018485</v>
          </cell>
          <cell r="D81">
            <v>1152.2815318608457</v>
          </cell>
        </row>
        <row r="82">
          <cell r="A82" t="str">
            <v>C108</v>
          </cell>
          <cell r="B82">
            <v>1191431.0758337972</v>
          </cell>
          <cell r="C82">
            <v>1144796.2155168962</v>
          </cell>
          <cell r="D82">
            <v>1153.093708605792</v>
          </cell>
        </row>
        <row r="83">
          <cell r="A83" t="str">
            <v>PT1</v>
          </cell>
          <cell r="B83">
            <v>1191517.289073844</v>
          </cell>
          <cell r="C83">
            <v>1145508.4159308083</v>
          </cell>
          <cell r="D83">
            <v>1230.9528403960812</v>
          </cell>
        </row>
        <row r="84">
          <cell r="A84" t="str">
            <v>PT2</v>
          </cell>
          <cell r="B84">
            <v>1191531.5977</v>
          </cell>
          <cell r="C84">
            <v>1145505.7890999999</v>
          </cell>
          <cell r="D84">
            <v>1226.654</v>
          </cell>
        </row>
        <row r="85">
          <cell r="A85" t="str">
            <v>C1</v>
          </cell>
          <cell r="B85">
            <v>1191545.1289403753</v>
          </cell>
          <cell r="C85">
            <v>1145519.9104343585</v>
          </cell>
          <cell r="D85">
            <v>1220.9332550114161</v>
          </cell>
        </row>
        <row r="86">
          <cell r="A86" t="str">
            <v>C2</v>
          </cell>
          <cell r="B86">
            <v>1191550.4788459165</v>
          </cell>
          <cell r="C86">
            <v>1145514.8570228245</v>
          </cell>
          <cell r="D86">
            <v>1218.2593464328063</v>
          </cell>
        </row>
        <row r="87">
          <cell r="A87" t="str">
            <v>C4</v>
          </cell>
          <cell r="B87">
            <v>1191540.2756986935</v>
          </cell>
          <cell r="C87">
            <v>1145487.5546737197</v>
          </cell>
          <cell r="D87">
            <v>1211.8135146093448</v>
          </cell>
        </row>
        <row r="88">
          <cell r="A88" t="str">
            <v>C36</v>
          </cell>
          <cell r="B88">
            <v>1191385.9782167007</v>
          </cell>
          <cell r="C88">
            <v>1145366.0249690493</v>
          </cell>
          <cell r="D88">
            <v>1186.0971475412819</v>
          </cell>
          <cell r="E88" t="str">
            <v>C34</v>
          </cell>
          <cell r="F88">
            <v>1191407.6480886049</v>
          </cell>
          <cell r="G88">
            <v>1145368.3297261901</v>
          </cell>
          <cell r="H88">
            <v>1185.865220816396</v>
          </cell>
          <cell r="I88" t="str">
            <v>C34</v>
          </cell>
        </row>
        <row r="89">
          <cell r="A89" t="str">
            <v>C34</v>
          </cell>
          <cell r="B89">
            <v>1191407.6480886049</v>
          </cell>
          <cell r="C89">
            <v>1145368.3297261901</v>
          </cell>
          <cell r="D89">
            <v>1185.865220816396</v>
          </cell>
        </row>
        <row r="90">
          <cell r="A90" t="str">
            <v>C32</v>
          </cell>
          <cell r="B90">
            <v>1191444.5673425526</v>
          </cell>
          <cell r="C90">
            <v>1145372.5219059505</v>
          </cell>
          <cell r="D90">
            <v>1186.8904668925011</v>
          </cell>
        </row>
        <row r="91">
          <cell r="A91" t="str">
            <v>C30</v>
          </cell>
          <cell r="B91">
            <v>1191480.2691174878</v>
          </cell>
          <cell r="C91">
            <v>1145371.9440329694</v>
          </cell>
          <cell r="D91">
            <v>1190.8422046707394</v>
          </cell>
        </row>
        <row r="92">
          <cell r="A92" t="str">
            <v>C40</v>
          </cell>
          <cell r="B92">
            <v>1191233.6051568398</v>
          </cell>
          <cell r="C92">
            <v>1145315.3305393076</v>
          </cell>
          <cell r="D92">
            <v>1205.6533415126141</v>
          </cell>
        </row>
        <row r="93">
          <cell r="A93" t="str">
            <v>BOT2</v>
          </cell>
          <cell r="B93">
            <v>1191343.7437278249</v>
          </cell>
          <cell r="C93">
            <v>1145348.0400492826</v>
          </cell>
          <cell r="D93">
            <v>1181.7207503766831</v>
          </cell>
        </row>
        <row r="94">
          <cell r="A94" t="str">
            <v>C60</v>
          </cell>
          <cell r="B94">
            <v>1191499.5953794362</v>
          </cell>
          <cell r="C94">
            <v>1145257.5732452362</v>
          </cell>
          <cell r="D94">
            <v>1182.2805486798327</v>
          </cell>
        </row>
        <row r="95">
          <cell r="A95" t="str">
            <v>C50</v>
          </cell>
          <cell r="B95">
            <v>1191452.9479753971</v>
          </cell>
          <cell r="C95">
            <v>1145258.0259143095</v>
          </cell>
          <cell r="D95">
            <v>1179.4210856841094</v>
          </cell>
        </row>
        <row r="96">
          <cell r="A96" t="str">
            <v>C48</v>
          </cell>
          <cell r="B96">
            <v>1191416.5215588321</v>
          </cell>
          <cell r="C96">
            <v>1145268.427506027</v>
          </cell>
          <cell r="D96">
            <v>1174.4300171656976</v>
          </cell>
        </row>
        <row r="97">
          <cell r="A97" t="str">
            <v>C40</v>
          </cell>
          <cell r="B97">
            <v>1191233.6051568398</v>
          </cell>
          <cell r="C97">
            <v>1145315.3305393076</v>
          </cell>
          <cell r="D97">
            <v>1205.6533415126141</v>
          </cell>
        </row>
        <row r="98">
          <cell r="A98" t="str">
            <v>C42</v>
          </cell>
          <cell r="B98">
            <v>1191315.1649979209</v>
          </cell>
          <cell r="C98">
            <v>1145293.7707278812</v>
          </cell>
          <cell r="D98">
            <v>1191.9576915731323</v>
          </cell>
        </row>
        <row r="99">
          <cell r="A99" t="str">
            <v>C38</v>
          </cell>
          <cell r="B99">
            <v>1191333.3602941735</v>
          </cell>
          <cell r="C99">
            <v>1145360.6807149199</v>
          </cell>
          <cell r="D99">
            <v>1186.121058422025</v>
          </cell>
        </row>
        <row r="100">
          <cell r="A100" t="str">
            <v>C44</v>
          </cell>
          <cell r="B100">
            <v>1191343.4377744319</v>
          </cell>
          <cell r="C100">
            <v>1145286.4692994244</v>
          </cell>
          <cell r="D100">
            <v>1186.7896610341879</v>
          </cell>
        </row>
        <row r="101">
          <cell r="A101" t="str">
            <v>C46</v>
          </cell>
          <cell r="B101">
            <v>1191361.9793602214</v>
          </cell>
          <cell r="C101">
            <v>1145282.0798004218</v>
          </cell>
          <cell r="D101">
            <v>1182.6461140254107</v>
          </cell>
        </row>
        <row r="102">
          <cell r="A102" t="str">
            <v>BOT5</v>
          </cell>
          <cell r="B102">
            <v>1191417.1800177342</v>
          </cell>
          <cell r="C102">
            <v>1145255.6605787077</v>
          </cell>
          <cell r="D102">
            <v>1170.1999999999998</v>
          </cell>
        </row>
        <row r="103">
          <cell r="A103" t="str">
            <v>TC5</v>
          </cell>
          <cell r="B103">
            <v>1191488.4743999999</v>
          </cell>
          <cell r="C103">
            <v>1145147.0571000001</v>
          </cell>
          <cell r="D103">
            <v>1175.1600000000001</v>
          </cell>
        </row>
        <row r="104">
          <cell r="A104" t="str">
            <v>C68</v>
          </cell>
          <cell r="B104">
            <v>1191437.9826942703</v>
          </cell>
          <cell r="C104">
            <v>1145146.6830247378</v>
          </cell>
          <cell r="D104">
            <v>1165.2966002560861</v>
          </cell>
        </row>
        <row r="105">
          <cell r="A105" t="str">
            <v>BOT6</v>
          </cell>
          <cell r="B105">
            <v>1191437.4368949365</v>
          </cell>
          <cell r="C105">
            <v>1145141.8977111292</v>
          </cell>
          <cell r="D105">
            <v>1164.77</v>
          </cell>
        </row>
        <row r="106">
          <cell r="A106" t="str">
            <v>C142</v>
          </cell>
          <cell r="B106">
            <v>1191095.5909430501</v>
          </cell>
          <cell r="C106">
            <v>1144945.8784109976</v>
          </cell>
          <cell r="D106">
            <v>1162.7580487242119</v>
          </cell>
        </row>
        <row r="107">
          <cell r="A107" t="str">
            <v>CJ143</v>
          </cell>
          <cell r="B107">
            <v>1191164.0954978752</v>
          </cell>
          <cell r="C107">
            <v>1144957.758586125</v>
          </cell>
          <cell r="D107">
            <v>1152.1839261782011</v>
          </cell>
        </row>
        <row r="108">
          <cell r="A108" t="str">
            <v>CJ144</v>
          </cell>
          <cell r="B108">
            <v>1191167.6089525388</v>
          </cell>
          <cell r="C108">
            <v>1144954.3943995798</v>
          </cell>
          <cell r="D108">
            <v>1152.2503678737269</v>
          </cell>
        </row>
        <row r="109">
          <cell r="A109" t="str">
            <v>C150</v>
          </cell>
          <cell r="B109">
            <v>1191181.9452158145</v>
          </cell>
          <cell r="C109">
            <v>1144932.4233982624</v>
          </cell>
          <cell r="D109">
            <v>1151.8081336255802</v>
          </cell>
        </row>
        <row r="110">
          <cell r="A110" t="str">
            <v>CJ152</v>
          </cell>
          <cell r="B110">
            <v>1191191.5967579724</v>
          </cell>
          <cell r="C110">
            <v>1144939.66916314</v>
          </cell>
          <cell r="D110">
            <v>1150.8302120287158</v>
          </cell>
        </row>
        <row r="111">
          <cell r="A111" t="str">
            <v>BOT11</v>
          </cell>
          <cell r="B111">
            <v>1191241.4727164977</v>
          </cell>
          <cell r="C111">
            <v>1144942.4868432211</v>
          </cell>
          <cell r="D111">
            <v>1141.95</v>
          </cell>
        </row>
        <row r="112">
          <cell r="A112" t="str">
            <v>CJ166</v>
          </cell>
          <cell r="B112">
            <v>1191164.6906081452</v>
          </cell>
          <cell r="C112">
            <v>1144781.2073734854</v>
          </cell>
          <cell r="D112">
            <v>1178.0029836888752</v>
          </cell>
        </row>
        <row r="113">
          <cell r="A113" t="str">
            <v>CJ164</v>
          </cell>
          <cell r="B113">
            <v>1191124.0879706354</v>
          </cell>
          <cell r="C113">
            <v>1144864.9517246683</v>
          </cell>
          <cell r="D113">
            <v>1170.0820154856133</v>
          </cell>
        </row>
        <row r="114">
          <cell r="A114" t="str">
            <v>CJ168</v>
          </cell>
          <cell r="B114">
            <v>1191113.9781378738</v>
          </cell>
          <cell r="C114">
            <v>1144869.349847222</v>
          </cell>
          <cell r="D114">
            <v>1170.0820154856133</v>
          </cell>
        </row>
        <row r="115">
          <cell r="A115" t="str">
            <v>CJ162</v>
          </cell>
          <cell r="B115">
            <v>1191127.8199318557</v>
          </cell>
          <cell r="C115">
            <v>1144878.0189709365</v>
          </cell>
          <cell r="D115">
            <v>1168.9728423386268</v>
          </cell>
        </row>
        <row r="116">
          <cell r="A116" t="str">
            <v>CJ156</v>
          </cell>
          <cell r="B116">
            <v>1191149.8309283894</v>
          </cell>
          <cell r="C116">
            <v>1144892.0446032835</v>
          </cell>
          <cell r="D116">
            <v>1165.7435616916148</v>
          </cell>
        </row>
        <row r="117">
          <cell r="A117" t="str">
            <v>CJ154</v>
          </cell>
          <cell r="B117">
            <v>1191185.338261886</v>
          </cell>
          <cell r="C117">
            <v>1144919.5643371632</v>
          </cell>
          <cell r="D117">
            <v>1152.1975496993373</v>
          </cell>
        </row>
        <row r="118">
          <cell r="A118" t="str">
            <v>C162</v>
          </cell>
          <cell r="B118">
            <v>1191028.1944093516</v>
          </cell>
          <cell r="C118">
            <v>1145053.8591286908</v>
          </cell>
          <cell r="D118">
            <v>1161.9748751997436</v>
          </cell>
        </row>
        <row r="119">
          <cell r="A119" t="str">
            <v>C160</v>
          </cell>
          <cell r="B119">
            <v>1191126.4227609062</v>
          </cell>
          <cell r="C119">
            <v>1145032.8987971456</v>
          </cell>
          <cell r="D119">
            <v>1148.1460356545308</v>
          </cell>
        </row>
        <row r="120">
          <cell r="A120" t="str">
            <v>C158</v>
          </cell>
          <cell r="B120">
            <v>1191156.0283301936</v>
          </cell>
          <cell r="C120">
            <v>1145012.7727539577</v>
          </cell>
          <cell r="D120">
            <v>1145.4605361375882</v>
          </cell>
        </row>
        <row r="121">
          <cell r="A121" t="str">
            <v>BOT12</v>
          </cell>
          <cell r="B121">
            <v>1191172.9074182273</v>
          </cell>
          <cell r="C121">
            <v>1145004.7513755194</v>
          </cell>
          <cell r="D121">
            <v>1142.0337810361893</v>
          </cell>
        </row>
        <row r="122">
          <cell r="A122" t="str">
            <v>TC6</v>
          </cell>
        </row>
        <row r="123">
          <cell r="A123" t="str">
            <v>C142</v>
          </cell>
          <cell r="B123">
            <v>1191095.5909430501</v>
          </cell>
          <cell r="C123">
            <v>1144945.8784109976</v>
          </cell>
          <cell r="D123">
            <v>1162.7580487242119</v>
          </cell>
        </row>
        <row r="124">
          <cell r="A124" t="str">
            <v>CJ143</v>
          </cell>
          <cell r="B124">
            <v>1191164.0954978752</v>
          </cell>
          <cell r="C124">
            <v>1144957.758586125</v>
          </cell>
          <cell r="D124">
            <v>1152.1839261782011</v>
          </cell>
        </row>
        <row r="125">
          <cell r="A125" t="str">
            <v>CJ144</v>
          </cell>
          <cell r="B125">
            <v>1191167.6089525388</v>
          </cell>
          <cell r="C125">
            <v>1144954.3943995798</v>
          </cell>
          <cell r="D125">
            <v>1152.2503678737269</v>
          </cell>
        </row>
        <row r="126">
          <cell r="A126" t="str">
            <v>C150</v>
          </cell>
          <cell r="B126">
            <v>1191181.9452158145</v>
          </cell>
          <cell r="C126">
            <v>1144932.4233982624</v>
          </cell>
          <cell r="D126">
            <v>1151.8081336255802</v>
          </cell>
        </row>
        <row r="127">
          <cell r="A127" t="str">
            <v>CJ152</v>
          </cell>
          <cell r="B127">
            <v>1191191.5967579724</v>
          </cell>
          <cell r="C127">
            <v>1144939.66916314</v>
          </cell>
          <cell r="D127">
            <v>1150.8302120287158</v>
          </cell>
        </row>
        <row r="128">
          <cell r="A128" t="str">
            <v>BOT11</v>
          </cell>
          <cell r="B128">
            <v>1144942.4868432211</v>
          </cell>
          <cell r="C128">
            <v>1144942.4868432211</v>
          </cell>
          <cell r="D128">
            <v>1141.95</v>
          </cell>
        </row>
        <row r="129">
          <cell r="A129" t="str">
            <v>CJ166</v>
          </cell>
          <cell r="B129">
            <v>1191164.6906081452</v>
          </cell>
          <cell r="C129">
            <v>1144781.2073734854</v>
          </cell>
          <cell r="D129">
            <v>1178.0029836888752</v>
          </cell>
        </row>
        <row r="130">
          <cell r="A130" t="str">
            <v>CJ164</v>
          </cell>
          <cell r="B130">
            <v>1191124.0879706354</v>
          </cell>
          <cell r="C130">
            <v>1144864.9517246683</v>
          </cell>
          <cell r="D130">
            <v>1170.0820154856133</v>
          </cell>
        </row>
        <row r="131">
          <cell r="A131" t="str">
            <v>CJ168</v>
          </cell>
          <cell r="B131">
            <v>1191113.9781378738</v>
          </cell>
          <cell r="C131">
            <v>1144869.349847222</v>
          </cell>
          <cell r="D131">
            <v>1171.3969999999999</v>
          </cell>
        </row>
        <row r="132">
          <cell r="A132" t="str">
            <v>CJ162</v>
          </cell>
          <cell r="B132">
            <v>1191127.8199318557</v>
          </cell>
          <cell r="C132">
            <v>1144878.0189709365</v>
          </cell>
          <cell r="D132">
            <v>1168.9728423386268</v>
          </cell>
        </row>
        <row r="133">
          <cell r="A133" t="str">
            <v>CJ156</v>
          </cell>
          <cell r="B133">
            <v>1191149.8309283894</v>
          </cell>
          <cell r="C133">
            <v>1144892.0446032835</v>
          </cell>
          <cell r="D133">
            <v>1165.7435616916148</v>
          </cell>
        </row>
        <row r="134">
          <cell r="A134" t="str">
            <v>CJ154</v>
          </cell>
          <cell r="B134">
            <v>1191185.338261886</v>
          </cell>
          <cell r="C134">
            <v>1144919.5643371632</v>
          </cell>
          <cell r="D134">
            <v>1152.1975496993373</v>
          </cell>
        </row>
        <row r="135">
          <cell r="A135" t="str">
            <v xml:space="preserve">CJ164' </v>
          </cell>
          <cell r="B135">
            <v>1191125.3992000001</v>
          </cell>
          <cell r="C135">
            <v>1144869.5430999999</v>
          </cell>
          <cell r="D135">
            <v>1169.8</v>
          </cell>
        </row>
        <row r="136">
          <cell r="A136" t="str">
            <v>BOT4</v>
          </cell>
          <cell r="B136">
            <v>1191427.1189999999</v>
          </cell>
          <cell r="C136">
            <v>1145287.852</v>
          </cell>
          <cell r="D136">
            <v>1174.47</v>
          </cell>
        </row>
        <row r="137">
          <cell r="A137" t="str">
            <v>C119</v>
          </cell>
          <cell r="B137">
            <v>1191568.6373863991</v>
          </cell>
          <cell r="C137">
            <v>1144748.6849122746</v>
          </cell>
          <cell r="D137">
            <v>1150.2344069418371</v>
          </cell>
        </row>
        <row r="138">
          <cell r="A138" t="str">
            <v>CJ149</v>
          </cell>
          <cell r="B138">
            <v>1191158.2828147956</v>
          </cell>
          <cell r="C138">
            <v>1144931.4597573425</v>
          </cell>
          <cell r="D138">
            <v>1153.7148713143672</v>
          </cell>
        </row>
        <row r="139">
          <cell r="A139" t="str">
            <v>CJ145</v>
          </cell>
          <cell r="B139">
            <v>1191168.8141633389</v>
          </cell>
          <cell r="C139">
            <v>1144964.1446512789</v>
          </cell>
          <cell r="D139">
            <v>1152.1940647020156</v>
          </cell>
        </row>
        <row r="140">
          <cell r="A140" t="str">
            <v>BOT3</v>
          </cell>
          <cell r="B140">
            <v>1191162.4972890744</v>
          </cell>
          <cell r="C140">
            <v>1144984.0644106872</v>
          </cell>
          <cell r="D140">
            <v>1149.6611593464099</v>
          </cell>
        </row>
        <row r="141">
          <cell r="A141" t="str">
            <v xml:space="preserve">CJ164' </v>
          </cell>
          <cell r="B141">
            <v>1191125.5163</v>
          </cell>
          <cell r="C141">
            <v>1144869.6651000001</v>
          </cell>
          <cell r="D141">
            <v>1170.0820000000001</v>
          </cell>
        </row>
        <row r="142">
          <cell r="A142" t="str">
            <v>A</v>
          </cell>
          <cell r="B142">
            <v>1191449.6170000001</v>
          </cell>
          <cell r="C142">
            <v>1145215.1459999999</v>
          </cell>
          <cell r="D142">
            <v>1178.3</v>
          </cell>
        </row>
        <row r="143">
          <cell r="A143" t="str">
            <v>B</v>
          </cell>
          <cell r="B143">
            <v>1191407.9083</v>
          </cell>
          <cell r="C143">
            <v>1145366.8773000001</v>
          </cell>
          <cell r="D143">
            <v>1185.8499999999999</v>
          </cell>
        </row>
        <row r="144">
          <cell r="A144" t="str">
            <v>C</v>
          </cell>
          <cell r="B144">
            <v>1191440.9646999999</v>
          </cell>
          <cell r="C144">
            <v>1145369.358</v>
          </cell>
          <cell r="D144">
            <v>1186.8599999999999</v>
          </cell>
        </row>
        <row r="145">
          <cell r="A145" t="str">
            <v>D</v>
          </cell>
          <cell r="B145">
            <v>1191432.5190000001</v>
          </cell>
          <cell r="C145">
            <v>1145323.0830000001</v>
          </cell>
          <cell r="D145">
            <v>1180</v>
          </cell>
        </row>
        <row r="146">
          <cell r="A146" t="str">
            <v>E</v>
          </cell>
          <cell r="B146">
            <v>1191419.629</v>
          </cell>
          <cell r="C146">
            <v>1145286.8910000001</v>
          </cell>
          <cell r="D146">
            <v>1174.9000000000001</v>
          </cell>
        </row>
        <row r="147">
          <cell r="A147" t="str">
            <v>F</v>
          </cell>
          <cell r="B147">
            <v>1191417.9887000001</v>
          </cell>
          <cell r="C147">
            <v>1145241.8622999999</v>
          </cell>
          <cell r="D147">
            <v>1171</v>
          </cell>
        </row>
        <row r="148">
          <cell r="A148" t="str">
            <v>FIN</v>
          </cell>
          <cell r="B148">
            <v>1191564.6129999999</v>
          </cell>
          <cell r="C148">
            <v>1144721.8181</v>
          </cell>
          <cell r="D148">
            <v>1144</v>
          </cell>
        </row>
        <row r="149">
          <cell r="A149" t="str">
            <v>CJ3A</v>
          </cell>
          <cell r="B149">
            <v>1191691.1096000001</v>
          </cell>
          <cell r="C149">
            <v>1145415.862</v>
          </cell>
          <cell r="D149">
            <v>1196.8</v>
          </cell>
        </row>
        <row r="150">
          <cell r="A150" t="str">
            <v>CJ152A</v>
          </cell>
          <cell r="B150">
            <v>1191225.8325</v>
          </cell>
          <cell r="C150">
            <v>1144940.9506000001</v>
          </cell>
          <cell r="D150">
            <v>1147</v>
          </cell>
        </row>
      </sheetData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iseño"/>
      <sheetName val="Design"/>
      <sheetName val="cotas "/>
      <sheetName val="resumen"/>
    </sheetNames>
    <sheetDataSet>
      <sheetData sheetId="0" refreshError="1">
        <row r="1">
          <cell r="A1" t="str">
            <v>Name</v>
          </cell>
          <cell r="B1" t="str">
            <v>North</v>
          </cell>
          <cell r="C1" t="str">
            <v>East</v>
          </cell>
          <cell r="D1" t="str">
            <v>Zeta</v>
          </cell>
          <cell r="E1" t="str">
            <v>Detalle Nº</v>
          </cell>
        </row>
        <row r="2">
          <cell r="A2" t="str">
            <v>BA</v>
          </cell>
          <cell r="B2">
            <v>1230743.2085263229</v>
          </cell>
          <cell r="C2">
            <v>1139851.336651369</v>
          </cell>
          <cell r="D2">
            <v>755.33216910407305</v>
          </cell>
          <cell r="E2">
            <v>948</v>
          </cell>
        </row>
        <row r="3">
          <cell r="A3" t="str">
            <v>BA1</v>
          </cell>
          <cell r="B3">
            <v>1230715.5431722868</v>
          </cell>
          <cell r="C3">
            <v>1139837.4582341411</v>
          </cell>
          <cell r="D3">
            <v>750.48492628583381</v>
          </cell>
          <cell r="E3">
            <v>920</v>
          </cell>
        </row>
        <row r="4">
          <cell r="A4" t="str">
            <v>BA10</v>
          </cell>
          <cell r="B4">
            <v>1230333.9665624339</v>
          </cell>
          <cell r="C4">
            <v>1139672.7588061905</v>
          </cell>
          <cell r="D4">
            <v>692.97580813133561</v>
          </cell>
          <cell r="E4">
            <v>431</v>
          </cell>
        </row>
        <row r="5">
          <cell r="A5" t="str">
            <v>BA11</v>
          </cell>
          <cell r="B5">
            <v>1230326.8160991904</v>
          </cell>
          <cell r="C5">
            <v>1139654.2046789497</v>
          </cell>
          <cell r="D5">
            <v>692.11587114831002</v>
          </cell>
          <cell r="E5">
            <v>432</v>
          </cell>
        </row>
        <row r="6">
          <cell r="A6" t="str">
            <v>BA12</v>
          </cell>
          <cell r="B6">
            <v>1230322.204093355</v>
          </cell>
          <cell r="C6">
            <v>1139645.2893724716</v>
          </cell>
          <cell r="D6">
            <v>691.55879714542868</v>
          </cell>
          <cell r="E6">
            <v>433</v>
          </cell>
        </row>
        <row r="7">
          <cell r="A7" t="str">
            <v>BA2</v>
          </cell>
          <cell r="B7">
            <v>1230632.2788860914</v>
          </cell>
          <cell r="C7">
            <v>1139843.0050944677</v>
          </cell>
          <cell r="D7">
            <v>737.83355693808562</v>
          </cell>
          <cell r="E7">
            <v>891</v>
          </cell>
        </row>
        <row r="8">
          <cell r="A8" t="str">
            <v>BA3</v>
          </cell>
          <cell r="B8">
            <v>1230567.5920661415</v>
          </cell>
          <cell r="C8">
            <v>1139844.6056178778</v>
          </cell>
          <cell r="D8">
            <v>727.95651076095953</v>
          </cell>
          <cell r="E8">
            <v>860</v>
          </cell>
        </row>
        <row r="9">
          <cell r="A9" t="str">
            <v>BA4</v>
          </cell>
          <cell r="B9">
            <v>1230497.1412174783</v>
          </cell>
          <cell r="C9">
            <v>1139816.8106565855</v>
          </cell>
          <cell r="D9">
            <v>717.8809713593979</v>
          </cell>
          <cell r="E9">
            <v>835</v>
          </cell>
        </row>
        <row r="10">
          <cell r="A10" t="str">
            <v>BA5</v>
          </cell>
          <cell r="B10">
            <v>1230486.9342956888</v>
          </cell>
          <cell r="C10">
            <v>1139811.6093265761</v>
          </cell>
          <cell r="D10">
            <v>717.10773038645027</v>
          </cell>
          <cell r="E10">
            <v>1070</v>
          </cell>
        </row>
        <row r="11">
          <cell r="A11" t="str">
            <v>BA6</v>
          </cell>
          <cell r="B11">
            <v>1230457.0871735236</v>
          </cell>
          <cell r="C11">
            <v>1139810.8742488439</v>
          </cell>
          <cell r="D11">
            <v>712.48437182389171</v>
          </cell>
          <cell r="E11">
            <v>446</v>
          </cell>
        </row>
        <row r="12">
          <cell r="A12" t="str">
            <v>BA7</v>
          </cell>
          <cell r="B12">
            <v>1230432.5856987084</v>
          </cell>
          <cell r="C12">
            <v>1139820.2042030159</v>
          </cell>
          <cell r="D12">
            <v>709.30383366169269</v>
          </cell>
          <cell r="E12">
            <v>437</v>
          </cell>
        </row>
        <row r="13">
          <cell r="A13" t="str">
            <v>BA8</v>
          </cell>
          <cell r="B13">
            <v>1230392.6217442802</v>
          </cell>
          <cell r="C13">
            <v>1139828.0644646001</v>
          </cell>
          <cell r="D13">
            <v>705.46234960016056</v>
          </cell>
          <cell r="E13">
            <v>466</v>
          </cell>
        </row>
        <row r="14">
          <cell r="A14" t="str">
            <v>BA9</v>
          </cell>
          <cell r="B14">
            <v>1230351.7187908671</v>
          </cell>
          <cell r="C14">
            <v>1139708.2485397465</v>
          </cell>
          <cell r="D14">
            <v>695.53452660798916</v>
          </cell>
          <cell r="E14">
            <v>427</v>
          </cell>
        </row>
        <row r="15">
          <cell r="A15" t="str">
            <v>BC</v>
          </cell>
          <cell r="B15">
            <v>1230760.0348170355</v>
          </cell>
          <cell r="C15">
            <v>1139930.2711382727</v>
          </cell>
          <cell r="D15">
            <v>753.24741909389513</v>
          </cell>
          <cell r="E15">
            <v>1286</v>
          </cell>
        </row>
        <row r="16">
          <cell r="A16" t="str">
            <v>BC1</v>
          </cell>
          <cell r="B16">
            <v>1230745.9576618187</v>
          </cell>
          <cell r="C16">
            <v>1139930.4688766289</v>
          </cell>
          <cell r="D16">
            <v>752.41755722272922</v>
          </cell>
          <cell r="E16">
            <v>1283</v>
          </cell>
        </row>
        <row r="17">
          <cell r="A17" t="str">
            <v>BC2</v>
          </cell>
          <cell r="B17">
            <v>1230715.6197352097</v>
          </cell>
          <cell r="C17">
            <v>1139934.7495940099</v>
          </cell>
          <cell r="D17">
            <v>745.43524974839056</v>
          </cell>
          <cell r="E17">
            <v>1282</v>
          </cell>
        </row>
        <row r="18">
          <cell r="A18" t="str">
            <v>BC3</v>
          </cell>
          <cell r="B18">
            <v>1230705.5621334889</v>
          </cell>
          <cell r="C18">
            <v>1139953.2298219125</v>
          </cell>
          <cell r="D18">
            <v>742.55914581752404</v>
          </cell>
          <cell r="E18">
            <v>1281</v>
          </cell>
        </row>
        <row r="19">
          <cell r="A19" t="str">
            <v>BC4</v>
          </cell>
          <cell r="B19">
            <v>1230681.1822649606</v>
          </cell>
          <cell r="C19">
            <v>1139969.9921510257</v>
          </cell>
          <cell r="D19">
            <v>736.27542254460116</v>
          </cell>
          <cell r="E19">
            <v>1280</v>
          </cell>
        </row>
        <row r="20">
          <cell r="A20" t="str">
            <v>BC5</v>
          </cell>
          <cell r="B20">
            <v>1230671.6049315757</v>
          </cell>
          <cell r="C20">
            <v>1139960.3186113059</v>
          </cell>
          <cell r="D20">
            <v>733.74682936458294</v>
          </cell>
          <cell r="E20">
            <v>1279</v>
          </cell>
        </row>
        <row r="21">
          <cell r="A21" t="str">
            <v>BC6</v>
          </cell>
          <cell r="B21">
            <v>1230660.0327931358</v>
          </cell>
          <cell r="C21">
            <v>1139968.0270784895</v>
          </cell>
          <cell r="D21">
            <v>731.82537188486413</v>
          </cell>
          <cell r="E21">
            <v>1278</v>
          </cell>
        </row>
        <row r="22">
          <cell r="A22" t="str">
            <v>BC7</v>
          </cell>
          <cell r="B22">
            <v>1230646.5803915816</v>
          </cell>
          <cell r="C22">
            <v>1139992.9640121476</v>
          </cell>
          <cell r="D22">
            <v>729.48595060950072</v>
          </cell>
          <cell r="E22">
            <v>1277</v>
          </cell>
        </row>
        <row r="23">
          <cell r="A23" t="str">
            <v>BC8</v>
          </cell>
          <cell r="B23">
            <v>1230615.1055771306</v>
          </cell>
          <cell r="C23">
            <v>1140013.4882757652</v>
          </cell>
          <cell r="D23">
            <v>724.03891488643819</v>
          </cell>
          <cell r="E23">
            <v>1275</v>
          </cell>
        </row>
        <row r="24">
          <cell r="A24" t="str">
            <v>BC9</v>
          </cell>
          <cell r="B24">
            <v>1230589.6609559567</v>
          </cell>
          <cell r="C24">
            <v>1140025.2390891924</v>
          </cell>
          <cell r="D24">
            <v>724.39363689940467</v>
          </cell>
          <cell r="E24">
            <v>1256</v>
          </cell>
        </row>
        <row r="25">
          <cell r="A25" t="str">
            <v>BOT BA</v>
          </cell>
          <cell r="B25">
            <v>1230309.1477889062</v>
          </cell>
          <cell r="C25">
            <v>1139606.1029236077</v>
          </cell>
          <cell r="D25">
            <v>685.59219425364734</v>
          </cell>
          <cell r="E25">
            <v>435</v>
          </cell>
        </row>
        <row r="26">
          <cell r="A26" t="str">
            <v>BOT1</v>
          </cell>
          <cell r="B26">
            <v>1230312.1208284865</v>
          </cell>
          <cell r="C26">
            <v>1140069.8140288985</v>
          </cell>
          <cell r="D26">
            <v>704.22845998038258</v>
          </cell>
          <cell r="E26">
            <v>121</v>
          </cell>
        </row>
        <row r="27">
          <cell r="A27" t="str">
            <v>BOT2</v>
          </cell>
          <cell r="B27">
            <v>1230073.8485844843</v>
          </cell>
          <cell r="C27">
            <v>1139696.5006548492</v>
          </cell>
          <cell r="D27">
            <v>675.51657753449638</v>
          </cell>
          <cell r="E27">
            <v>281</v>
          </cell>
        </row>
        <row r="28">
          <cell r="A28" t="str">
            <v>BOT3</v>
          </cell>
          <cell r="B28">
            <v>1230041.2502651245</v>
          </cell>
          <cell r="C28">
            <v>1139670.9065680758</v>
          </cell>
          <cell r="D28">
            <v>671.70231902048465</v>
          </cell>
          <cell r="E28">
            <v>291</v>
          </cell>
        </row>
        <row r="29">
          <cell r="A29" t="str">
            <v>BOT4</v>
          </cell>
          <cell r="B29">
            <v>1230087.1786744795</v>
          </cell>
          <cell r="C29">
            <v>1139643.6472767885</v>
          </cell>
          <cell r="D29">
            <v>674.46860166077397</v>
          </cell>
          <cell r="E29">
            <v>294</v>
          </cell>
        </row>
        <row r="30">
          <cell r="A30" t="str">
            <v>46A</v>
          </cell>
          <cell r="B30">
            <v>1230414.9185658093</v>
          </cell>
          <cell r="C30">
            <v>1140048.6415532094</v>
          </cell>
          <cell r="D30">
            <v>722.29486651007437</v>
          </cell>
          <cell r="E30">
            <v>11</v>
          </cell>
        </row>
        <row r="31">
          <cell r="A31" t="str">
            <v>15A</v>
          </cell>
          <cell r="B31">
            <v>1230621.4872222303</v>
          </cell>
          <cell r="C31">
            <v>1139873.5337624429</v>
          </cell>
          <cell r="D31">
            <v>740.20462566780589</v>
          </cell>
          <cell r="E31">
            <v>783</v>
          </cell>
        </row>
        <row r="32">
          <cell r="A32" t="str">
            <v>48A</v>
          </cell>
          <cell r="B32">
            <v>1230392.2583690018</v>
          </cell>
          <cell r="C32">
            <v>1140008.8665943425</v>
          </cell>
          <cell r="D32">
            <v>718.20994917114456</v>
          </cell>
          <cell r="E32">
            <v>43</v>
          </cell>
        </row>
        <row r="33">
          <cell r="A33" t="str">
            <v>59A</v>
          </cell>
          <cell r="B33">
            <v>1230326.9424555271</v>
          </cell>
          <cell r="C33">
            <v>1140042.9489826346</v>
          </cell>
          <cell r="D33">
            <v>716.40209964137694</v>
          </cell>
          <cell r="E33">
            <v>90</v>
          </cell>
        </row>
        <row r="34">
          <cell r="A34" t="str">
            <v>60A</v>
          </cell>
          <cell r="B34">
            <v>1230345.6120753069</v>
          </cell>
          <cell r="C34">
            <v>1139926.7182350904</v>
          </cell>
          <cell r="D34">
            <v>710.64572594522224</v>
          </cell>
          <cell r="E34">
            <v>68</v>
          </cell>
        </row>
        <row r="35">
          <cell r="A35" t="str">
            <v>61A</v>
          </cell>
          <cell r="B35">
            <v>1230314.3701670179</v>
          </cell>
          <cell r="C35">
            <v>1139872.0007072254</v>
          </cell>
          <cell r="D35">
            <v>706.02895328568161</v>
          </cell>
          <cell r="E35">
            <v>143</v>
          </cell>
        </row>
        <row r="36">
          <cell r="A36" t="str">
            <v>51A</v>
          </cell>
          <cell r="B36">
            <v>1230283.2046709489</v>
          </cell>
          <cell r="C36">
            <v>1139817.1971057877</v>
          </cell>
          <cell r="D36">
            <v>702.3410864928934</v>
          </cell>
          <cell r="E36">
            <v>166</v>
          </cell>
        </row>
        <row r="37">
          <cell r="A37" t="str">
            <v>19A</v>
          </cell>
          <cell r="B37">
            <v>1230628.6338550644</v>
          </cell>
          <cell r="C37">
            <v>1139969.4150521192</v>
          </cell>
          <cell r="D37">
            <v>734.50553245312699</v>
          </cell>
          <cell r="E37">
            <v>721</v>
          </cell>
        </row>
        <row r="38">
          <cell r="A38" t="str">
            <v>14A</v>
          </cell>
          <cell r="B38">
            <v>1230574.7291752985</v>
          </cell>
          <cell r="C38">
            <v>1139902.7874933274</v>
          </cell>
          <cell r="D38">
            <v>731.01018787833573</v>
          </cell>
          <cell r="E38">
            <v>794</v>
          </cell>
        </row>
        <row r="39">
          <cell r="A39" t="str">
            <v>18A</v>
          </cell>
          <cell r="B39">
            <v>1230534.1445497933</v>
          </cell>
          <cell r="C39">
            <v>1139849.4755601289</v>
          </cell>
          <cell r="D39">
            <v>726.6455680866585</v>
          </cell>
          <cell r="E39">
            <v>818</v>
          </cell>
        </row>
        <row r="40">
          <cell r="A40" t="str">
            <v>11A</v>
          </cell>
          <cell r="B40">
            <v>1230579.1816615746</v>
          </cell>
          <cell r="C40">
            <v>1139998.7227129031</v>
          </cell>
          <cell r="D40">
            <v>725.985249438246</v>
          </cell>
          <cell r="E40">
            <v>699</v>
          </cell>
        </row>
        <row r="41">
          <cell r="A41" t="str">
            <v>12A</v>
          </cell>
          <cell r="B41">
            <v>1230557.0550208369</v>
          </cell>
          <cell r="C41">
            <v>1139957.9941758232</v>
          </cell>
          <cell r="D41">
            <v>723.85904830801019</v>
          </cell>
          <cell r="E41">
            <v>537</v>
          </cell>
        </row>
        <row r="42">
          <cell r="A42" t="str">
            <v>13A</v>
          </cell>
          <cell r="B42">
            <v>1230540.0642026355</v>
          </cell>
          <cell r="C42">
            <v>1139924.4942475909</v>
          </cell>
          <cell r="D42">
            <v>724.42386241618033</v>
          </cell>
          <cell r="E42">
            <v>529</v>
          </cell>
        </row>
        <row r="43">
          <cell r="A43" t="str">
            <v>17A</v>
          </cell>
          <cell r="B43">
            <v>1230506.9867374776</v>
          </cell>
          <cell r="C43">
            <v>1139860.7439917345</v>
          </cell>
          <cell r="D43">
            <v>723.14042626937749</v>
          </cell>
          <cell r="E43">
            <v>509</v>
          </cell>
        </row>
        <row r="44">
          <cell r="A44" t="str">
            <v>23A</v>
          </cell>
          <cell r="B44">
            <v>1230555.6053352526</v>
          </cell>
          <cell r="C44">
            <v>1140012.6514313302</v>
          </cell>
          <cell r="D44">
            <v>720.75150981208958</v>
          </cell>
          <cell r="E44">
            <v>693</v>
          </cell>
        </row>
        <row r="45">
          <cell r="A45" t="str">
            <v>32A</v>
          </cell>
          <cell r="B45">
            <v>1230542.6320508646</v>
          </cell>
          <cell r="C45">
            <v>1140021.0824487724</v>
          </cell>
          <cell r="D45">
            <v>719.99733945436037</v>
          </cell>
          <cell r="E45">
            <v>677</v>
          </cell>
        </row>
        <row r="46">
          <cell r="A46" t="str">
            <v>28A</v>
          </cell>
          <cell r="B46">
            <v>1230546.4879339787</v>
          </cell>
          <cell r="C46">
            <v>1140080.097040053</v>
          </cell>
          <cell r="D46">
            <v>723.81563780142653</v>
          </cell>
          <cell r="E46">
            <v>661</v>
          </cell>
        </row>
        <row r="47">
          <cell r="A47" t="str">
            <v>29A</v>
          </cell>
          <cell r="B47">
            <v>1230530.4719095572</v>
          </cell>
          <cell r="C47">
            <v>1140057.120350284</v>
          </cell>
          <cell r="D47">
            <v>723.18632127920841</v>
          </cell>
          <cell r="E47">
            <v>634</v>
          </cell>
        </row>
        <row r="48">
          <cell r="A48" t="str">
            <v>31A</v>
          </cell>
          <cell r="B48">
            <v>1230551.4141146052</v>
          </cell>
          <cell r="C48">
            <v>1140032.561580294</v>
          </cell>
          <cell r="D48">
            <v>720.55553728536006</v>
          </cell>
          <cell r="E48">
            <v>686</v>
          </cell>
        </row>
        <row r="49">
          <cell r="A49" t="str">
            <v>33A</v>
          </cell>
          <cell r="B49">
            <v>1230505.0332271988</v>
          </cell>
          <cell r="C49">
            <v>1139996.0266289844</v>
          </cell>
          <cell r="D49">
            <v>717.92207809623778</v>
          </cell>
          <cell r="E49">
            <v>585</v>
          </cell>
        </row>
        <row r="50">
          <cell r="A50" t="str">
            <v>20A</v>
          </cell>
          <cell r="B50">
            <v>1230515.1646191464</v>
          </cell>
          <cell r="C50">
            <v>1139986.2872384663</v>
          </cell>
          <cell r="D50">
            <v>717.52854041212333</v>
          </cell>
          <cell r="E50">
            <v>559</v>
          </cell>
        </row>
        <row r="51">
          <cell r="A51" t="str">
            <v>16A</v>
          </cell>
          <cell r="B51">
            <v>1230490.9465708486</v>
          </cell>
          <cell r="C51">
            <v>1139953.568732844</v>
          </cell>
          <cell r="D51">
            <v>716.04096664480971</v>
          </cell>
          <cell r="E51">
            <v>525</v>
          </cell>
        </row>
        <row r="52">
          <cell r="A52" t="str">
            <v>C65</v>
          </cell>
          <cell r="B52">
            <v>1230455.9806442061</v>
          </cell>
          <cell r="C52">
            <v>1139899.5962401493</v>
          </cell>
          <cell r="D52">
            <v>714.55346892869454</v>
          </cell>
          <cell r="E52">
            <v>493</v>
          </cell>
        </row>
        <row r="53">
          <cell r="A53" t="str">
            <v>37A</v>
          </cell>
          <cell r="B53">
            <v>1230449.0128702864</v>
          </cell>
          <cell r="C53">
            <v>1139882.8454853173</v>
          </cell>
          <cell r="D53">
            <v>713.82613252246881</v>
          </cell>
          <cell r="E53">
            <v>503</v>
          </cell>
        </row>
        <row r="54">
          <cell r="A54" t="str">
            <v>21A</v>
          </cell>
          <cell r="B54">
            <v>1230447.3776563893</v>
          </cell>
          <cell r="C54">
            <v>1139878.8806847441</v>
          </cell>
          <cell r="D54">
            <v>713.63697422336816</v>
          </cell>
          <cell r="E54">
            <v>455</v>
          </cell>
        </row>
        <row r="55">
          <cell r="A55" t="str">
            <v>40A</v>
          </cell>
          <cell r="B55">
            <v>1230403.6853177438</v>
          </cell>
          <cell r="C55">
            <v>1139768.5259358813</v>
          </cell>
          <cell r="D55">
            <v>704.64109911207106</v>
          </cell>
          <cell r="E55">
            <v>394</v>
          </cell>
        </row>
        <row r="56">
          <cell r="A56" t="str">
            <v>42A</v>
          </cell>
          <cell r="B56">
            <v>1230476.2323611036</v>
          </cell>
          <cell r="C56">
            <v>1140105.557678771</v>
          </cell>
          <cell r="D56">
            <v>727.52591500558594</v>
          </cell>
          <cell r="E56">
            <v>655</v>
          </cell>
        </row>
        <row r="57">
          <cell r="A57" t="str">
            <v>45A</v>
          </cell>
          <cell r="B57">
            <v>1230431.301705379</v>
          </cell>
          <cell r="C57">
            <v>1140077.6947105753</v>
          </cell>
          <cell r="D57">
            <v>724.56890518959699</v>
          </cell>
          <cell r="E57">
            <v>3</v>
          </cell>
        </row>
        <row r="58">
          <cell r="A58" t="str">
            <v>43A</v>
          </cell>
          <cell r="B58">
            <v>1230447.1183368943</v>
          </cell>
          <cell r="C58">
            <v>1140066.6858829642</v>
          </cell>
          <cell r="D58">
            <v>724.06805408539549</v>
          </cell>
          <cell r="E58">
            <v>603</v>
          </cell>
        </row>
        <row r="59">
          <cell r="A59" t="str">
            <v>44A</v>
          </cell>
          <cell r="B59">
            <v>1230463.0612507486</v>
          </cell>
          <cell r="C59">
            <v>1140055.5164107522</v>
          </cell>
          <cell r="D59">
            <v>723.84460479080133</v>
          </cell>
          <cell r="E59">
            <v>618</v>
          </cell>
        </row>
        <row r="60">
          <cell r="A60" t="str">
            <v>34A</v>
          </cell>
          <cell r="B60">
            <v>1230467.2808341035</v>
          </cell>
          <cell r="C60">
            <v>1140052.5337212239</v>
          </cell>
          <cell r="D60">
            <v>723.70945573876008</v>
          </cell>
          <cell r="E60">
            <v>617</v>
          </cell>
        </row>
        <row r="61">
          <cell r="A61" t="str">
            <v>47A</v>
          </cell>
          <cell r="B61">
            <v>1230450.6515880432</v>
          </cell>
          <cell r="C61">
            <v>1140022.9970072773</v>
          </cell>
          <cell r="D61">
            <v>720.70065900470513</v>
          </cell>
          <cell r="E61">
            <v>16</v>
          </cell>
        </row>
        <row r="62">
          <cell r="A62" t="str">
            <v>35A</v>
          </cell>
          <cell r="B62">
            <v>1230430.5587216073</v>
          </cell>
          <cell r="C62">
            <v>1139987.3606055956</v>
          </cell>
          <cell r="D62">
            <v>717.75432137390692</v>
          </cell>
          <cell r="E62">
            <v>32</v>
          </cell>
        </row>
        <row r="63">
          <cell r="A63" t="str">
            <v>9A</v>
          </cell>
          <cell r="B63">
            <v>1230638.4556704983</v>
          </cell>
          <cell r="C63">
            <v>1139904.5295886307</v>
          </cell>
          <cell r="D63">
            <v>740.59689688308208</v>
          </cell>
          <cell r="E63">
            <v>970</v>
          </cell>
        </row>
        <row r="64">
          <cell r="A64" t="str">
            <v>50A</v>
          </cell>
          <cell r="B64">
            <v>1230384.286961182</v>
          </cell>
          <cell r="C64">
            <v>1139905.0792415824</v>
          </cell>
          <cell r="D64">
            <v>711.42602784577196</v>
          </cell>
          <cell r="E64">
            <v>150</v>
          </cell>
        </row>
        <row r="65">
          <cell r="A65" t="str">
            <v>53A</v>
          </cell>
          <cell r="B65">
            <v>1230353.6884495721</v>
          </cell>
          <cell r="C65">
            <v>1139849.7378438222</v>
          </cell>
          <cell r="D65">
            <v>706.3415082309524</v>
          </cell>
          <cell r="E65">
            <v>357</v>
          </cell>
        </row>
        <row r="66">
          <cell r="A66" t="str">
            <v>52A</v>
          </cell>
          <cell r="B66">
            <v>1230323.0302352628</v>
          </cell>
          <cell r="C66">
            <v>1139794.5512793446</v>
          </cell>
          <cell r="D66">
            <v>702.19612678727549</v>
          </cell>
          <cell r="E66">
            <v>188</v>
          </cell>
        </row>
        <row r="67">
          <cell r="A67" t="str">
            <v>54A</v>
          </cell>
          <cell r="B67">
            <v>1230287.4479119428</v>
          </cell>
          <cell r="C67">
            <v>1139731.0262439302</v>
          </cell>
          <cell r="D67">
            <v>697.30921947450781</v>
          </cell>
          <cell r="E67">
            <v>347</v>
          </cell>
        </row>
        <row r="68">
          <cell r="A68" t="str">
            <v>55A</v>
          </cell>
          <cell r="B68">
            <v>1230201.0309099909</v>
          </cell>
          <cell r="C68">
            <v>1139677.1934187177</v>
          </cell>
          <cell r="D68">
            <v>689.60356434230721</v>
          </cell>
          <cell r="E68">
            <v>241</v>
          </cell>
        </row>
        <row r="69">
          <cell r="A69" t="str">
            <v>2A</v>
          </cell>
          <cell r="B69">
            <v>1230727.4603329871</v>
          </cell>
          <cell r="C69">
            <v>1139907.5240486166</v>
          </cell>
          <cell r="D69">
            <v>757.0318794051841</v>
          </cell>
          <cell r="E69">
            <v>1012</v>
          </cell>
        </row>
        <row r="70">
          <cell r="A70" t="str">
            <v>CJ101</v>
          </cell>
          <cell r="B70">
            <v>1230195.8232476742</v>
          </cell>
          <cell r="C70">
            <v>1139756.2648259012</v>
          </cell>
          <cell r="D70">
            <v>691.54104814957759</v>
          </cell>
          <cell r="E70">
            <v>268</v>
          </cell>
        </row>
        <row r="71">
          <cell r="A71" t="str">
            <v>62A</v>
          </cell>
          <cell r="B71">
            <v>1230264.1056410179</v>
          </cell>
          <cell r="C71">
            <v>1139827.6793292298</v>
          </cell>
          <cell r="D71">
            <v>701.95036303104132</v>
          </cell>
          <cell r="E71">
            <v>167</v>
          </cell>
        </row>
        <row r="72">
          <cell r="A72" t="str">
            <v>CJ15</v>
          </cell>
          <cell r="B72">
            <v>1230607.3459499411</v>
          </cell>
          <cell r="C72">
            <v>1139940.9729880458</v>
          </cell>
          <cell r="D72">
            <v>732.25256424840916</v>
          </cell>
          <cell r="E72">
            <v>752</v>
          </cell>
        </row>
        <row r="73">
          <cell r="A73" t="str">
            <v>CJ17</v>
          </cell>
          <cell r="B73">
            <v>1230604.065308759</v>
          </cell>
          <cell r="C73">
            <v>1139936.6437262767</v>
          </cell>
          <cell r="D73">
            <v>731.93965068001319</v>
          </cell>
          <cell r="E73">
            <v>753</v>
          </cell>
        </row>
        <row r="74">
          <cell r="A74" t="str">
            <v>CJ19</v>
          </cell>
          <cell r="B74">
            <v>1230600.6844500536</v>
          </cell>
          <cell r="C74">
            <v>1139932.2656770826</v>
          </cell>
          <cell r="D74">
            <v>731.62896006528581</v>
          </cell>
          <cell r="E74">
            <v>754</v>
          </cell>
        </row>
        <row r="75">
          <cell r="A75" t="str">
            <v>4A</v>
          </cell>
          <cell r="B75">
            <v>1230702.7053083596</v>
          </cell>
          <cell r="C75">
            <v>1139869.1692056614</v>
          </cell>
          <cell r="D75">
            <v>754.75707168560257</v>
          </cell>
          <cell r="E75">
            <v>960</v>
          </cell>
        </row>
        <row r="76">
          <cell r="A76" t="str">
            <v>10A</v>
          </cell>
          <cell r="B76">
            <v>1230599.2890066355</v>
          </cell>
          <cell r="C76">
            <v>1139930.0191216804</v>
          </cell>
          <cell r="D76">
            <v>731.7213043486762</v>
          </cell>
          <cell r="E76">
            <v>759</v>
          </cell>
        </row>
        <row r="77">
          <cell r="A77" t="str">
            <v>CJ41</v>
          </cell>
          <cell r="B77">
            <v>1230656.800934881</v>
          </cell>
          <cell r="C77">
            <v>1140238.7257760915</v>
          </cell>
          <cell r="D77">
            <v>743.07879056112563</v>
          </cell>
          <cell r="E77">
            <v>1326</v>
          </cell>
        </row>
        <row r="78">
          <cell r="A78" t="str">
            <v>CJ43</v>
          </cell>
          <cell r="B78">
            <v>1230658.2734256743</v>
          </cell>
          <cell r="C78">
            <v>1140220.0670939914</v>
          </cell>
          <cell r="D78">
            <v>741.59006132289812</v>
          </cell>
          <cell r="E78" t="str">
            <v>1321P</v>
          </cell>
        </row>
        <row r="79">
          <cell r="A79" t="str">
            <v>CJ45</v>
          </cell>
          <cell r="B79">
            <v>1230656.5739485673</v>
          </cell>
          <cell r="C79">
            <v>1140217.8526673131</v>
          </cell>
          <cell r="D79">
            <v>741.70281179333892</v>
          </cell>
          <cell r="E79">
            <v>1322</v>
          </cell>
        </row>
        <row r="80">
          <cell r="A80" t="str">
            <v>CJ47</v>
          </cell>
          <cell r="B80">
            <v>1230656.3171819767</v>
          </cell>
          <cell r="C80">
            <v>1140214.3236221662</v>
          </cell>
          <cell r="D80">
            <v>741.78570066470263</v>
          </cell>
          <cell r="E80">
            <v>1321</v>
          </cell>
        </row>
        <row r="81">
          <cell r="A81" t="str">
            <v>CJ49</v>
          </cell>
          <cell r="B81">
            <v>1230653.8221704646</v>
          </cell>
          <cell r="C81">
            <v>1140197.7192473742</v>
          </cell>
          <cell r="D81">
            <v>741.2268548662588</v>
          </cell>
          <cell r="E81">
            <v>1318</v>
          </cell>
        </row>
        <row r="82">
          <cell r="A82" t="str">
            <v>CJ49A</v>
          </cell>
          <cell r="B82">
            <v>1230603.236519668</v>
          </cell>
          <cell r="C82">
            <v>1140149.1809287791</v>
          </cell>
          <cell r="D82">
            <v>737.45054040577065</v>
          </cell>
          <cell r="E82">
            <v>1306</v>
          </cell>
        </row>
        <row r="83">
          <cell r="A83" t="str">
            <v>6A</v>
          </cell>
          <cell r="B83">
            <v>1230675.4260658515</v>
          </cell>
          <cell r="C83">
            <v>1139884.454908974</v>
          </cell>
          <cell r="D83">
            <v>748.85262489569197</v>
          </cell>
          <cell r="E83">
            <v>964</v>
          </cell>
        </row>
        <row r="84">
          <cell r="A84" t="str">
            <v>27A</v>
          </cell>
          <cell r="B84">
            <v>1230564.2118130601</v>
          </cell>
          <cell r="C84">
            <v>1140117.1391253571</v>
          </cell>
          <cell r="D84">
            <v>727.26343526394749</v>
          </cell>
          <cell r="E84">
            <v>1222</v>
          </cell>
        </row>
        <row r="85">
          <cell r="A85" t="str">
            <v>8A</v>
          </cell>
          <cell r="B85">
            <v>1230659.4820731832</v>
          </cell>
          <cell r="C85">
            <v>1139942.9029158121</v>
          </cell>
          <cell r="D85">
            <v>741.13388318292118</v>
          </cell>
          <cell r="E85">
            <v>742</v>
          </cell>
        </row>
        <row r="86">
          <cell r="A86" t="str">
            <v>22A</v>
          </cell>
          <cell r="B86">
            <v>1230422.2817002386</v>
          </cell>
          <cell r="C86">
            <v>1139887.2894362984</v>
          </cell>
          <cell r="D86">
            <v>710.07337808518582</v>
          </cell>
          <cell r="E86">
            <v>481</v>
          </cell>
        </row>
        <row r="87">
          <cell r="A87" t="str">
            <v>CJ71</v>
          </cell>
          <cell r="B87">
            <v>1230441.6328071733</v>
          </cell>
          <cell r="C87">
            <v>1139862.728243714</v>
          </cell>
          <cell r="D87">
            <v>713.16478950515852</v>
          </cell>
          <cell r="E87">
            <v>452</v>
          </cell>
        </row>
        <row r="88">
          <cell r="A88" t="str">
            <v>41A</v>
          </cell>
          <cell r="B88">
            <v>1230372.2922490356</v>
          </cell>
          <cell r="C88">
            <v>1139687.7856683882</v>
          </cell>
          <cell r="D88">
            <v>696.37646597910475</v>
          </cell>
          <cell r="E88">
            <v>426</v>
          </cell>
        </row>
        <row r="89">
          <cell r="A89" t="str">
            <v>5A</v>
          </cell>
          <cell r="B89">
            <v>1230701</v>
          </cell>
          <cell r="C89">
            <v>1139923.31</v>
          </cell>
          <cell r="D89">
            <v>749.96</v>
          </cell>
        </row>
        <row r="90">
          <cell r="A90" t="str">
            <v>1BOX</v>
          </cell>
          <cell r="B90">
            <v>1230549.3663000001</v>
          </cell>
          <cell r="C90">
            <v>1140016.7058999999</v>
          </cell>
          <cell r="D90">
            <v>720.06</v>
          </cell>
        </row>
        <row r="91">
          <cell r="A91" t="str">
            <v>3A</v>
          </cell>
          <cell r="B91">
            <v>1230715.737</v>
          </cell>
          <cell r="C91">
            <v>1139859.4580000001</v>
          </cell>
          <cell r="D91">
            <v>755</v>
          </cell>
        </row>
        <row r="92">
          <cell r="A92" t="str">
            <v>TC2</v>
          </cell>
          <cell r="B92">
            <v>1230656.6388000001</v>
          </cell>
          <cell r="C92">
            <v>1139937.7142</v>
          </cell>
          <cell r="D92">
            <v>741.09</v>
          </cell>
        </row>
        <row r="93">
          <cell r="A93" t="str">
            <v>2BOX</v>
          </cell>
          <cell r="B93">
            <v>1230425.4210999999</v>
          </cell>
          <cell r="C93">
            <v>1139822.6486</v>
          </cell>
          <cell r="D93">
            <v>708.65</v>
          </cell>
        </row>
        <row r="94">
          <cell r="A94" t="str">
            <v>7A</v>
          </cell>
          <cell r="B94">
            <v>1230658.4561000001</v>
          </cell>
          <cell r="C94">
            <v>1139857.5865</v>
          </cell>
          <cell r="D94">
            <v>748.9</v>
          </cell>
        </row>
        <row r="95">
          <cell r="A95" t="str">
            <v>3BOX</v>
          </cell>
          <cell r="B95">
            <v>1230420.1018999999</v>
          </cell>
          <cell r="C95">
            <v>1139888.7707</v>
          </cell>
          <cell r="D95">
            <v>709.5</v>
          </cell>
        </row>
        <row r="96">
          <cell r="A96" t="str">
            <v>TC6</v>
          </cell>
          <cell r="B96">
            <v>1230420.0493999999</v>
          </cell>
          <cell r="C96">
            <v>1139808.8299</v>
          </cell>
          <cell r="D96">
            <v>709.8</v>
          </cell>
        </row>
        <row r="97">
          <cell r="A97" t="str">
            <v>4BOX</v>
          </cell>
          <cell r="B97">
            <v>1230368.0134000001</v>
          </cell>
          <cell r="C97">
            <v>1139783.3049000001</v>
          </cell>
          <cell r="D97">
            <v>700.7</v>
          </cell>
        </row>
        <row r="98">
          <cell r="A98" t="str">
            <v>5BOX</v>
          </cell>
          <cell r="B98">
            <v>1230346.2785</v>
          </cell>
          <cell r="C98">
            <v>1139696.1945</v>
          </cell>
          <cell r="D98">
            <v>694.7</v>
          </cell>
        </row>
        <row r="99">
          <cell r="A99" t="str">
            <v>TC5</v>
          </cell>
          <cell r="B99">
            <v>1230676.9708</v>
          </cell>
          <cell r="C99">
            <v>1140215.5414</v>
          </cell>
          <cell r="D99">
            <v>742.45</v>
          </cell>
        </row>
        <row r="100">
          <cell r="A100" t="str">
            <v>25A</v>
          </cell>
          <cell r="B100">
            <v>1230659.5674000001</v>
          </cell>
          <cell r="C100">
            <v>1140193.2359</v>
          </cell>
          <cell r="D100">
            <v>740.8</v>
          </cell>
        </row>
        <row r="101">
          <cell r="A101" t="str">
            <v>26A</v>
          </cell>
          <cell r="B101">
            <v>1230606.7350999999</v>
          </cell>
          <cell r="C101">
            <v>1140143.5482000001</v>
          </cell>
          <cell r="D101">
            <v>733.7</v>
          </cell>
        </row>
        <row r="102">
          <cell r="A102" t="str">
            <v>6BOX</v>
          </cell>
          <cell r="B102">
            <v>1230509.9378</v>
          </cell>
          <cell r="C102">
            <v>1139991.3115000001</v>
          </cell>
          <cell r="D102">
            <v>717.25</v>
          </cell>
        </row>
        <row r="103">
          <cell r="A103" t="str">
            <v>30A</v>
          </cell>
          <cell r="B103">
            <v>1230503.6251000001</v>
          </cell>
          <cell r="C103">
            <v>1140083.5649999999</v>
          </cell>
          <cell r="D103">
            <v>726.7</v>
          </cell>
        </row>
        <row r="104">
          <cell r="A104" t="str">
            <v>TC3</v>
          </cell>
          <cell r="B104">
            <v>1230481.0033</v>
          </cell>
          <cell r="C104">
            <v>1140076.8818999999</v>
          </cell>
          <cell r="D104">
            <v>726.1</v>
          </cell>
        </row>
        <row r="105">
          <cell r="A105" t="str">
            <v>36A</v>
          </cell>
          <cell r="B105">
            <v>1230482.9387000001</v>
          </cell>
          <cell r="C105">
            <v>1139958.0362</v>
          </cell>
          <cell r="D105">
            <v>715.51900000000001</v>
          </cell>
          <cell r="E105">
            <v>573</v>
          </cell>
        </row>
        <row r="106">
          <cell r="A106" t="str">
            <v>49A</v>
          </cell>
          <cell r="B106">
            <v>1230412.4031</v>
          </cell>
          <cell r="C106">
            <v>1139891.9147000001</v>
          </cell>
          <cell r="D106">
            <v>710.16</v>
          </cell>
        </row>
        <row r="107">
          <cell r="A107" t="str">
            <v>56A</v>
          </cell>
          <cell r="B107">
            <v>1230151.1085000001</v>
          </cell>
          <cell r="C107">
            <v>1139671.7341</v>
          </cell>
          <cell r="D107">
            <v>684.39</v>
          </cell>
        </row>
        <row r="108">
          <cell r="A108" t="str">
            <v>57A</v>
          </cell>
          <cell r="B108">
            <v>1230129.8374999999</v>
          </cell>
          <cell r="C108">
            <v>1139669.4076</v>
          </cell>
          <cell r="D108">
            <v>682.52200000000005</v>
          </cell>
          <cell r="E108">
            <v>274</v>
          </cell>
        </row>
        <row r="109">
          <cell r="A109" t="str">
            <v>TC8</v>
          </cell>
          <cell r="B109">
            <v>1230369.9134</v>
          </cell>
          <cell r="C109">
            <v>1140020.5263</v>
          </cell>
          <cell r="D109">
            <v>718.5</v>
          </cell>
        </row>
        <row r="110">
          <cell r="A110" t="str">
            <v>63A</v>
          </cell>
          <cell r="B110">
            <v>1230237.3966999999</v>
          </cell>
          <cell r="C110">
            <v>1139748.7579000001</v>
          </cell>
          <cell r="D110">
            <v>695.6</v>
          </cell>
        </row>
        <row r="111">
          <cell r="A111" t="str">
            <v>64A</v>
          </cell>
          <cell r="B111">
            <v>1230202.5909</v>
          </cell>
          <cell r="C111">
            <v>1139768.3234000001</v>
          </cell>
          <cell r="D111">
            <v>692.75</v>
          </cell>
        </row>
        <row r="112">
          <cell r="A112" t="str">
            <v>65A</v>
          </cell>
          <cell r="B112">
            <v>1230188.9848</v>
          </cell>
          <cell r="C112">
            <v>1139775.9717999999</v>
          </cell>
          <cell r="D112">
            <v>692.5</v>
          </cell>
        </row>
        <row r="113">
          <cell r="A113" t="str">
            <v>TC15</v>
          </cell>
          <cell r="B113">
            <v>1230633.7027</v>
          </cell>
          <cell r="C113">
            <v>1139895.8476</v>
          </cell>
          <cell r="D113">
            <v>740.9</v>
          </cell>
        </row>
        <row r="114">
          <cell r="A114" t="str">
            <v>7BOX</v>
          </cell>
          <cell r="B114">
            <v>1230484.5432</v>
          </cell>
          <cell r="C114">
            <v>1139957.2394000001</v>
          </cell>
          <cell r="D114">
            <v>715.45</v>
          </cell>
        </row>
        <row r="115">
          <cell r="A115" t="str">
            <v>42A</v>
          </cell>
          <cell r="B115">
            <v>1230343.0604999999</v>
          </cell>
          <cell r="C115">
            <v>1139793.5626000001</v>
          </cell>
          <cell r="D115">
            <v>701.95</v>
          </cell>
        </row>
        <row r="116">
          <cell r="A116" t="str">
            <v>1A</v>
          </cell>
          <cell r="B116">
            <v>1230750.8225</v>
          </cell>
          <cell r="C116">
            <v>1139893.5689000001</v>
          </cell>
          <cell r="D116">
            <v>764.2</v>
          </cell>
        </row>
        <row r="117">
          <cell r="A117" t="str">
            <v>CJ1A</v>
          </cell>
          <cell r="B117">
            <v>1230733.8318</v>
          </cell>
          <cell r="C117">
            <v>1139902.9055999999</v>
          </cell>
          <cell r="D117">
            <v>759.029</v>
          </cell>
        </row>
        <row r="118">
          <cell r="A118" t="str">
            <v>CJ105</v>
          </cell>
          <cell r="B118">
            <v>1230006.5765</v>
          </cell>
          <cell r="C118">
            <v>1139657.9306999999</v>
          </cell>
          <cell r="D118">
            <v>678.43100000000004</v>
          </cell>
        </row>
        <row r="119">
          <cell r="A119" t="str">
            <v>CJ106</v>
          </cell>
          <cell r="B119">
            <v>1230010.4236999999</v>
          </cell>
          <cell r="C119">
            <v>1139670.9727</v>
          </cell>
          <cell r="D119">
            <v>677.02300000000002</v>
          </cell>
        </row>
        <row r="120">
          <cell r="A120" t="str">
            <v>24A</v>
          </cell>
          <cell r="B120">
            <v>1230682.7918</v>
          </cell>
          <cell r="C120">
            <v>1140223.5697000001</v>
          </cell>
          <cell r="D120">
            <v>743</v>
          </cell>
        </row>
        <row r="121">
          <cell r="A121" t="str">
            <v>66A</v>
          </cell>
          <cell r="B121">
            <v>1230178.7875000001</v>
          </cell>
          <cell r="C121">
            <v>1139724.4816000001</v>
          </cell>
          <cell r="D121">
            <v>688</v>
          </cell>
        </row>
        <row r="123">
          <cell r="A123" t="str">
            <v>COLECTOR ZONA ORIENTAL</v>
          </cell>
        </row>
        <row r="125">
          <cell r="A125" t="str">
            <v>CO1</v>
          </cell>
          <cell r="B125">
            <v>1230760.5697000001</v>
          </cell>
          <cell r="C125">
            <v>1139925.6342</v>
          </cell>
          <cell r="D125">
            <v>756</v>
          </cell>
        </row>
        <row r="126">
          <cell r="A126" t="str">
            <v>CO2</v>
          </cell>
          <cell r="B126">
            <v>1230744.4058999999</v>
          </cell>
          <cell r="C126">
            <v>1139926.6244999999</v>
          </cell>
          <cell r="D126">
            <v>753.4</v>
          </cell>
        </row>
        <row r="127">
          <cell r="A127" t="str">
            <v>CO3</v>
          </cell>
          <cell r="B127">
            <v>1230729.9694000001</v>
          </cell>
          <cell r="C127">
            <v>1139926.2071</v>
          </cell>
          <cell r="D127">
            <v>751.2</v>
          </cell>
        </row>
        <row r="128">
          <cell r="A128" t="str">
            <v>CO4</v>
          </cell>
          <cell r="B128">
            <v>1230713.4782</v>
          </cell>
          <cell r="C128">
            <v>1139930.0104</v>
          </cell>
          <cell r="D128">
            <v>747.5</v>
          </cell>
        </row>
        <row r="129">
          <cell r="A129" t="str">
            <v>CO5</v>
          </cell>
          <cell r="B129">
            <v>1230702.5314</v>
          </cell>
          <cell r="C129">
            <v>1139946.7542999999</v>
          </cell>
          <cell r="D129">
            <v>744.1</v>
          </cell>
        </row>
        <row r="130">
          <cell r="A130" t="str">
            <v>CO6</v>
          </cell>
          <cell r="B130">
            <v>1230692.3537999999</v>
          </cell>
          <cell r="C130">
            <v>1139954.477</v>
          </cell>
          <cell r="D130">
            <v>741.6</v>
          </cell>
        </row>
        <row r="131">
          <cell r="A131" t="str">
            <v>CO7</v>
          </cell>
          <cell r="B131">
            <v>1230678.6369</v>
          </cell>
          <cell r="C131">
            <v>1139959.7597000001</v>
          </cell>
          <cell r="D131">
            <v>738</v>
          </cell>
        </row>
        <row r="132">
          <cell r="A132" t="str">
            <v>CO8</v>
          </cell>
          <cell r="B132">
            <v>1230670.0101000001</v>
          </cell>
          <cell r="C132">
            <v>1139956.4565999999</v>
          </cell>
          <cell r="D132">
            <v>735.9</v>
          </cell>
        </row>
        <row r="133">
          <cell r="A133" t="str">
            <v>CO9</v>
          </cell>
          <cell r="B133">
            <v>1230651.5776</v>
          </cell>
          <cell r="C133">
            <v>1139969.9201</v>
          </cell>
          <cell r="D133">
            <v>733</v>
          </cell>
        </row>
        <row r="134">
          <cell r="A134" t="str">
            <v>CO10</v>
          </cell>
          <cell r="B134">
            <v>1230644.5260999999</v>
          </cell>
          <cell r="C134">
            <v>1139988.7246000001</v>
          </cell>
          <cell r="D134">
            <v>730.5</v>
          </cell>
        </row>
        <row r="135">
          <cell r="A135" t="str">
            <v>CO11</v>
          </cell>
          <cell r="B135">
            <v>1230628.0003</v>
          </cell>
          <cell r="C135">
            <v>1140002.1703000001</v>
          </cell>
          <cell r="D135">
            <v>727</v>
          </cell>
        </row>
        <row r="136">
          <cell r="A136" t="str">
            <v>CO12</v>
          </cell>
          <cell r="B136">
            <v>1230616.7156</v>
          </cell>
          <cell r="C136">
            <v>1140009.5915000001</v>
          </cell>
          <cell r="D136">
            <v>725.7</v>
          </cell>
        </row>
        <row r="137">
          <cell r="A137" t="str">
            <v>CO13</v>
          </cell>
          <cell r="B137">
            <v>1230616.9386</v>
          </cell>
          <cell r="C137">
            <v>1140016.7202999999</v>
          </cell>
          <cell r="D137">
            <v>725</v>
          </cell>
        </row>
        <row r="138">
          <cell r="A138" t="str">
            <v>CO14</v>
          </cell>
          <cell r="B138">
            <v>1230579.4929</v>
          </cell>
          <cell r="C138">
            <v>1140031.1928000001</v>
          </cell>
          <cell r="D138">
            <v>724.4</v>
          </cell>
        </row>
        <row r="139">
          <cell r="A139" t="str">
            <v>CO15</v>
          </cell>
          <cell r="B139">
            <v>1230572.7822</v>
          </cell>
          <cell r="C139">
            <v>1140043.9216</v>
          </cell>
          <cell r="D139">
            <v>723.5</v>
          </cell>
        </row>
        <row r="141">
          <cell r="A141" t="str">
            <v>colector box A</v>
          </cell>
        </row>
        <row r="143">
          <cell r="A143" t="str">
            <v>CBA1</v>
          </cell>
          <cell r="B143">
            <v>1230713.115</v>
          </cell>
          <cell r="C143">
            <v>1139834.5944000001</v>
          </cell>
          <cell r="D143">
            <v>750</v>
          </cell>
        </row>
        <row r="144">
          <cell r="A144" t="str">
            <v>CBA2</v>
          </cell>
          <cell r="B144">
            <v>1230687.8367999999</v>
          </cell>
          <cell r="C144">
            <v>1139836.9509999999</v>
          </cell>
          <cell r="D144">
            <v>745.7</v>
          </cell>
        </row>
        <row r="145">
          <cell r="A145" t="str">
            <v>CBA3</v>
          </cell>
          <cell r="B145">
            <v>1230656.3004999999</v>
          </cell>
          <cell r="C145">
            <v>1139834.0046999999</v>
          </cell>
          <cell r="D145">
            <v>741.1</v>
          </cell>
        </row>
        <row r="146">
          <cell r="A146" t="str">
            <v>CBA4</v>
          </cell>
          <cell r="B146">
            <v>1230646.1743000001</v>
          </cell>
          <cell r="C146">
            <v>1139836.5651</v>
          </cell>
          <cell r="D146">
            <v>740.3</v>
          </cell>
        </row>
        <row r="147">
          <cell r="A147" t="str">
            <v>CBA5</v>
          </cell>
          <cell r="B147">
            <v>1230606.8503</v>
          </cell>
          <cell r="C147">
            <v>1139847.2457999999</v>
          </cell>
          <cell r="D147">
            <v>735.8</v>
          </cell>
        </row>
        <row r="148">
          <cell r="A148" t="str">
            <v>CBA6</v>
          </cell>
          <cell r="B148">
            <v>1230587.4417000001</v>
          </cell>
          <cell r="C148">
            <v>1139848.9723</v>
          </cell>
          <cell r="D148">
            <v>731</v>
          </cell>
        </row>
        <row r="149">
          <cell r="A149" t="str">
            <v>CBA7</v>
          </cell>
          <cell r="B149">
            <v>1230574.0056</v>
          </cell>
          <cell r="C149">
            <v>1139842.0692</v>
          </cell>
          <cell r="D149">
            <v>729.5</v>
          </cell>
        </row>
        <row r="150">
          <cell r="A150" t="str">
            <v>CBA8</v>
          </cell>
          <cell r="B150">
            <v>1230525.4267</v>
          </cell>
          <cell r="C150">
            <v>1139823.3795</v>
          </cell>
          <cell r="D150">
            <v>722.5</v>
          </cell>
        </row>
        <row r="151">
          <cell r="A151" t="str">
            <v>CBA9</v>
          </cell>
          <cell r="B151">
            <v>1230496.3322000001</v>
          </cell>
          <cell r="C151">
            <v>1139812.2349</v>
          </cell>
          <cell r="D151">
            <v>717.8</v>
          </cell>
        </row>
        <row r="152">
          <cell r="A152" t="str">
            <v>CBA10</v>
          </cell>
          <cell r="B152">
            <v>1230487.5656999999</v>
          </cell>
          <cell r="C152">
            <v>1139808.7745000001</v>
          </cell>
          <cell r="D152">
            <v>717.2</v>
          </cell>
        </row>
        <row r="153">
          <cell r="A153" t="str">
            <v>CBA11</v>
          </cell>
          <cell r="B153">
            <v>1230473.2764000001</v>
          </cell>
          <cell r="C153">
            <v>1139803.5279000001</v>
          </cell>
          <cell r="D153">
            <v>715</v>
          </cell>
        </row>
        <row r="154">
          <cell r="A154" t="str">
            <v>CBA12</v>
          </cell>
          <cell r="B154">
            <v>1230456.4838</v>
          </cell>
          <cell r="C154">
            <v>1139808.3465</v>
          </cell>
          <cell r="D154">
            <v>712.5</v>
          </cell>
        </row>
        <row r="155">
          <cell r="A155" t="str">
            <v>CBA13</v>
          </cell>
          <cell r="B155">
            <v>1230428.6399000001</v>
          </cell>
          <cell r="C155">
            <v>1139818.4783000001</v>
          </cell>
          <cell r="D155">
            <v>709.1</v>
          </cell>
        </row>
        <row r="156">
          <cell r="A156" t="str">
            <v>39A</v>
          </cell>
          <cell r="B156">
            <v>1230423.9021000001</v>
          </cell>
          <cell r="C156">
            <v>1139818.8485000001</v>
          </cell>
          <cell r="D156">
            <v>708.2</v>
          </cell>
        </row>
        <row r="157">
          <cell r="A157" t="str">
            <v>CBA14</v>
          </cell>
          <cell r="B157">
            <v>1230418.5308000001</v>
          </cell>
          <cell r="C157">
            <v>1139820.5260999999</v>
          </cell>
          <cell r="D157">
            <v>708.2</v>
          </cell>
        </row>
        <row r="158">
          <cell r="A158" t="str">
            <v>CBA15</v>
          </cell>
          <cell r="B158">
            <v>1230394.2157000001</v>
          </cell>
          <cell r="C158">
            <v>1139825.6507999999</v>
          </cell>
          <cell r="D158">
            <v>705.5</v>
          </cell>
        </row>
        <row r="159">
          <cell r="A159" t="str">
            <v>CBA16</v>
          </cell>
          <cell r="B159">
            <v>1230368.9273000001</v>
          </cell>
          <cell r="C159">
            <v>1139783.7566</v>
          </cell>
          <cell r="D159">
            <v>700.7</v>
          </cell>
        </row>
        <row r="160">
          <cell r="A160" t="str">
            <v>CBA17</v>
          </cell>
          <cell r="B160">
            <v>1230363.3681999999</v>
          </cell>
          <cell r="C160">
            <v>1139724.0345000001</v>
          </cell>
          <cell r="D160">
            <v>696.9</v>
          </cell>
        </row>
        <row r="161">
          <cell r="A161" t="str">
            <v>CBA18</v>
          </cell>
          <cell r="B161">
            <v>1230348.0019</v>
          </cell>
          <cell r="C161">
            <v>1139697.0767999999</v>
          </cell>
          <cell r="D161">
            <v>695</v>
          </cell>
        </row>
        <row r="162">
          <cell r="A162" t="str">
            <v>C INT</v>
          </cell>
          <cell r="B162">
            <v>1230312.8977000001</v>
          </cell>
          <cell r="C162">
            <v>1139608.6253</v>
          </cell>
          <cell r="D162">
            <v>685.59</v>
          </cell>
        </row>
        <row r="164">
          <cell r="A164" t="str">
            <v>COLECTOR BOX B</v>
          </cell>
        </row>
        <row r="166">
          <cell r="A166" t="str">
            <v>CBB1</v>
          </cell>
          <cell r="B166">
            <v>1230419.3577000001</v>
          </cell>
          <cell r="C166">
            <v>1139885.0294999999</v>
          </cell>
          <cell r="D166">
            <v>710.1</v>
          </cell>
        </row>
        <row r="167">
          <cell r="A167" t="str">
            <v>CBB2</v>
          </cell>
          <cell r="B167">
            <v>1230396.5796000001</v>
          </cell>
          <cell r="C167">
            <v>1139831.0075000001</v>
          </cell>
          <cell r="D167">
            <v>706</v>
          </cell>
        </row>
        <row r="169">
          <cell r="A169" t="str">
            <v xml:space="preserve">COLECTOR ORIENTAL BOX A </v>
          </cell>
        </row>
        <row r="171">
          <cell r="A171" t="str">
            <v>CBA19</v>
          </cell>
          <cell r="B171">
            <v>1230711.7822</v>
          </cell>
          <cell r="C171">
            <v>1139842.6653</v>
          </cell>
          <cell r="D171">
            <v>750.8</v>
          </cell>
        </row>
        <row r="172">
          <cell r="A172" t="str">
            <v>CBA20</v>
          </cell>
          <cell r="B172">
            <v>1230686.3729000001</v>
          </cell>
          <cell r="C172">
            <v>1139844.1477000001</v>
          </cell>
          <cell r="D172">
            <v>746.2</v>
          </cell>
        </row>
        <row r="173">
          <cell r="A173" t="str">
            <v>CBA21</v>
          </cell>
          <cell r="B173">
            <v>1230653.9243000001</v>
          </cell>
          <cell r="C173">
            <v>1139840.5776</v>
          </cell>
          <cell r="D173">
            <v>741.5</v>
          </cell>
        </row>
        <row r="174">
          <cell r="A174" t="str">
            <v>CBA22</v>
          </cell>
          <cell r="B174">
            <v>1230648.024</v>
          </cell>
          <cell r="C174">
            <v>1139840.5715000001</v>
          </cell>
          <cell r="D174">
            <v>740.6</v>
          </cell>
        </row>
        <row r="175">
          <cell r="A175" t="str">
            <v>CBA23</v>
          </cell>
          <cell r="B175">
            <v>1230609.4617000001</v>
          </cell>
          <cell r="C175">
            <v>1139850.2383000001</v>
          </cell>
          <cell r="D175">
            <v>734.9</v>
          </cell>
        </row>
        <row r="176">
          <cell r="A176" t="str">
            <v>CBA24</v>
          </cell>
          <cell r="B176">
            <v>1230585.7468000001</v>
          </cell>
          <cell r="C176">
            <v>1139855.0408999999</v>
          </cell>
          <cell r="D176">
            <v>731.1</v>
          </cell>
        </row>
        <row r="177">
          <cell r="A177" t="str">
            <v>CBA25</v>
          </cell>
          <cell r="B177">
            <v>1230567.6882</v>
          </cell>
          <cell r="C177">
            <v>1139850.9746999999</v>
          </cell>
          <cell r="D177">
            <v>728.6</v>
          </cell>
        </row>
        <row r="178">
          <cell r="A178" t="str">
            <v>CBA26</v>
          </cell>
          <cell r="B178">
            <v>1230523.3644999999</v>
          </cell>
          <cell r="C178">
            <v>1139828.1155999999</v>
          </cell>
          <cell r="D178">
            <v>721.7</v>
          </cell>
        </row>
        <row r="179">
          <cell r="A179" t="str">
            <v>CBA27</v>
          </cell>
          <cell r="B179">
            <v>1230491.5870000001</v>
          </cell>
          <cell r="C179">
            <v>1139829.2348</v>
          </cell>
          <cell r="D179">
            <v>718</v>
          </cell>
        </row>
        <row r="180">
          <cell r="A180" t="str">
            <v>CBA28</v>
          </cell>
          <cell r="B180">
            <v>1230492.3052999999</v>
          </cell>
          <cell r="C180">
            <v>1139829.2348</v>
          </cell>
          <cell r="D180">
            <v>719.4</v>
          </cell>
        </row>
        <row r="181">
          <cell r="A181" t="str">
            <v>CBA29</v>
          </cell>
          <cell r="B181">
            <v>1230472.0097000001</v>
          </cell>
          <cell r="C181">
            <v>1139812.0643</v>
          </cell>
          <cell r="D181">
            <v>714.9</v>
          </cell>
        </row>
        <row r="182">
          <cell r="A182" t="str">
            <v>CBA30</v>
          </cell>
          <cell r="B182">
            <v>1230458.1917000001</v>
          </cell>
          <cell r="C182">
            <v>1139817.6477000001</v>
          </cell>
          <cell r="D182">
            <v>713.1</v>
          </cell>
        </row>
        <row r="183">
          <cell r="A183" t="str">
            <v>CBA31</v>
          </cell>
          <cell r="B183">
            <v>1230429.8459999999</v>
          </cell>
          <cell r="C183">
            <v>1139820.5708000001</v>
          </cell>
          <cell r="D183">
            <v>709.3</v>
          </cell>
        </row>
        <row r="184">
          <cell r="A184" t="str">
            <v>38A</v>
          </cell>
          <cell r="B184">
            <v>1230425.4149</v>
          </cell>
          <cell r="C184">
            <v>1139822.6394</v>
          </cell>
          <cell r="D184">
            <v>708.65</v>
          </cell>
        </row>
        <row r="186">
          <cell r="A186" t="str">
            <v>CBA32</v>
          </cell>
          <cell r="B186">
            <v>1230422.3628</v>
          </cell>
          <cell r="C186">
            <v>1139824.2901000001</v>
          </cell>
          <cell r="D186">
            <v>708.5</v>
          </cell>
        </row>
        <row r="188">
          <cell r="A188" t="str">
            <v>CBB3</v>
          </cell>
          <cell r="B188">
            <v>1230414.4006000001</v>
          </cell>
          <cell r="C188">
            <v>1139886.9310000001</v>
          </cell>
          <cell r="D188">
            <v>709.8</v>
          </cell>
        </row>
        <row r="189">
          <cell r="A189" t="str">
            <v>CBB4</v>
          </cell>
          <cell r="B189">
            <v>1230388.0264999999</v>
          </cell>
          <cell r="C189">
            <v>1139830.8847000001</v>
          </cell>
          <cell r="D189">
            <v>705.3</v>
          </cell>
        </row>
        <row r="190">
          <cell r="A190" t="str">
            <v>CBB5</v>
          </cell>
          <cell r="B190">
            <v>1230366.3677999999</v>
          </cell>
          <cell r="C190">
            <v>1139784.2826</v>
          </cell>
          <cell r="D190">
            <v>700.7</v>
          </cell>
        </row>
        <row r="191">
          <cell r="A191" t="str">
            <v>CBB6</v>
          </cell>
          <cell r="B191">
            <v>1230357.8365</v>
          </cell>
          <cell r="C191">
            <v>1139727.6780999999</v>
          </cell>
          <cell r="D191">
            <v>696.9</v>
          </cell>
        </row>
        <row r="192">
          <cell r="A192" t="str">
            <v>CBB7</v>
          </cell>
          <cell r="B192">
            <v>1230344.1435</v>
          </cell>
          <cell r="C192">
            <v>1139697.5441000001</v>
          </cell>
          <cell r="D192">
            <v>694.8</v>
          </cell>
        </row>
        <row r="194">
          <cell r="A194" t="str">
            <v xml:space="preserve">COLECTOR ZONA NORTE 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ASSUMPTIONS"/>
      <sheetName val="INPUT_TEMP"/>
      <sheetName val="W_REV"/>
      <sheetName val="W_OPEX"/>
      <sheetName val="W_CAPEX"/>
      <sheetName val="W_FUND"/>
      <sheetName val="W_EQUITY"/>
      <sheetName val="W_TAX_DEP"/>
      <sheetName val="W_TAX"/>
      <sheetName val="NOMINAL_CF_PESO"/>
      <sheetName val="NOM_IS&amp;BS_PESO"/>
      <sheetName val="NOM_IS&amp;BS_US$"/>
      <sheetName val="NOM_CF_US$"/>
      <sheetName val="ACQUISTION COSTS"/>
      <sheetName val="REAL_CF_US$"/>
      <sheetName val="SUMMARY"/>
      <sheetName val="Presentation"/>
      <sheetName val="AllCharts"/>
      <sheetName val="Historical Exchange Rate"/>
    </sheetNames>
    <sheetDataSet>
      <sheetData sheetId="0" refreshError="1">
        <row r="45">
          <cell r="G4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8 Capital Budget"/>
      <sheetName val="Sheet1"/>
      <sheetName val="REF - Listas"/>
    </sheetNames>
    <sheetDataSet>
      <sheetData sheetId="0">
        <row r="2">
          <cell r="E2" t="str">
            <v>A1-001</v>
          </cell>
        </row>
      </sheetData>
      <sheetData sheetId="1"/>
      <sheetData sheetId="2">
        <row r="4">
          <cell r="D4" t="str">
            <v>Administrative</v>
          </cell>
        </row>
        <row r="5">
          <cell r="D5" t="str">
            <v>Security</v>
          </cell>
        </row>
        <row r="6">
          <cell r="D6" t="str">
            <v>IT</v>
          </cell>
        </row>
        <row r="7">
          <cell r="D7" t="str">
            <v>Operations</v>
          </cell>
        </row>
        <row r="8">
          <cell r="D8" t="str">
            <v>Maintenance</v>
          </cell>
        </row>
        <row r="9">
          <cell r="D9" t="str">
            <v>Technical Services</v>
          </cell>
        </row>
        <row r="10">
          <cell r="D10" t="str">
            <v>Projects</v>
          </cell>
          <cell r="G10" t="str">
            <v>each</v>
          </cell>
        </row>
        <row r="11">
          <cell r="D11" t="str">
            <v>Investment</v>
          </cell>
          <cell r="G11" t="str">
            <v>global</v>
          </cell>
        </row>
        <row r="12">
          <cell r="D12" t="str">
            <v>Environmental</v>
          </cell>
          <cell r="G12" t="str">
            <v>hours</v>
          </cell>
        </row>
        <row r="13">
          <cell r="G13" t="str">
            <v>linear meter</v>
          </cell>
        </row>
        <row r="14">
          <cell r="G14" t="str">
            <v>kilometer</v>
          </cell>
        </row>
        <row r="15">
          <cell r="G15" t="str">
            <v>square meter (m2)</v>
          </cell>
        </row>
        <row r="16">
          <cell r="G16" t="str">
            <v>cubic meter (m3)</v>
          </cell>
        </row>
        <row r="17">
          <cell r="G17" t="str">
            <v>lot</v>
          </cell>
        </row>
        <row r="18">
          <cell r="G18" t="str">
            <v>hectares</v>
          </cell>
        </row>
        <row r="26">
          <cell r="B26" t="str">
            <v>Yes</v>
          </cell>
        </row>
        <row r="27">
          <cell r="B27" t="str">
            <v>No</v>
          </cell>
        </row>
        <row r="41">
          <cell r="B41" t="str">
            <v>Barranquilla Head Office</v>
          </cell>
        </row>
        <row r="42">
          <cell r="B42" t="str">
            <v>Jagua Mine</v>
          </cell>
        </row>
        <row r="43">
          <cell r="B43" t="str">
            <v>Calenturitas Mine</v>
          </cell>
        </row>
        <row r="44">
          <cell r="B44" t="str">
            <v>Rail</v>
          </cell>
        </row>
        <row r="45">
          <cell r="B45" t="str">
            <v>CMU</v>
          </cell>
        </row>
        <row r="46">
          <cell r="B46" t="str">
            <v>CET</v>
          </cell>
        </row>
        <row r="47">
          <cell r="B47" t="str">
            <v>Prodeco Port</v>
          </cell>
        </row>
      </sheetData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RESUMEN"/>
      <sheetName val="ITEMS"/>
      <sheetName val="memorias"/>
      <sheetName val="AIU"/>
      <sheetName val="APU"/>
      <sheetName val="EQUIPOS"/>
      <sheetName val="TRANSPORTES"/>
      <sheetName val="MATERIALES"/>
      <sheetName val="personal"/>
      <sheetName val="SALARIOS"/>
      <sheetName val="DOTACIONES"/>
      <sheetName val="CIERRE"/>
      <sheetName val="Informacion"/>
      <sheetName val="REF - Listas"/>
      <sheetName val="2008 Capital Budget"/>
      <sheetName val="unitario"/>
    </sheetNames>
    <sheetDataSet>
      <sheetData sheetId="0" refreshError="1"/>
      <sheetData sheetId="1" refreshError="1"/>
      <sheetData sheetId="2" refreshError="1">
        <row r="522">
          <cell r="A522" t="str">
            <v>2.4.22</v>
          </cell>
          <cell r="B522" t="str">
            <v>Cárcamo tipo Box coulvert de 36"</v>
          </cell>
          <cell r="C522" t="str">
            <v>m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Design"/>
      <sheetName val="Design (3)"/>
      <sheetName val="Resumen"/>
      <sheetName val="AREAS"/>
      <sheetName val="AREAS (2)"/>
      <sheetName val="Base de Diseño"/>
      <sheetName val="Design_(3)"/>
      <sheetName val="AREAS_(2)"/>
      <sheetName val="Base_de_Diseño"/>
      <sheetName val="Design_(3)2"/>
      <sheetName val="AREAS_(2)2"/>
      <sheetName val="Base_de_Diseño2"/>
      <sheetName val="Design_(3)1"/>
      <sheetName val="AREAS_(2)1"/>
      <sheetName val="Base_de_Diseño1"/>
    </sheetNames>
    <sheetDataSet>
      <sheetData sheetId="0" refreshError="1"/>
      <sheetData sheetId="1" refreshError="1"/>
      <sheetData sheetId="2" refreshError="1">
        <row r="24">
          <cell r="A24">
            <v>41</v>
          </cell>
          <cell r="B24" t="str">
            <v>C23</v>
          </cell>
          <cell r="C24" t="str">
            <v>C24</v>
          </cell>
          <cell r="G24">
            <v>41</v>
          </cell>
          <cell r="J24">
            <v>41</v>
          </cell>
          <cell r="K24">
            <v>41</v>
          </cell>
          <cell r="L24">
            <v>41</v>
          </cell>
          <cell r="M24">
            <v>41</v>
          </cell>
          <cell r="N24">
            <v>41</v>
          </cell>
          <cell r="O24">
            <v>41</v>
          </cell>
          <cell r="P24">
            <v>41</v>
          </cell>
          <cell r="Q24">
            <v>0.14000000000000001</v>
          </cell>
          <cell r="S24">
            <v>0.14000000000000001</v>
          </cell>
          <cell r="T24">
            <v>98</v>
          </cell>
          <cell r="U24">
            <v>55</v>
          </cell>
          <cell r="V24">
            <v>0.68799999999999994</v>
          </cell>
          <cell r="X24">
            <v>0.68799972534179688</v>
          </cell>
          <cell r="Y24">
            <v>0.68799972534179688</v>
          </cell>
          <cell r="AA24">
            <v>0.68799972534179688</v>
          </cell>
          <cell r="AB24">
            <v>0.68799972534179688</v>
          </cell>
          <cell r="AC24">
            <v>0.58479999999999999</v>
          </cell>
          <cell r="AD24">
            <v>8.1872E-2</v>
          </cell>
          <cell r="AE24">
            <v>0.36391863839017491</v>
          </cell>
          <cell r="AF24">
            <v>0.39191863839017493</v>
          </cell>
          <cell r="AG24">
            <v>0.40591863839017495</v>
          </cell>
          <cell r="AH24">
            <v>1.5</v>
          </cell>
          <cell r="AI24">
            <v>34.4</v>
          </cell>
          <cell r="AJ24">
            <v>2.73</v>
          </cell>
          <cell r="AK24">
            <v>8</v>
          </cell>
          <cell r="AL24">
            <v>0.2</v>
          </cell>
          <cell r="AM24">
            <v>1.4E-2</v>
          </cell>
          <cell r="AN24">
            <v>2.6416015625000004E-2</v>
          </cell>
          <cell r="AO24">
            <v>3.125E-2</v>
          </cell>
          <cell r="AP24">
            <v>0.132080078125</v>
          </cell>
          <cell r="AQ24">
            <v>0.61072897398997683</v>
          </cell>
          <cell r="AR24">
            <v>1.4466834904916968</v>
          </cell>
          <cell r="AS24">
            <v>0.28711075111550549</v>
          </cell>
          <cell r="AT24">
            <v>1.901069723093016E-2</v>
          </cell>
          <cell r="AU24">
            <v>4.5426712855930168E-2</v>
          </cell>
          <cell r="AV24">
            <v>1.6044969145610353</v>
          </cell>
          <cell r="AW24">
            <v>50.406757194924396</v>
          </cell>
          <cell r="AX24">
            <v>2.9757915078715665E-2</v>
          </cell>
          <cell r="AY24">
            <v>63.606269545937934</v>
          </cell>
          <cell r="AZ24" t="b">
            <v>0</v>
          </cell>
          <cell r="BA24">
            <v>63.60626220703125</v>
          </cell>
          <cell r="BB24">
            <v>1E-3</v>
          </cell>
          <cell r="BC24">
            <v>0</v>
          </cell>
          <cell r="BD24">
            <v>0</v>
          </cell>
          <cell r="BE24">
            <v>1E-3</v>
          </cell>
          <cell r="BF24">
            <v>9.9999923259019852E-4</v>
          </cell>
          <cell r="BG24">
            <v>2.6748963180841235E-2</v>
          </cell>
          <cell r="BH24">
            <v>5.9999999999999991</v>
          </cell>
          <cell r="BI24">
            <v>1.2</v>
          </cell>
          <cell r="BJ24">
            <v>2.3094556883468089E-2</v>
          </cell>
          <cell r="BK24">
            <v>5.4344556883468093E-2</v>
          </cell>
          <cell r="BL24">
            <v>7.4482604539801915E-6</v>
          </cell>
          <cell r="BM24">
            <v>6.5222406172706485E-2</v>
          </cell>
          <cell r="BN24">
            <v>0</v>
          </cell>
          <cell r="BO24">
            <v>701.46299999999997</v>
          </cell>
          <cell r="BP24">
            <v>700.52299999999991</v>
          </cell>
          <cell r="BQ24">
            <v>701.66300000000001</v>
          </cell>
          <cell r="BR24">
            <v>700.72299999999996</v>
          </cell>
          <cell r="BS24">
            <v>702.86300000000006</v>
          </cell>
          <cell r="BT24">
            <v>701.923</v>
          </cell>
          <cell r="BU24" t="b">
            <v>0</v>
          </cell>
          <cell r="BV24">
            <v>1.2000000000000455</v>
          </cell>
          <cell r="BW24">
            <v>1.2000000000000455</v>
          </cell>
          <cell r="BX24">
            <v>1.4000000000000454</v>
          </cell>
          <cell r="BY24">
            <v>200</v>
          </cell>
          <cell r="BZ24">
            <v>0.65</v>
          </cell>
          <cell r="CA24">
            <v>0.25</v>
          </cell>
          <cell r="CB24">
            <v>1.2000000000000455</v>
          </cell>
          <cell r="CC24">
            <v>1.517237881576035</v>
          </cell>
          <cell r="CD24">
            <v>1346.1693104283372</v>
          </cell>
          <cell r="CE24">
            <v>7.2123844739336085E-2</v>
          </cell>
          <cell r="CF24">
            <v>595.02171909952267</v>
          </cell>
          <cell r="CG24">
            <v>1941.1910295278599</v>
          </cell>
          <cell r="CH24">
            <v>1.5</v>
          </cell>
          <cell r="CI24">
            <v>2243</v>
          </cell>
          <cell r="CJ24">
            <v>1.2981660919713731</v>
          </cell>
          <cell r="CK24">
            <v>1.5</v>
          </cell>
          <cell r="CL24">
            <v>1</v>
          </cell>
          <cell r="CM24">
            <v>2</v>
          </cell>
        </row>
        <row r="25">
          <cell r="A25">
            <v>42</v>
          </cell>
          <cell r="B25" t="str">
            <v>C24</v>
          </cell>
          <cell r="C25" t="str">
            <v>C25</v>
          </cell>
          <cell r="F25">
            <v>0</v>
          </cell>
          <cell r="G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0.06</v>
          </cell>
          <cell r="R25">
            <v>2.29</v>
          </cell>
          <cell r="S25">
            <v>2.4900000000000002</v>
          </cell>
          <cell r="T25">
            <v>98</v>
          </cell>
          <cell r="U25">
            <v>976</v>
          </cell>
          <cell r="V25">
            <v>0.68799999999999994</v>
          </cell>
          <cell r="X25">
            <v>0</v>
          </cell>
          <cell r="Y25">
            <v>0</v>
          </cell>
          <cell r="AA25">
            <v>0</v>
          </cell>
          <cell r="AB25">
            <v>0</v>
          </cell>
          <cell r="AC25">
            <v>0.58479999999999999</v>
          </cell>
          <cell r="AD25">
            <v>1.4561519999999999</v>
          </cell>
          <cell r="AE25">
            <v>5.2413768138950738</v>
          </cell>
          <cell r="AF25">
            <v>5.739376813895074</v>
          </cell>
          <cell r="AG25">
            <v>5.9883768138950737</v>
          </cell>
          <cell r="AH25">
            <v>5.9883768138950737</v>
          </cell>
          <cell r="AI25">
            <v>21.41</v>
          </cell>
          <cell r="AJ25">
            <v>12.42</v>
          </cell>
          <cell r="AK25">
            <v>8</v>
          </cell>
          <cell r="AL25">
            <v>0.2</v>
          </cell>
          <cell r="AM25">
            <v>1.4E-2</v>
          </cell>
          <cell r="AN25">
            <v>3.604583740234376E-2</v>
          </cell>
          <cell r="AO25">
            <v>6.5625000000000003E-2</v>
          </cell>
          <cell r="AP25">
            <v>0.18022918701171878</v>
          </cell>
          <cell r="AQ25">
            <v>1.5544337415645531</v>
          </cell>
          <cell r="AR25">
            <v>3.1326009684718326</v>
          </cell>
          <cell r="AS25">
            <v>1.6910176312454894</v>
          </cell>
          <cell r="AT25">
            <v>0.12315312216688967</v>
          </cell>
          <cell r="AU25">
            <v>0.15919895956923344</v>
          </cell>
          <cell r="AV25">
            <v>3.4223022332959703</v>
          </cell>
          <cell r="AW25">
            <v>107.51479554486565</v>
          </cell>
          <cell r="AX25">
            <v>5.569816492276302E-2</v>
          </cell>
          <cell r="AY25">
            <v>110.01375000885056</v>
          </cell>
          <cell r="AZ25" t="str">
            <v>46°24'27''</v>
          </cell>
          <cell r="BA25">
            <v>6.9982626934023706</v>
          </cell>
          <cell r="BB25">
            <v>0.114</v>
          </cell>
          <cell r="BC25">
            <v>0.01</v>
          </cell>
          <cell r="BD25">
            <v>2.4E-2</v>
          </cell>
          <cell r="BE25">
            <v>0.14799999999999999</v>
          </cell>
          <cell r="BF25">
            <v>0.14799999999999999</v>
          </cell>
          <cell r="BG25">
            <v>0.14799988269805908</v>
          </cell>
          <cell r="BH25">
            <v>0.14799988269805908</v>
          </cell>
          <cell r="BI25">
            <v>0.14799988269805908</v>
          </cell>
          <cell r="BJ25">
            <v>0.14799988269805908</v>
          </cell>
          <cell r="BK25">
            <v>0.14799988269805908</v>
          </cell>
          <cell r="BL25">
            <v>0.14799988269805908</v>
          </cell>
          <cell r="BM25">
            <v>0.14799988269805908</v>
          </cell>
          <cell r="BN25">
            <v>0.15</v>
          </cell>
          <cell r="BO25">
            <v>700.43299999999988</v>
          </cell>
          <cell r="BP25">
            <v>697.77299999999991</v>
          </cell>
          <cell r="BQ25">
            <v>700.63299999999992</v>
          </cell>
          <cell r="BR25">
            <v>697.97299999999996</v>
          </cell>
          <cell r="BS25">
            <v>701.923</v>
          </cell>
          <cell r="BT25">
            <v>699.173</v>
          </cell>
          <cell r="BU25">
            <v>699.1728515625</v>
          </cell>
          <cell r="BV25">
            <v>1.2900000000000773</v>
          </cell>
          <cell r="BW25">
            <v>1.2000000000000455</v>
          </cell>
          <cell r="BX25">
            <v>1.4900000000000773</v>
          </cell>
          <cell r="BY25">
            <v>200</v>
          </cell>
          <cell r="BZ25">
            <v>0.65</v>
          </cell>
          <cell r="CA25">
            <v>0.25</v>
          </cell>
          <cell r="CB25">
            <v>1.2450000000000614</v>
          </cell>
          <cell r="CC25">
            <v>1.5630104899036985</v>
          </cell>
          <cell r="CD25">
            <v>1386.7810571670566</v>
          </cell>
          <cell r="CE25">
            <v>6.7611691465736201E-2</v>
          </cell>
          <cell r="CF25">
            <v>557.7964545923237</v>
          </cell>
          <cell r="CG25">
            <v>1944.5775117593803</v>
          </cell>
          <cell r="CH25">
            <v>1.5</v>
          </cell>
          <cell r="CI25">
            <v>2243</v>
          </cell>
          <cell r="CJ25">
            <v>1.3004307925274501</v>
          </cell>
          <cell r="CK25">
            <v>1.5</v>
          </cell>
          <cell r="CL25">
            <v>1</v>
          </cell>
          <cell r="CM25">
            <v>2</v>
          </cell>
        </row>
        <row r="26">
          <cell r="A26">
            <v>43</v>
          </cell>
          <cell r="B26" t="str">
            <v>C25</v>
          </cell>
          <cell r="C26" t="str">
            <v>C26</v>
          </cell>
          <cell r="F26">
            <v>0</v>
          </cell>
          <cell r="G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S26">
            <v>2.4900000000000002</v>
          </cell>
          <cell r="T26">
            <v>98</v>
          </cell>
          <cell r="U26">
            <v>976</v>
          </cell>
          <cell r="V26">
            <v>0.68799999999999994</v>
          </cell>
          <cell r="X26">
            <v>0</v>
          </cell>
          <cell r="Y26">
            <v>0</v>
          </cell>
          <cell r="AA26">
            <v>0</v>
          </cell>
          <cell r="AB26">
            <v>0</v>
          </cell>
          <cell r="AC26">
            <v>0.58479999999999999</v>
          </cell>
          <cell r="AD26">
            <v>1.4561519999999999</v>
          </cell>
          <cell r="AE26">
            <v>5.2413768138950738</v>
          </cell>
          <cell r="AF26">
            <v>5.739376813895074</v>
          </cell>
          <cell r="AG26">
            <v>5.9883768138950737</v>
          </cell>
          <cell r="AH26">
            <v>5.9883768138950737</v>
          </cell>
          <cell r="AI26">
            <v>35.950000000000003</v>
          </cell>
          <cell r="AJ26">
            <v>15.24</v>
          </cell>
          <cell r="AK26">
            <v>8</v>
          </cell>
          <cell r="AL26">
            <v>0.2</v>
          </cell>
          <cell r="AM26">
            <v>1.4E-2</v>
          </cell>
          <cell r="AN26">
            <v>3.4239578247070315E-2</v>
          </cell>
          <cell r="AO26">
            <v>6.5625000000000003E-2</v>
          </cell>
          <cell r="AP26">
            <v>0.17119789123535156</v>
          </cell>
          <cell r="AQ26">
            <v>1.6739046051147981</v>
          </cell>
          <cell r="AR26">
            <v>3.465378469014496</v>
          </cell>
          <cell r="AS26">
            <v>1.9916482940709745</v>
          </cell>
          <cell r="AT26">
            <v>0.14281124500634698</v>
          </cell>
          <cell r="AU26">
            <v>0.17705082325341731</v>
          </cell>
          <cell r="AV26">
            <v>3.7909673693793788</v>
          </cell>
          <cell r="AW26">
            <v>119.09675237640882</v>
          </cell>
          <cell r="AX26">
            <v>5.0281613011315632E-2</v>
          </cell>
          <cell r="AY26">
            <v>124.83245362014297</v>
          </cell>
          <cell r="AZ26" t="str">
            <v>14°49'07''</v>
          </cell>
          <cell r="BA26">
            <v>23.069239201803441</v>
          </cell>
          <cell r="BB26">
            <v>1.7999999999999999E-2</v>
          </cell>
          <cell r="BC26">
            <v>2E-3</v>
          </cell>
          <cell r="BD26">
            <v>7.0000000000000001E-3</v>
          </cell>
          <cell r="BE26">
            <v>2.6999999999999996E-2</v>
          </cell>
          <cell r="BF26">
            <v>2.6999999999999996E-2</v>
          </cell>
          <cell r="BG26">
            <v>2.6999995112419128E-2</v>
          </cell>
          <cell r="BH26">
            <v>2.6999995112419128E-2</v>
          </cell>
          <cell r="BI26">
            <v>2.6999995112419128E-2</v>
          </cell>
          <cell r="BJ26">
            <v>2.6999995112419128E-2</v>
          </cell>
          <cell r="BK26">
            <v>2.6999995112419128E-2</v>
          </cell>
          <cell r="BL26">
            <v>2.6999995112419128E-2</v>
          </cell>
          <cell r="BM26">
            <v>2.6999995112419128E-2</v>
          </cell>
          <cell r="BN26">
            <v>0.03</v>
          </cell>
          <cell r="BO26">
            <v>697.75299999999993</v>
          </cell>
          <cell r="BP26">
            <v>692.27299999999991</v>
          </cell>
          <cell r="BQ26">
            <v>697.95299999999997</v>
          </cell>
          <cell r="BR26">
            <v>692.47299999999996</v>
          </cell>
          <cell r="BS26">
            <v>699.173</v>
          </cell>
          <cell r="BT26">
            <v>693.673</v>
          </cell>
          <cell r="BU26">
            <v>693.6728515625</v>
          </cell>
          <cell r="BV26">
            <v>1.2200000000000273</v>
          </cell>
          <cell r="BW26">
            <v>1.2000000000000455</v>
          </cell>
          <cell r="BX26">
            <v>1.4200000000000272</v>
          </cell>
          <cell r="BY26">
            <v>200</v>
          </cell>
          <cell r="BZ26">
            <v>0.65</v>
          </cell>
          <cell r="CA26">
            <v>0.25</v>
          </cell>
          <cell r="CB26">
            <v>1.2100000000000364</v>
          </cell>
          <cell r="CC26">
            <v>1.5274699047851064</v>
          </cell>
          <cell r="CD26">
            <v>1355.2476730205858</v>
          </cell>
          <cell r="CE26">
            <v>7.1084511354439828E-2</v>
          </cell>
          <cell r="CF26">
            <v>586.44721867412864</v>
          </cell>
          <cell r="CG26">
            <v>1941.6948916947144</v>
          </cell>
          <cell r="CH26">
            <v>1.5</v>
          </cell>
          <cell r="CI26">
            <v>2243</v>
          </cell>
          <cell r="CJ26">
            <v>1.2985030483914719</v>
          </cell>
          <cell r="CK26">
            <v>1.5</v>
          </cell>
          <cell r="CL26">
            <v>1</v>
          </cell>
          <cell r="CM26">
            <v>2</v>
          </cell>
        </row>
        <row r="27">
          <cell r="A27">
            <v>44</v>
          </cell>
          <cell r="B27" t="str">
            <v>C26</v>
          </cell>
          <cell r="C27" t="str">
            <v>C27</v>
          </cell>
          <cell r="F27">
            <v>0</v>
          </cell>
          <cell r="G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R27">
            <v>1.82</v>
          </cell>
          <cell r="S27">
            <v>4.3100000000000005</v>
          </cell>
          <cell r="T27">
            <v>98</v>
          </cell>
          <cell r="U27">
            <v>1689</v>
          </cell>
          <cell r="V27">
            <v>0.68799999999999994</v>
          </cell>
          <cell r="X27">
            <v>0</v>
          </cell>
          <cell r="Y27">
            <v>0</v>
          </cell>
          <cell r="AA27">
            <v>0</v>
          </cell>
          <cell r="AB27">
            <v>0</v>
          </cell>
          <cell r="AC27">
            <v>0.58479999999999999</v>
          </cell>
          <cell r="AD27">
            <v>2.5204879999999998</v>
          </cell>
          <cell r="AE27">
            <v>8.7148022025667249</v>
          </cell>
          <cell r="AF27">
            <v>9.576802202566725</v>
          </cell>
          <cell r="AG27">
            <v>10.007802202566726</v>
          </cell>
          <cell r="AH27">
            <v>10.007802202566726</v>
          </cell>
          <cell r="AI27">
            <v>37.86</v>
          </cell>
          <cell r="AJ27">
            <v>2.37</v>
          </cell>
          <cell r="AK27">
            <v>8</v>
          </cell>
          <cell r="AL27">
            <v>0.2</v>
          </cell>
          <cell r="AM27">
            <v>1.4E-2</v>
          </cell>
          <cell r="AN27">
            <v>7.0972442626953139E-2</v>
          </cell>
          <cell r="AO27">
            <v>8.4375000000000006E-2</v>
          </cell>
          <cell r="AP27">
            <v>0.35486221313476568</v>
          </cell>
          <cell r="AQ27">
            <v>1.0022846586341174</v>
          </cell>
          <cell r="AR27">
            <v>1.3997963163271712</v>
          </cell>
          <cell r="AS27">
            <v>0.58002549139143122</v>
          </cell>
          <cell r="AT27">
            <v>5.1201556418619225E-2</v>
          </cell>
          <cell r="AU27">
            <v>0.12217399904557236</v>
          </cell>
          <cell r="AV27">
            <v>1.4949674462920284</v>
          </cell>
          <cell r="AW27">
            <v>46.965787466269312</v>
          </cell>
          <cell r="AX27">
            <v>0.21308707343093736</v>
          </cell>
          <cell r="AY27">
            <v>156.0577941306515</v>
          </cell>
          <cell r="AZ27" t="str">
            <v>31°13'31''</v>
          </cell>
          <cell r="BA27">
            <v>10.735626297086231</v>
          </cell>
          <cell r="BB27">
            <v>1E-3</v>
          </cell>
          <cell r="BC27">
            <v>1.7999999999999999E-2</v>
          </cell>
          <cell r="BD27">
            <v>5.0000000000000001E-3</v>
          </cell>
          <cell r="BE27">
            <v>2.4E-2</v>
          </cell>
          <cell r="BF27">
            <v>2.3E-2</v>
          </cell>
          <cell r="BG27">
            <v>2.2999987006187439E-2</v>
          </cell>
          <cell r="BH27">
            <v>2.2999987006187439E-2</v>
          </cell>
          <cell r="BI27">
            <v>2.2999987006187439E-2</v>
          </cell>
          <cell r="BJ27">
            <v>2.2999987006187439E-2</v>
          </cell>
          <cell r="BK27">
            <v>2.2999987006187439E-2</v>
          </cell>
          <cell r="BL27">
            <v>2.2999987006187439E-2</v>
          </cell>
          <cell r="BM27">
            <v>2.2999987006187439E-2</v>
          </cell>
          <cell r="BN27">
            <v>0.02</v>
          </cell>
          <cell r="BO27">
            <v>692.25299999999993</v>
          </cell>
          <cell r="BP27">
            <v>691.35299999999995</v>
          </cell>
          <cell r="BQ27">
            <v>692.45299999999997</v>
          </cell>
          <cell r="BR27">
            <v>691.553</v>
          </cell>
          <cell r="BS27">
            <v>693.673</v>
          </cell>
          <cell r="BT27">
            <v>692.75300000000016</v>
          </cell>
          <cell r="BU27">
            <v>692.7529296875</v>
          </cell>
          <cell r="BV27">
            <v>1.2200000000000273</v>
          </cell>
          <cell r="BW27">
            <v>1.2000000000001592</v>
          </cell>
          <cell r="BX27">
            <v>1.4200000000000272</v>
          </cell>
          <cell r="BY27">
            <v>200</v>
          </cell>
          <cell r="BZ27">
            <v>0.65</v>
          </cell>
          <cell r="CA27">
            <v>0.25</v>
          </cell>
          <cell r="CB27">
            <v>1.2100000000000932</v>
          </cell>
          <cell r="CC27">
            <v>1.5274699047851645</v>
          </cell>
          <cell r="CD27">
            <v>1355.2476730206374</v>
          </cell>
          <cell r="CE27">
            <v>7.1084511354432722E-2</v>
          </cell>
          <cell r="CF27">
            <v>586.44721867406997</v>
          </cell>
          <cell r="CG27">
            <v>1941.6948916947074</v>
          </cell>
          <cell r="CH27">
            <v>1.5</v>
          </cell>
          <cell r="CI27">
            <v>2243</v>
          </cell>
          <cell r="CJ27">
            <v>1.2985030483914672</v>
          </cell>
          <cell r="CK27">
            <v>1.5</v>
          </cell>
          <cell r="CL27">
            <v>1</v>
          </cell>
          <cell r="CM27">
            <v>2</v>
          </cell>
        </row>
        <row r="28">
          <cell r="A28">
            <v>45</v>
          </cell>
          <cell r="B28" t="str">
            <v>C27</v>
          </cell>
          <cell r="C28" t="str">
            <v>C28</v>
          </cell>
          <cell r="F28">
            <v>0</v>
          </cell>
          <cell r="G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S28">
            <v>4.3100000000000005</v>
          </cell>
          <cell r="T28">
            <v>98</v>
          </cell>
          <cell r="U28">
            <v>1689</v>
          </cell>
          <cell r="V28">
            <v>0.68799999999999994</v>
          </cell>
          <cell r="X28">
            <v>0</v>
          </cell>
          <cell r="Y28">
            <v>0</v>
          </cell>
          <cell r="AA28">
            <v>0</v>
          </cell>
          <cell r="AB28">
            <v>0</v>
          </cell>
          <cell r="AC28">
            <v>0.58479999999999999</v>
          </cell>
          <cell r="AD28">
            <v>2.5204879999999998</v>
          </cell>
          <cell r="AE28">
            <v>8.7148022025667249</v>
          </cell>
          <cell r="AF28">
            <v>9.576802202566725</v>
          </cell>
          <cell r="AG28">
            <v>10.007802202566726</v>
          </cell>
          <cell r="AH28">
            <v>10.007802202566726</v>
          </cell>
          <cell r="AI28">
            <v>10.66</v>
          </cell>
          <cell r="AJ28">
            <v>28.34</v>
          </cell>
          <cell r="AK28">
            <v>8</v>
          </cell>
          <cell r="AL28">
            <v>0.2</v>
          </cell>
          <cell r="AM28">
            <v>1.4E-2</v>
          </cell>
          <cell r="AN28">
            <v>3.7921905517578125E-2</v>
          </cell>
          <cell r="AO28">
            <v>8.4375000000000006E-2</v>
          </cell>
          <cell r="AP28">
            <v>0.18960952758789063</v>
          </cell>
          <cell r="AQ28">
            <v>2.4151515023277716</v>
          </cell>
          <cell r="AR28">
            <v>4.739217407238173</v>
          </cell>
          <cell r="AS28">
            <v>4.0204471941531734</v>
          </cell>
          <cell r="AT28">
            <v>0.29729647192640635</v>
          </cell>
          <cell r="AU28">
            <v>0.33521837744398447</v>
          </cell>
          <cell r="AV28">
            <v>5.1696064879540211</v>
          </cell>
          <cell r="AW28">
            <v>162.40797764506488</v>
          </cell>
          <cell r="AX28">
            <v>6.1621370745951379E-2</v>
          </cell>
          <cell r="AY28">
            <v>209.63757846663421</v>
          </cell>
          <cell r="AZ28" t="str">
            <v>53°34'47''</v>
          </cell>
          <cell r="BA28">
            <v>5.9415948551823039</v>
          </cell>
          <cell r="BB28">
            <v>0.21299999999999999</v>
          </cell>
          <cell r="BC28">
            <v>2.5000000000000001E-2</v>
          </cell>
          <cell r="BD28">
            <v>0.06</v>
          </cell>
          <cell r="BE28">
            <v>0.29799999999999999</v>
          </cell>
          <cell r="BF28">
            <v>0.29799999999999999</v>
          </cell>
          <cell r="BG28">
            <v>0.17846555509173276</v>
          </cell>
          <cell r="BH28">
            <v>5.9999999999999991</v>
          </cell>
          <cell r="BI28">
            <v>1.2</v>
          </cell>
          <cell r="BJ28">
            <v>0.74048335383162911</v>
          </cell>
          <cell r="BK28">
            <v>0.82485835383162909</v>
          </cell>
          <cell r="BL28">
            <v>1.1824847743831498E-3</v>
          </cell>
          <cell r="BM28">
            <v>0.99124900632721458</v>
          </cell>
          <cell r="BN28">
            <v>0.92</v>
          </cell>
          <cell r="BO28">
            <v>690.84299999999996</v>
          </cell>
          <cell r="BP28">
            <v>687.82299999999998</v>
          </cell>
          <cell r="BQ28">
            <v>691.04300000000001</v>
          </cell>
          <cell r="BR28">
            <v>688.02300000000002</v>
          </cell>
          <cell r="BS28">
            <v>692.75300000000016</v>
          </cell>
          <cell r="BT28">
            <v>689.22299999999996</v>
          </cell>
          <cell r="BU28">
            <v>689.22265625</v>
          </cell>
          <cell r="BV28">
            <v>1.7100000000001501</v>
          </cell>
          <cell r="BW28">
            <v>1.1999999999999318</v>
          </cell>
          <cell r="BX28">
            <v>1.91000000000015</v>
          </cell>
          <cell r="BY28">
            <v>200</v>
          </cell>
          <cell r="BZ28">
            <v>0.65</v>
          </cell>
          <cell r="CA28">
            <v>0.25</v>
          </cell>
          <cell r="CB28">
            <v>1.4550000000000409</v>
          </cell>
          <cell r="CC28">
            <v>1.7676352489324805</v>
          </cell>
          <cell r="CD28">
            <v>1568.3343746153434</v>
          </cell>
          <cell r="CE28">
            <v>5.1142665311504576E-2</v>
          </cell>
          <cell r="CF28">
            <v>421.92698881991276</v>
          </cell>
          <cell r="CG28">
            <v>1990.2613634352563</v>
          </cell>
          <cell r="CH28">
            <v>1.5</v>
          </cell>
          <cell r="CI28">
            <v>2243</v>
          </cell>
          <cell r="CJ28">
            <v>1.3309817410400733</v>
          </cell>
          <cell r="CK28">
            <v>1.5</v>
          </cell>
          <cell r="CL28">
            <v>1</v>
          </cell>
          <cell r="CM28">
            <v>2</v>
          </cell>
        </row>
        <row r="29">
          <cell r="A29">
            <v>46</v>
          </cell>
          <cell r="B29" t="str">
            <v>C28</v>
          </cell>
          <cell r="C29" t="str">
            <v>C13</v>
          </cell>
          <cell r="F29">
            <v>0</v>
          </cell>
          <cell r="G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S29">
            <v>4.3100000000000005</v>
          </cell>
          <cell r="T29">
            <v>98</v>
          </cell>
          <cell r="U29">
            <v>1689</v>
          </cell>
          <cell r="V29">
            <v>0.68799999999999994</v>
          </cell>
          <cell r="X29">
            <v>0</v>
          </cell>
          <cell r="Y29">
            <v>0</v>
          </cell>
          <cell r="AA29">
            <v>0</v>
          </cell>
          <cell r="AB29">
            <v>0</v>
          </cell>
          <cell r="AC29">
            <v>0.58479999999999999</v>
          </cell>
          <cell r="AD29">
            <v>2.5204879999999998</v>
          </cell>
          <cell r="AE29">
            <v>8.7148022025667249</v>
          </cell>
          <cell r="AF29">
            <v>9.576802202566725</v>
          </cell>
          <cell r="AG29">
            <v>10.007802202566726</v>
          </cell>
          <cell r="AH29">
            <v>10.007802202566726</v>
          </cell>
          <cell r="AI29">
            <v>23.71</v>
          </cell>
          <cell r="AJ29">
            <v>3.58</v>
          </cell>
          <cell r="AK29">
            <v>8</v>
          </cell>
          <cell r="AL29">
            <v>0.2</v>
          </cell>
          <cell r="AM29">
            <v>1.4E-2</v>
          </cell>
          <cell r="AN29">
            <v>6.3768768310546856E-2</v>
          </cell>
          <cell r="AO29">
            <v>8.4375000000000006E-2</v>
          </cell>
          <cell r="AP29">
            <v>0.31884384155273426</v>
          </cell>
          <cell r="AQ29">
            <v>1.1605158588573394</v>
          </cell>
          <cell r="AR29">
            <v>1.721215988286543</v>
          </cell>
          <cell r="AS29">
            <v>0.79996836719410802</v>
          </cell>
          <cell r="AT29">
            <v>6.8644090655422429E-2</v>
          </cell>
          <cell r="AU29">
            <v>0.13241285896596927</v>
          </cell>
          <cell r="AV29">
            <v>1.837380386461664</v>
          </cell>
          <cell r="AW29">
            <v>57.723007239579395</v>
          </cell>
          <cell r="AX29">
            <v>0.17337631355603725</v>
          </cell>
          <cell r="AY29">
            <v>166.92567948968951</v>
          </cell>
          <cell r="AZ29" t="str">
            <v>42°42'43''</v>
          </cell>
          <cell r="BA29">
            <v>7.6724561551686419</v>
          </cell>
          <cell r="BB29">
            <v>1E-3</v>
          </cell>
          <cell r="BC29">
            <v>4.5999999999999999E-2</v>
          </cell>
          <cell r="BD29">
            <v>6.5000000000000002E-2</v>
          </cell>
          <cell r="BE29">
            <v>0.112</v>
          </cell>
          <cell r="BF29">
            <v>0.111</v>
          </cell>
          <cell r="BG29">
            <v>0.1109999418258667</v>
          </cell>
          <cell r="BH29">
            <v>0.1109999418258667</v>
          </cell>
          <cell r="BI29">
            <v>0.1109999418258667</v>
          </cell>
          <cell r="BJ29">
            <v>0.1109999418258667</v>
          </cell>
          <cell r="BK29">
            <v>0.1109999418258667</v>
          </cell>
          <cell r="BL29">
            <v>0.1109999418258667</v>
          </cell>
          <cell r="BM29">
            <v>0.1109999418258667</v>
          </cell>
          <cell r="BN29">
            <v>0.11</v>
          </cell>
          <cell r="BO29">
            <v>687.76299999999992</v>
          </cell>
          <cell r="BP29">
            <v>686.9129999999999</v>
          </cell>
          <cell r="BQ29">
            <v>687.96299999999997</v>
          </cell>
          <cell r="BR29">
            <v>687.11299999999994</v>
          </cell>
          <cell r="BS29">
            <v>689.22299999999996</v>
          </cell>
          <cell r="BT29">
            <v>688.11300000000006</v>
          </cell>
          <cell r="BU29">
            <v>688.11279296875</v>
          </cell>
          <cell r="BV29">
            <v>1.2599999999999909</v>
          </cell>
          <cell r="BW29">
            <v>1.0000000000001137</v>
          </cell>
          <cell r="BX29">
            <v>1.4599999999999909</v>
          </cell>
          <cell r="BY29">
            <v>200</v>
          </cell>
          <cell r="BZ29">
            <v>0.65</v>
          </cell>
          <cell r="CA29">
            <v>0.25</v>
          </cell>
          <cell r="CB29">
            <v>1.1300000000000523</v>
          </cell>
          <cell r="CC29">
            <v>1.4446357810494874</v>
          </cell>
          <cell r="CD29">
            <v>1281.7530967361579</v>
          </cell>
          <cell r="CE29">
            <v>8.0049116323609004E-2</v>
          </cell>
          <cell r="CF29">
            <v>660.40520966977431</v>
          </cell>
          <cell r="CG29">
            <v>1942.1583064059323</v>
          </cell>
          <cell r="CH29">
            <v>1.5</v>
          </cell>
          <cell r="CI29">
            <v>2243</v>
          </cell>
          <cell r="CJ29">
            <v>1.2988129556883186</v>
          </cell>
          <cell r="CK29">
            <v>1.5</v>
          </cell>
          <cell r="CL29">
            <v>1</v>
          </cell>
          <cell r="CM29">
            <v>2</v>
          </cell>
        </row>
        <row r="30">
          <cell r="A30">
            <v>47</v>
          </cell>
          <cell r="B30" t="str">
            <v>C13</v>
          </cell>
          <cell r="C30" t="str">
            <v>C14</v>
          </cell>
          <cell r="D30">
            <v>0.3</v>
          </cell>
          <cell r="E30">
            <v>0.81999999999999962</v>
          </cell>
          <cell r="F30">
            <v>1.1199999999999997</v>
          </cell>
          <cell r="G30">
            <v>5</v>
          </cell>
          <cell r="J30">
            <v>5</v>
          </cell>
          <cell r="K30">
            <v>1.0409620105724</v>
          </cell>
          <cell r="L30">
            <v>1.0409620105724</v>
          </cell>
          <cell r="M30">
            <v>3</v>
          </cell>
          <cell r="N30">
            <v>471.90281881227315</v>
          </cell>
          <cell r="O30">
            <v>0.62662245173484554</v>
          </cell>
          <cell r="P30">
            <v>331.18948946129882</v>
          </cell>
          <cell r="Q30">
            <v>0.3</v>
          </cell>
          <cell r="R30">
            <v>8.2100000000000009</v>
          </cell>
          <cell r="S30">
            <v>12.820000000000002</v>
          </cell>
          <cell r="T30">
            <v>98</v>
          </cell>
          <cell r="U30">
            <v>5025</v>
          </cell>
          <cell r="V30">
            <v>0.68799999999999994</v>
          </cell>
          <cell r="X30">
            <v>0</v>
          </cell>
          <cell r="Y30">
            <v>0</v>
          </cell>
          <cell r="AA30">
            <v>0</v>
          </cell>
          <cell r="AB30">
            <v>0</v>
          </cell>
          <cell r="AC30">
            <v>0.58479999999999999</v>
          </cell>
          <cell r="AD30">
            <v>7.4971360000000011</v>
          </cell>
          <cell r="AE30">
            <v>23.931354558715341</v>
          </cell>
          <cell r="AF30">
            <v>23.931354558715341</v>
          </cell>
          <cell r="AG30">
            <v>25.213354558715341</v>
          </cell>
          <cell r="AH30">
            <v>356.40284402001419</v>
          </cell>
          <cell r="AI30">
            <v>74.069999999999993</v>
          </cell>
          <cell r="AJ30">
            <v>0.49</v>
          </cell>
          <cell r="AK30">
            <v>18</v>
          </cell>
          <cell r="AL30">
            <v>0.45</v>
          </cell>
          <cell r="AM30">
            <v>1.4E-2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1.1671964236528531</v>
          </cell>
          <cell r="AW30">
            <v>185.63457031085673</v>
          </cell>
          <cell r="AX30">
            <v>185.634521484375</v>
          </cell>
          <cell r="AY30">
            <v>120.48880343979978</v>
          </cell>
          <cell r="AZ30" t="str">
            <v>46°26'13''</v>
          </cell>
          <cell r="BA30">
            <v>3.1081370028379447</v>
          </cell>
          <cell r="BB30">
            <v>3.1081352233886719</v>
          </cell>
          <cell r="BC30">
            <v>3.1081352233886719</v>
          </cell>
          <cell r="BD30">
            <v>3.1081352233886719</v>
          </cell>
          <cell r="BE30">
            <v>3.1081352233886719</v>
          </cell>
          <cell r="BF30">
            <v>0</v>
          </cell>
          <cell r="BG30">
            <v>0.83695201556002952</v>
          </cell>
          <cell r="BH30">
            <v>2.6666666666666665</v>
          </cell>
          <cell r="BI30">
            <v>1.2</v>
          </cell>
          <cell r="BJ30">
            <v>1.1999998092651367</v>
          </cell>
          <cell r="BK30">
            <v>1.1999998092651367</v>
          </cell>
          <cell r="BL30">
            <v>1.1999998092651367</v>
          </cell>
          <cell r="BM30">
            <v>1.1004840207873858</v>
          </cell>
          <cell r="BN30">
            <v>1.1004838943481445</v>
          </cell>
          <cell r="BO30">
            <v>686.87299999999993</v>
          </cell>
          <cell r="BP30">
            <v>686.51299999999992</v>
          </cell>
          <cell r="BQ30">
            <v>687.32299999999998</v>
          </cell>
          <cell r="BR30">
            <v>686.96299999999997</v>
          </cell>
          <cell r="BS30">
            <v>688.11300000000006</v>
          </cell>
          <cell r="BT30">
            <v>689.41300000000001</v>
          </cell>
          <cell r="BU30">
            <v>689.41259765625</v>
          </cell>
          <cell r="BV30">
            <v>0.79000000000007731</v>
          </cell>
          <cell r="BW30">
            <v>2.4500000000000455</v>
          </cell>
          <cell r="BX30">
            <v>1.2400000000000773</v>
          </cell>
          <cell r="BY30">
            <v>450</v>
          </cell>
          <cell r="BZ30">
            <v>0.96250000000000002</v>
          </cell>
          <cell r="CA30">
            <v>0.5625</v>
          </cell>
          <cell r="CB30">
            <v>1.6200000000000614</v>
          </cell>
          <cell r="CC30">
            <v>1.4066499719909016</v>
          </cell>
          <cell r="CD30">
            <v>2736.571583790862</v>
          </cell>
          <cell r="CE30">
            <v>9.2702451954917886E-2</v>
          </cell>
          <cell r="CF30">
            <v>764.79522862807255</v>
          </cell>
          <cell r="CG30">
            <v>3501.3668124189344</v>
          </cell>
          <cell r="CH30">
            <v>1.5</v>
          </cell>
          <cell r="CI30">
            <v>4487</v>
          </cell>
          <cell r="CJ30">
            <v>1.1705037260147986</v>
          </cell>
          <cell r="CK30">
            <v>1.5</v>
          </cell>
          <cell r="CL30">
            <v>2</v>
          </cell>
          <cell r="CM30">
            <v>2</v>
          </cell>
        </row>
        <row r="31">
          <cell r="A31">
            <v>48</v>
          </cell>
          <cell r="B31" t="str">
            <v>C14</v>
          </cell>
          <cell r="C31" t="str">
            <v>C15</v>
          </cell>
          <cell r="F31">
            <v>1.1199999999999997</v>
          </cell>
          <cell r="G31">
            <v>5</v>
          </cell>
          <cell r="J31">
            <v>5</v>
          </cell>
          <cell r="K31">
            <v>0.1114086862725861</v>
          </cell>
          <cell r="L31">
            <v>3.1114086862725863</v>
          </cell>
          <cell r="M31">
            <v>3.1114086862725863</v>
          </cell>
          <cell r="N31">
            <v>469.45924466702473</v>
          </cell>
          <cell r="O31">
            <v>0.62989898989898918</v>
          </cell>
          <cell r="P31">
            <v>331.19733249624136</v>
          </cell>
          <cell r="S31">
            <v>12.820000000000002</v>
          </cell>
          <cell r="T31">
            <v>98</v>
          </cell>
          <cell r="U31">
            <v>5025</v>
          </cell>
          <cell r="V31">
            <v>0.68799999999999994</v>
          </cell>
          <cell r="X31">
            <v>0</v>
          </cell>
          <cell r="Y31">
            <v>0</v>
          </cell>
          <cell r="AA31">
            <v>0</v>
          </cell>
          <cell r="AB31">
            <v>0</v>
          </cell>
          <cell r="AC31">
            <v>0.58479999999999999</v>
          </cell>
          <cell r="AD31">
            <v>7.4971360000000011</v>
          </cell>
          <cell r="AE31">
            <v>23.931354558715341</v>
          </cell>
          <cell r="AF31">
            <v>23.931354558715341</v>
          </cell>
          <cell r="AG31">
            <v>25.213354558715341</v>
          </cell>
          <cell r="AH31">
            <v>356.41068705495672</v>
          </cell>
          <cell r="AI31">
            <v>7.92</v>
          </cell>
          <cell r="AJ31">
            <v>0.49</v>
          </cell>
          <cell r="AK31">
            <v>18</v>
          </cell>
          <cell r="AL31">
            <v>0.45</v>
          </cell>
          <cell r="AM31">
            <v>1.4E-2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1.1671964236528531</v>
          </cell>
          <cell r="AW31">
            <v>185.63457031085673</v>
          </cell>
          <cell r="AX31">
            <v>185.634521484375</v>
          </cell>
          <cell r="AY31">
            <v>171.69793098169856</v>
          </cell>
          <cell r="AZ31" t="str">
            <v>51°12'33''</v>
          </cell>
          <cell r="BA31">
            <v>2.7823125836732552</v>
          </cell>
          <cell r="BB31">
            <v>2.7823123931884766</v>
          </cell>
          <cell r="BC31">
            <v>2.7823123931884766</v>
          </cell>
          <cell r="BD31">
            <v>2.7823123931884766</v>
          </cell>
          <cell r="BE31">
            <v>2.7823123931884766</v>
          </cell>
          <cell r="BF31">
            <v>0</v>
          </cell>
          <cell r="BG31">
            <v>0.83697043360582635</v>
          </cell>
          <cell r="BH31">
            <v>2.6666666666666665</v>
          </cell>
          <cell r="BI31">
            <v>1.2</v>
          </cell>
          <cell r="BJ31">
            <v>1.1999998092651367</v>
          </cell>
          <cell r="BK31">
            <v>1.1999998092651367</v>
          </cell>
          <cell r="BL31">
            <v>1.1999998092651367</v>
          </cell>
          <cell r="BM31">
            <v>1.1005158192416571</v>
          </cell>
          <cell r="BN31">
            <v>1.1005153656005859</v>
          </cell>
          <cell r="BO31">
            <v>686.51299999999992</v>
          </cell>
          <cell r="BP31">
            <v>686.47299999999996</v>
          </cell>
          <cell r="BQ31">
            <v>686.96299999999997</v>
          </cell>
          <cell r="BR31">
            <v>686.923</v>
          </cell>
          <cell r="BS31">
            <v>689.41300000000001</v>
          </cell>
          <cell r="BT31">
            <v>689.03300000000013</v>
          </cell>
          <cell r="BU31">
            <v>689.03271484375</v>
          </cell>
          <cell r="BV31">
            <v>2.4500000000000455</v>
          </cell>
          <cell r="BW31">
            <v>2.1100000000001273</v>
          </cell>
          <cell r="BX31">
            <v>2.9000000000000457</v>
          </cell>
          <cell r="BY31">
            <v>450</v>
          </cell>
          <cell r="BZ31">
            <v>0.96250000000000002</v>
          </cell>
          <cell r="CA31">
            <v>0.5625</v>
          </cell>
          <cell r="CB31">
            <v>2.2800000000000864</v>
          </cell>
          <cell r="CC31">
            <v>1.8461750726099502</v>
          </cell>
          <cell r="CD31">
            <v>3591.6470643061298</v>
          </cell>
          <cell r="CE31">
            <v>4.9082623821784632E-2</v>
          </cell>
          <cell r="CF31">
            <v>404.9316465297232</v>
          </cell>
          <cell r="CG31">
            <v>3996.5787108358531</v>
          </cell>
          <cell r="CH31">
            <v>1.5</v>
          </cell>
          <cell r="CI31">
            <v>4487</v>
          </cell>
          <cell r="CJ31">
            <v>1.3360526111552886</v>
          </cell>
          <cell r="CK31">
            <v>1.5</v>
          </cell>
          <cell r="CL31">
            <v>2</v>
          </cell>
          <cell r="CM31">
            <v>2</v>
          </cell>
        </row>
        <row r="32">
          <cell r="A32">
            <v>49</v>
          </cell>
          <cell r="B32" t="str">
            <v>C15</v>
          </cell>
          <cell r="C32" t="str">
            <v>C16</v>
          </cell>
          <cell r="F32">
            <v>1.1199999999999997</v>
          </cell>
          <cell r="G32">
            <v>5</v>
          </cell>
          <cell r="J32">
            <v>5</v>
          </cell>
          <cell r="K32">
            <v>3.8589780837585699E-2</v>
          </cell>
          <cell r="L32">
            <v>3.149998467110172</v>
          </cell>
          <cell r="M32">
            <v>3.149998467110172</v>
          </cell>
          <cell r="N32">
            <v>468.61830850381955</v>
          </cell>
          <cell r="O32">
            <v>0.66974137931034572</v>
          </cell>
          <cell r="P32">
            <v>351.51544098432061</v>
          </cell>
          <cell r="S32">
            <v>12.820000000000002</v>
          </cell>
          <cell r="T32">
            <v>98</v>
          </cell>
          <cell r="U32">
            <v>5025</v>
          </cell>
          <cell r="V32">
            <v>0.68799999999999994</v>
          </cell>
          <cell r="X32">
            <v>0</v>
          </cell>
          <cell r="Y32">
            <v>0</v>
          </cell>
          <cell r="AA32">
            <v>0</v>
          </cell>
          <cell r="AB32">
            <v>0</v>
          </cell>
          <cell r="AC32">
            <v>0.58479999999999999</v>
          </cell>
          <cell r="AD32">
            <v>7.4971360000000011</v>
          </cell>
          <cell r="AE32">
            <v>23.931354558715341</v>
          </cell>
          <cell r="AF32">
            <v>23.931354558715341</v>
          </cell>
          <cell r="AG32">
            <v>25.213354558715341</v>
          </cell>
          <cell r="AH32">
            <v>376.72879554303597</v>
          </cell>
          <cell r="AI32">
            <v>5.22</v>
          </cell>
          <cell r="AJ32">
            <v>40.07</v>
          </cell>
          <cell r="AK32">
            <v>18</v>
          </cell>
          <cell r="AL32">
            <v>0.45</v>
          </cell>
          <cell r="AM32">
            <v>1.4E-2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10.554935394568046</v>
          </cell>
          <cell r="AW32">
            <v>1678.6899419186741</v>
          </cell>
          <cell r="AX32">
            <v>1678.689453125</v>
          </cell>
          <cell r="AY32">
            <v>150.5004077340291</v>
          </cell>
          <cell r="AZ32" t="str">
            <v>21°11'51''</v>
          </cell>
          <cell r="BA32">
            <v>7.1254554098055687</v>
          </cell>
          <cell r="BB32">
            <v>7.1254539489746094</v>
          </cell>
          <cell r="BC32">
            <v>7.1254539489746094</v>
          </cell>
          <cell r="BD32">
            <v>7.1254539489746094</v>
          </cell>
          <cell r="BE32">
            <v>7.1254539489746094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0.1</v>
          </cell>
          <cell r="BO32">
            <v>686.37299999999993</v>
          </cell>
          <cell r="BP32">
            <v>684.2829999999999</v>
          </cell>
          <cell r="BQ32">
            <v>686.82299999999998</v>
          </cell>
          <cell r="BR32">
            <v>684.73299999999995</v>
          </cell>
          <cell r="BS32">
            <v>689.03300000000013</v>
          </cell>
          <cell r="BT32">
            <v>684.62300000000005</v>
          </cell>
          <cell r="BU32">
            <v>684.62255859375</v>
          </cell>
          <cell r="BV32">
            <v>2.2100000000001501</v>
          </cell>
          <cell r="BW32">
            <v>-0.10999999999989996</v>
          </cell>
          <cell r="BX32">
            <v>2.6600000000001502</v>
          </cell>
          <cell r="BY32">
            <v>450</v>
          </cell>
          <cell r="BZ32">
            <v>0.96250000000000002</v>
          </cell>
          <cell r="CA32">
            <v>0.5625</v>
          </cell>
          <cell r="CB32">
            <v>1.0500000000001251</v>
          </cell>
          <cell r="CC32">
            <v>0.96987335878849579</v>
          </cell>
          <cell r="CD32">
            <v>1886.8431567093255</v>
          </cell>
          <cell r="CE32">
            <v>0.19554065331898984</v>
          </cell>
          <cell r="CF32">
            <v>1613.2103898816663</v>
          </cell>
          <cell r="CG32">
            <v>3500.0535465909916</v>
          </cell>
          <cell r="CH32">
            <v>1.5</v>
          </cell>
          <cell r="CI32">
            <v>4487</v>
          </cell>
          <cell r="CJ32">
            <v>1.1700647024485151</v>
          </cell>
          <cell r="CK32">
            <v>1.5</v>
          </cell>
          <cell r="CL32">
            <v>2</v>
          </cell>
          <cell r="CM32">
            <v>2</v>
          </cell>
        </row>
        <row r="33">
          <cell r="A33">
            <v>50</v>
          </cell>
          <cell r="B33" t="str">
            <v>C16</v>
          </cell>
          <cell r="C33" t="str">
            <v>C17</v>
          </cell>
          <cell r="F33">
            <v>1.1199999999999997</v>
          </cell>
          <cell r="G33">
            <v>5</v>
          </cell>
          <cell r="J33">
            <v>5</v>
          </cell>
          <cell r="K33">
            <v>0.48517237035901284</v>
          </cell>
          <cell r="L33">
            <v>3.6351708374691847</v>
          </cell>
          <cell r="M33">
            <v>3.6351708374691847</v>
          </cell>
          <cell r="N33">
            <v>458.27944425352018</v>
          </cell>
          <cell r="O33">
            <v>0.64210396039604045</v>
          </cell>
          <cell r="P33">
            <v>329.57461165807547</v>
          </cell>
          <cell r="S33">
            <v>12.820000000000002</v>
          </cell>
          <cell r="T33">
            <v>98</v>
          </cell>
          <cell r="U33">
            <v>5025</v>
          </cell>
          <cell r="V33">
            <v>0.68799999999999994</v>
          </cell>
          <cell r="X33">
            <v>0</v>
          </cell>
          <cell r="Y33">
            <v>0</v>
          </cell>
          <cell r="AA33">
            <v>0</v>
          </cell>
          <cell r="AB33">
            <v>0</v>
          </cell>
          <cell r="AC33">
            <v>0.58479999999999999</v>
          </cell>
          <cell r="AD33">
            <v>7.4971360000000011</v>
          </cell>
          <cell r="AE33">
            <v>23.931354558715341</v>
          </cell>
          <cell r="AF33">
            <v>23.931354558715341</v>
          </cell>
          <cell r="AG33">
            <v>25.213354558715341</v>
          </cell>
          <cell r="AH33">
            <v>354.78796621679084</v>
          </cell>
          <cell r="AI33">
            <v>4.04</v>
          </cell>
          <cell r="AJ33">
            <v>26.1</v>
          </cell>
          <cell r="AK33">
            <v>18</v>
          </cell>
          <cell r="AL33">
            <v>0.45</v>
          </cell>
          <cell r="AM33">
            <v>1.4E-2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8.5185595128479807</v>
          </cell>
          <cell r="AW33">
            <v>1354.8183517269902</v>
          </cell>
          <cell r="AX33">
            <v>1354.8173828125</v>
          </cell>
          <cell r="AY33">
            <v>150.4994376613574</v>
          </cell>
          <cell r="AZ33" t="str">
            <v>00°00'00''</v>
          </cell>
          <cell r="BA33">
            <v>1000</v>
          </cell>
          <cell r="BB33">
            <v>1000</v>
          </cell>
          <cell r="BC33">
            <v>1000</v>
          </cell>
          <cell r="BD33">
            <v>1000</v>
          </cell>
          <cell r="BE33">
            <v>1000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683.88299999999992</v>
          </cell>
          <cell r="BP33">
            <v>682.83299999999997</v>
          </cell>
          <cell r="BQ33">
            <v>684.33299999999997</v>
          </cell>
          <cell r="BR33">
            <v>683.28300000000002</v>
          </cell>
          <cell r="BS33">
            <v>684.62300000000005</v>
          </cell>
          <cell r="BT33">
            <v>683.44299999999998</v>
          </cell>
          <cell r="BU33">
            <v>683.44287109375</v>
          </cell>
          <cell r="BV33">
            <v>0.29000000000007731</v>
          </cell>
          <cell r="BW33">
            <v>0.15999999999996817</v>
          </cell>
          <cell r="BX33">
            <v>0.74000000000007726</v>
          </cell>
          <cell r="BY33">
            <v>450</v>
          </cell>
          <cell r="BZ33">
            <v>0.96250000000000002</v>
          </cell>
          <cell r="CA33">
            <v>0.5625</v>
          </cell>
          <cell r="CB33">
            <v>0.22500000000002274</v>
          </cell>
          <cell r="CC33">
            <v>0.22785683862238518</v>
          </cell>
          <cell r="CD33">
            <v>443.28479875054001</v>
          </cell>
          <cell r="CE33">
            <v>0.86521412866045633</v>
          </cell>
          <cell r="CF33">
            <v>9279.4215298833951</v>
          </cell>
          <cell r="CG33">
            <v>9722.7063286339344</v>
          </cell>
          <cell r="CH33">
            <v>1.5</v>
          </cell>
          <cell r="CI33">
            <v>4487</v>
          </cell>
          <cell r="CJ33">
            <v>3.2502918415312911</v>
          </cell>
          <cell r="CK33">
            <v>4</v>
          </cell>
          <cell r="CL33">
            <v>2</v>
          </cell>
          <cell r="CM33">
            <v>2</v>
          </cell>
        </row>
        <row r="34">
          <cell r="A34">
            <v>51</v>
          </cell>
          <cell r="B34" t="str">
            <v>C17</v>
          </cell>
          <cell r="C34" t="str">
            <v>C18</v>
          </cell>
          <cell r="D34">
            <v>0.09</v>
          </cell>
          <cell r="F34">
            <v>1.2099999999999997</v>
          </cell>
          <cell r="G34">
            <v>5</v>
          </cell>
          <cell r="J34">
            <v>5</v>
          </cell>
          <cell r="K34">
            <v>7.674231238376758E-2</v>
          </cell>
          <cell r="L34">
            <v>3.7119131498529523</v>
          </cell>
          <cell r="M34">
            <v>3.7119131498529523</v>
          </cell>
          <cell r="N34">
            <v>456.68279766231387</v>
          </cell>
          <cell r="O34">
            <v>0.6266236233907243</v>
          </cell>
          <cell r="P34">
            <v>346.26355758776015</v>
          </cell>
          <cell r="Q34">
            <v>0.09</v>
          </cell>
          <cell r="S34">
            <v>12.910000000000002</v>
          </cell>
          <cell r="T34">
            <v>98</v>
          </cell>
          <cell r="U34">
            <v>5060</v>
          </cell>
          <cell r="V34">
            <v>0.68799999999999994</v>
          </cell>
          <cell r="X34">
            <v>0</v>
          </cell>
          <cell r="Y34">
            <v>0</v>
          </cell>
          <cell r="AA34">
            <v>0</v>
          </cell>
          <cell r="AB34">
            <v>0</v>
          </cell>
          <cell r="AC34">
            <v>0.58479999999999999</v>
          </cell>
          <cell r="AD34">
            <v>7.5497680000000011</v>
          </cell>
          <cell r="AE34">
            <v>24.087004676164803</v>
          </cell>
          <cell r="AF34">
            <v>24.087004676164803</v>
          </cell>
          <cell r="AG34">
            <v>25.378004676164803</v>
          </cell>
          <cell r="AH34">
            <v>371.64156226392492</v>
          </cell>
          <cell r="AI34">
            <v>64.47</v>
          </cell>
          <cell r="AJ34">
            <v>0.62</v>
          </cell>
          <cell r="AK34">
            <v>18</v>
          </cell>
          <cell r="AL34">
            <v>0.45</v>
          </cell>
          <cell r="AM34">
            <v>1.4E-2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1.3129305471944275</v>
          </cell>
          <cell r="AW34">
            <v>208.81258118806932</v>
          </cell>
          <cell r="AX34">
            <v>208.8125</v>
          </cell>
          <cell r="AY34">
            <v>208.24170826422633</v>
          </cell>
          <cell r="AZ34" t="str">
            <v>57°44'32''</v>
          </cell>
          <cell r="BA34">
            <v>2.4182077430262381</v>
          </cell>
          <cell r="BB34">
            <v>2.4182071685791016</v>
          </cell>
          <cell r="BC34">
            <v>2.4182071685791016</v>
          </cell>
          <cell r="BD34">
            <v>2.4182071685791016</v>
          </cell>
          <cell r="BE34">
            <v>2.4182071685791016</v>
          </cell>
          <cell r="BF34">
            <v>0</v>
          </cell>
          <cell r="BG34">
            <v>0.87273757721530154</v>
          </cell>
          <cell r="BH34">
            <v>2.6666666666666665</v>
          </cell>
          <cell r="BI34">
            <v>1.2</v>
          </cell>
          <cell r="BJ34">
            <v>1.1999998092651367</v>
          </cell>
          <cell r="BK34">
            <v>1.1999998092651367</v>
          </cell>
          <cell r="BL34">
            <v>1.1999998092651367</v>
          </cell>
          <cell r="BM34">
            <v>1.1635873442743006</v>
          </cell>
          <cell r="BN34">
            <v>1.1635866165161133</v>
          </cell>
          <cell r="BO34">
            <v>683.00299999999993</v>
          </cell>
          <cell r="BP34">
            <v>682.60299999999995</v>
          </cell>
          <cell r="BQ34">
            <v>683.45299999999997</v>
          </cell>
          <cell r="BR34">
            <v>683.053</v>
          </cell>
          <cell r="BS34">
            <v>683.44299999999998</v>
          </cell>
          <cell r="BT34">
            <v>684.57300000000009</v>
          </cell>
          <cell r="BU34">
            <v>684.57275390625</v>
          </cell>
          <cell r="BV34">
            <v>-9.9999999999909051E-3</v>
          </cell>
          <cell r="BW34">
            <v>1.5200000000000955</v>
          </cell>
          <cell r="BX34">
            <v>0.44000000000000911</v>
          </cell>
          <cell r="BY34">
            <v>450</v>
          </cell>
          <cell r="BZ34">
            <v>0.96250000000000002</v>
          </cell>
          <cell r="CA34">
            <v>0.5625</v>
          </cell>
          <cell r="CB34">
            <v>0.7550000000000523</v>
          </cell>
          <cell r="CC34">
            <v>0.72046281976272386</v>
          </cell>
          <cell r="CD34">
            <v>1401.626644153703</v>
          </cell>
          <cell r="CE34">
            <v>0.32021685538789268</v>
          </cell>
          <cell r="CF34">
            <v>2905.9679626451261</v>
          </cell>
          <cell r="CG34">
            <v>4307.5946067988289</v>
          </cell>
          <cell r="CH34">
            <v>1.5</v>
          </cell>
          <cell r="CI34">
            <v>4487</v>
          </cell>
          <cell r="CJ34">
            <v>1.4400249409846764</v>
          </cell>
          <cell r="CK34">
            <v>1.5</v>
          </cell>
          <cell r="CL34">
            <v>2</v>
          </cell>
          <cell r="CM34">
            <v>2</v>
          </cell>
        </row>
        <row r="35">
          <cell r="A35">
            <v>52</v>
          </cell>
          <cell r="B35" t="str">
            <v>C18</v>
          </cell>
          <cell r="C35" t="str">
            <v>C19</v>
          </cell>
          <cell r="D35">
            <v>0.59</v>
          </cell>
          <cell r="E35">
            <v>2.21</v>
          </cell>
          <cell r="F35">
            <v>4.01</v>
          </cell>
          <cell r="G35">
            <v>5</v>
          </cell>
          <cell r="J35">
            <v>5</v>
          </cell>
          <cell r="K35">
            <v>4.9682638660320799E-2</v>
          </cell>
          <cell r="L35">
            <v>3.7615957885132731</v>
          </cell>
          <cell r="M35">
            <v>3.7615957885132731</v>
          </cell>
          <cell r="N35">
            <v>455.65463229924131</v>
          </cell>
          <cell r="O35">
            <v>0.64050518134715029</v>
          </cell>
          <cell r="P35">
            <v>1170.3151030989034</v>
          </cell>
          <cell r="Q35">
            <v>0.59</v>
          </cell>
          <cell r="R35">
            <v>2.21</v>
          </cell>
          <cell r="S35">
            <v>15.71</v>
          </cell>
          <cell r="T35">
            <v>98</v>
          </cell>
          <cell r="U35">
            <v>6158</v>
          </cell>
          <cell r="V35">
            <v>0.68799999999999994</v>
          </cell>
          <cell r="X35">
            <v>0</v>
          </cell>
          <cell r="Y35">
            <v>0</v>
          </cell>
          <cell r="AA35">
            <v>0</v>
          </cell>
          <cell r="AB35">
            <v>0</v>
          </cell>
          <cell r="AC35">
            <v>0.58479999999999999</v>
          </cell>
          <cell r="AD35">
            <v>9.1872080000000018</v>
          </cell>
          <cell r="AE35">
            <v>28.892419965387656</v>
          </cell>
          <cell r="AF35">
            <v>28.892419965387656</v>
          </cell>
          <cell r="AG35">
            <v>30.463419965387658</v>
          </cell>
          <cell r="AH35">
            <v>1200.778523064291</v>
          </cell>
          <cell r="AI35">
            <v>19.3</v>
          </cell>
          <cell r="AJ35">
            <v>14.58</v>
          </cell>
          <cell r="AK35">
            <v>28</v>
          </cell>
          <cell r="AL35">
            <v>0.70000000000000007</v>
          </cell>
          <cell r="AM35">
            <v>1.2999999999999999E-2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9.2051959495256561</v>
          </cell>
          <cell r="AW35">
            <v>3542.5745563108298</v>
          </cell>
          <cell r="AX35">
            <v>3542.57421875</v>
          </cell>
          <cell r="AY35">
            <v>114.73554446443033</v>
          </cell>
          <cell r="AZ35" t="str">
            <v>93°30'22''</v>
          </cell>
          <cell r="BA35">
            <v>1.0077907318737453</v>
          </cell>
          <cell r="BB35">
            <v>1.0077905654907227</v>
          </cell>
          <cell r="BC35">
            <v>1.0077905654907227</v>
          </cell>
          <cell r="BD35">
            <v>1.0077905654907227</v>
          </cell>
          <cell r="BE35">
            <v>1.0077905654907227</v>
          </cell>
          <cell r="BF35">
            <v>0</v>
          </cell>
          <cell r="BG35">
            <v>0.9343476434955017</v>
          </cell>
          <cell r="BH35">
            <v>2.1428571428571428</v>
          </cell>
          <cell r="BI35">
            <v>1.2</v>
          </cell>
          <cell r="BJ35">
            <v>1.1999998092651367</v>
          </cell>
          <cell r="BK35">
            <v>1.1999998092651367</v>
          </cell>
          <cell r="BL35">
            <v>1.1999998092651367</v>
          </cell>
          <cell r="BM35">
            <v>1.9886500545321404</v>
          </cell>
          <cell r="BN35">
            <v>1.9886493682861328</v>
          </cell>
          <cell r="BO35">
            <v>683.40299999999991</v>
          </cell>
          <cell r="BP35">
            <v>680.59299999999996</v>
          </cell>
          <cell r="BQ35">
            <v>684.10299999999995</v>
          </cell>
          <cell r="BR35">
            <v>681.29300000000001</v>
          </cell>
          <cell r="BS35">
            <v>684.57300000000009</v>
          </cell>
          <cell r="BT35">
            <v>679.55300000000011</v>
          </cell>
          <cell r="BU35">
            <v>679.552734375</v>
          </cell>
          <cell r="BV35">
            <v>0.47000000000014097</v>
          </cell>
          <cell r="BW35">
            <v>-1.7399999999998954</v>
          </cell>
          <cell r="BX35">
            <v>1.1700000000001411</v>
          </cell>
          <cell r="BY35">
            <v>700</v>
          </cell>
          <cell r="BZ35">
            <v>1.2749999999999999</v>
          </cell>
          <cell r="CA35">
            <v>0.875</v>
          </cell>
          <cell r="CB35">
            <v>-0.63499999999987722</v>
          </cell>
          <cell r="CC35">
            <v>-0.52634837539558499</v>
          </cell>
          <cell r="CD35">
            <v>-1796.8546632801404</v>
          </cell>
          <cell r="CE35">
            <v>1.4625746628637755</v>
          </cell>
          <cell r="CF35">
            <v>15686.113259213991</v>
          </cell>
          <cell r="CG35">
            <v>13889.25859593385</v>
          </cell>
          <cell r="CH35">
            <v>1.25</v>
          </cell>
          <cell r="CI35">
            <v>4613</v>
          </cell>
          <cell r="CJ35">
            <v>3.763618739414115</v>
          </cell>
          <cell r="CK35">
            <v>4</v>
          </cell>
          <cell r="CL35">
            <v>3</v>
          </cell>
          <cell r="CM35">
            <v>3</v>
          </cell>
        </row>
        <row r="36">
          <cell r="A36">
            <v>53</v>
          </cell>
          <cell r="B36" t="str">
            <v>C19</v>
          </cell>
          <cell r="C36" t="str">
            <v>C20</v>
          </cell>
          <cell r="F36">
            <v>4.01</v>
          </cell>
          <cell r="G36">
            <v>5</v>
          </cell>
          <cell r="J36">
            <v>5</v>
          </cell>
          <cell r="K36">
            <v>4.8647885230008001E-2</v>
          </cell>
          <cell r="L36">
            <v>3.810243673743281</v>
          </cell>
          <cell r="M36">
            <v>3.810243673743281</v>
          </cell>
          <cell r="N36">
            <v>454.65203698934312</v>
          </cell>
          <cell r="O36">
            <v>0.63959865053513276</v>
          </cell>
          <cell r="P36">
            <v>1166.0872655789467</v>
          </cell>
          <cell r="S36">
            <v>15.71</v>
          </cell>
          <cell r="T36">
            <v>98</v>
          </cell>
          <cell r="U36">
            <v>6158</v>
          </cell>
          <cell r="V36">
            <v>0.68799999999999994</v>
          </cell>
          <cell r="X36">
            <v>0</v>
          </cell>
          <cell r="Y36">
            <v>0</v>
          </cell>
          <cell r="AA36">
            <v>0</v>
          </cell>
          <cell r="AB36">
            <v>0</v>
          </cell>
          <cell r="AC36">
            <v>0.58479999999999999</v>
          </cell>
          <cell r="AD36">
            <v>9.1872080000000018</v>
          </cell>
          <cell r="AE36">
            <v>28.892419965387656</v>
          </cell>
          <cell r="AF36">
            <v>28.892419965387656</v>
          </cell>
          <cell r="AG36">
            <v>30.463419965387658</v>
          </cell>
          <cell r="AH36">
            <v>1196.5506855443343</v>
          </cell>
          <cell r="AI36">
            <v>21.49</v>
          </cell>
          <cell r="AJ36">
            <v>20.5</v>
          </cell>
          <cell r="AK36">
            <v>28</v>
          </cell>
          <cell r="AL36">
            <v>0.70000000000000007</v>
          </cell>
          <cell r="AM36">
            <v>1.2999999999999999E-2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10.915187647171557</v>
          </cell>
          <cell r="AW36">
            <v>4200.6564823012577</v>
          </cell>
          <cell r="AX36">
            <v>4200.65625</v>
          </cell>
          <cell r="AY36">
            <v>114.73715898942989</v>
          </cell>
          <cell r="AZ36" t="str">
            <v>00°00'00''</v>
          </cell>
          <cell r="BA36">
            <v>1000</v>
          </cell>
          <cell r="BB36">
            <v>1000</v>
          </cell>
          <cell r="BC36">
            <v>1000</v>
          </cell>
          <cell r="BD36">
            <v>1000</v>
          </cell>
          <cell r="BE36">
            <v>1000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680.59299999999996</v>
          </cell>
          <cell r="BP36">
            <v>676.18299999999999</v>
          </cell>
          <cell r="BQ36">
            <v>681.29300000000001</v>
          </cell>
          <cell r="BR36">
            <v>676.88300000000004</v>
          </cell>
          <cell r="BS36">
            <v>679.55300000000011</v>
          </cell>
          <cell r="BT36">
            <v>674.35300000000007</v>
          </cell>
          <cell r="BU36">
            <v>674.3525390625</v>
          </cell>
          <cell r="BV36">
            <v>-1.7399999999998954</v>
          </cell>
          <cell r="BW36">
            <v>-2.5299999999999727</v>
          </cell>
          <cell r="BX36">
            <v>-1.0399999999998952</v>
          </cell>
          <cell r="BY36">
            <v>700</v>
          </cell>
          <cell r="BZ36">
            <v>1.2749999999999999</v>
          </cell>
          <cell r="CA36">
            <v>0.875</v>
          </cell>
          <cell r="CB36">
            <v>-2.1349999999999341</v>
          </cell>
          <cell r="CC36">
            <v>-2.0245852491296268</v>
          </cell>
          <cell r="CD36">
            <v>-6911.5544307943328</v>
          </cell>
          <cell r="CE36">
            <v>1.9151977298689804</v>
          </cell>
          <cell r="CF36">
            <v>20540.495652844817</v>
          </cell>
          <cell r="CG36">
            <v>13628.941222050484</v>
          </cell>
          <cell r="CH36">
            <v>1.25</v>
          </cell>
          <cell r="CI36">
            <v>4613</v>
          </cell>
          <cell r="CJ36">
            <v>3.6930796721359429</v>
          </cell>
          <cell r="CK36">
            <v>4</v>
          </cell>
          <cell r="CL36">
            <v>3</v>
          </cell>
          <cell r="CM36">
            <v>3</v>
          </cell>
        </row>
        <row r="37">
          <cell r="A37">
            <v>54</v>
          </cell>
          <cell r="B37" t="str">
            <v>C20</v>
          </cell>
          <cell r="C37" t="str">
            <v>A21</v>
          </cell>
          <cell r="F37">
            <v>4.01</v>
          </cell>
          <cell r="G37">
            <v>5</v>
          </cell>
          <cell r="J37">
            <v>5</v>
          </cell>
          <cell r="K37">
            <v>0.1971435875675345</v>
          </cell>
          <cell r="L37">
            <v>4.0073872613108152</v>
          </cell>
          <cell r="M37">
            <v>4.0073872613108152</v>
          </cell>
          <cell r="N37">
            <v>450.63065613657886</v>
          </cell>
          <cell r="O37">
            <v>0.63457776427703505</v>
          </cell>
          <cell r="P37">
            <v>1146.7003790862327</v>
          </cell>
          <cell r="S37">
            <v>15.71</v>
          </cell>
          <cell r="T37">
            <v>98</v>
          </cell>
          <cell r="U37">
            <v>6158</v>
          </cell>
          <cell r="V37">
            <v>0.68799999999999994</v>
          </cell>
          <cell r="X37">
            <v>0</v>
          </cell>
          <cell r="Y37">
            <v>0</v>
          </cell>
          <cell r="AA37">
            <v>0</v>
          </cell>
          <cell r="AB37">
            <v>0</v>
          </cell>
          <cell r="AC37">
            <v>0.58479999999999999</v>
          </cell>
          <cell r="AD37">
            <v>9.1872080000000018</v>
          </cell>
          <cell r="AE37">
            <v>28.892419965387656</v>
          </cell>
          <cell r="AF37">
            <v>28.892419965387656</v>
          </cell>
          <cell r="AG37">
            <v>30.463419965387658</v>
          </cell>
          <cell r="AH37">
            <v>1177.1637990516203</v>
          </cell>
          <cell r="AI37">
            <v>16.46</v>
          </cell>
          <cell r="AJ37">
            <v>9.2899999999999991</v>
          </cell>
          <cell r="AK37">
            <v>24</v>
          </cell>
          <cell r="AL37">
            <v>0.60000000000000009</v>
          </cell>
          <cell r="AM37">
            <v>1.2999999999999999E-2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6.630265807271055</v>
          </cell>
          <cell r="AW37">
            <v>1874.6634916323314</v>
          </cell>
          <cell r="AX37">
            <v>1874.6630859375</v>
          </cell>
          <cell r="AY37">
            <v>99.698075365859424</v>
          </cell>
          <cell r="AZ37" t="str">
            <v>15°02'21''</v>
          </cell>
          <cell r="BA37">
            <v>9.4697332935740395</v>
          </cell>
          <cell r="BB37">
            <v>9.4697265625</v>
          </cell>
          <cell r="BC37">
            <v>9.4697265625</v>
          </cell>
          <cell r="BD37">
            <v>9.4697265625</v>
          </cell>
          <cell r="BE37">
            <v>9.4697265625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676.18299999999999</v>
          </cell>
          <cell r="BP37">
            <v>674.65300000000002</v>
          </cell>
          <cell r="BQ37">
            <v>676.78300000000002</v>
          </cell>
          <cell r="BR37">
            <v>675.25300000000004</v>
          </cell>
          <cell r="BS37">
            <v>674.35300000000007</v>
          </cell>
          <cell r="BT37">
            <v>672.02300000000014</v>
          </cell>
          <cell r="BU37">
            <v>672.02294921875</v>
          </cell>
          <cell r="BV37">
            <v>-2.42999999999995</v>
          </cell>
          <cell r="BW37">
            <v>-3.2299999999999045</v>
          </cell>
          <cell r="BX37">
            <v>-1.8299999999999499</v>
          </cell>
          <cell r="BY37">
            <v>600</v>
          </cell>
          <cell r="BZ37">
            <v>1.1499999999999999</v>
          </cell>
          <cell r="CA37">
            <v>0.75</v>
          </cell>
          <cell r="CB37">
            <v>-2.8299999999999272</v>
          </cell>
          <cell r="CC37">
            <v>-3.2654364164759015</v>
          </cell>
          <cell r="CD37">
            <v>-9068.9332876576955</v>
          </cell>
          <cell r="CE37">
            <v>1.9570336894141922</v>
          </cell>
          <cell r="CF37">
            <v>20989.186318967211</v>
          </cell>
          <cell r="CG37">
            <v>11920.253031309516</v>
          </cell>
          <cell r="CH37">
            <v>1.25</v>
          </cell>
          <cell r="CI37">
            <v>3954</v>
          </cell>
          <cell r="CJ37">
            <v>3.768415854612265</v>
          </cell>
          <cell r="CK37">
            <v>4</v>
          </cell>
          <cell r="CL37">
            <v>3</v>
          </cell>
          <cell r="CM37">
            <v>3</v>
          </cell>
        </row>
        <row r="38">
          <cell r="A38">
            <v>55</v>
          </cell>
          <cell r="E38">
            <v>-3.1310065197464443</v>
          </cell>
          <cell r="F38">
            <v>-3.1310062408447266</v>
          </cell>
          <cell r="G38">
            <v>-3.1310062408447266</v>
          </cell>
          <cell r="J38">
            <v>-3.1310062408447266</v>
          </cell>
          <cell r="K38">
            <v>-3.1310062408447266</v>
          </cell>
          <cell r="L38">
            <v>-3.1310062408447266</v>
          </cell>
          <cell r="M38">
            <v>-3.1310062408447266</v>
          </cell>
          <cell r="N38">
            <v>-3.1310062408447266</v>
          </cell>
          <cell r="O38">
            <v>-3.1310062408447266</v>
          </cell>
          <cell r="P38">
            <v>-3.1310062408447266</v>
          </cell>
          <cell r="S38">
            <v>-3.1310062408447266</v>
          </cell>
          <cell r="U38">
            <v>-3.1310062408447266</v>
          </cell>
          <cell r="X38">
            <v>0</v>
          </cell>
          <cell r="Y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1.74</v>
          </cell>
          <cell r="AK38">
            <v>12</v>
          </cell>
          <cell r="AL38">
            <v>12</v>
          </cell>
          <cell r="AM38">
            <v>12</v>
          </cell>
          <cell r="AN38">
            <v>12</v>
          </cell>
          <cell r="AO38">
            <v>12</v>
          </cell>
          <cell r="AP38">
            <v>12</v>
          </cell>
          <cell r="AQ38">
            <v>12</v>
          </cell>
          <cell r="AR38">
            <v>12</v>
          </cell>
          <cell r="AS38">
            <v>12</v>
          </cell>
          <cell r="AT38">
            <v>12</v>
          </cell>
          <cell r="AU38">
            <v>12</v>
          </cell>
          <cell r="AV38">
            <v>12</v>
          </cell>
          <cell r="AW38">
            <v>12</v>
          </cell>
          <cell r="AX38">
            <v>12</v>
          </cell>
          <cell r="AY38">
            <v>12</v>
          </cell>
          <cell r="AZ38">
            <v>12</v>
          </cell>
          <cell r="BA38">
            <v>12</v>
          </cell>
          <cell r="BB38">
            <v>12</v>
          </cell>
          <cell r="BC38">
            <v>12</v>
          </cell>
          <cell r="BD38">
            <v>12</v>
          </cell>
          <cell r="BE38">
            <v>12</v>
          </cell>
          <cell r="BF38">
            <v>12</v>
          </cell>
          <cell r="BG38">
            <v>12</v>
          </cell>
          <cell r="BH38">
            <v>12</v>
          </cell>
          <cell r="BI38">
            <v>12</v>
          </cell>
          <cell r="BJ38">
            <v>12</v>
          </cell>
          <cell r="BK38">
            <v>12</v>
          </cell>
          <cell r="BL38">
            <v>12</v>
          </cell>
          <cell r="BM38">
            <v>12</v>
          </cell>
          <cell r="BN38">
            <v>12</v>
          </cell>
          <cell r="BO38">
            <v>674.87300000000005</v>
          </cell>
          <cell r="BP38">
            <v>674.87255859375</v>
          </cell>
          <cell r="BQ38">
            <v>674.87300000000005</v>
          </cell>
          <cell r="BR38">
            <v>674.87255859375</v>
          </cell>
          <cell r="BS38">
            <v>674.87255859375</v>
          </cell>
          <cell r="BT38">
            <v>674.87255859375</v>
          </cell>
          <cell r="BU38">
            <v>674.87255859375</v>
          </cell>
          <cell r="BV38">
            <v>674.87255859375</v>
          </cell>
          <cell r="BW38">
            <v>674.87255859375</v>
          </cell>
          <cell r="BX38">
            <v>674.87255859375</v>
          </cell>
          <cell r="BY38">
            <v>0</v>
          </cell>
          <cell r="BZ38">
            <v>0.4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 t="e">
            <v>#VALUE!</v>
          </cell>
          <cell r="CF38" t="e">
            <v>#VALUE!</v>
          </cell>
          <cell r="CG38" t="e">
            <v>#VALUE!</v>
          </cell>
          <cell r="CH38">
            <v>1.5</v>
          </cell>
          <cell r="CI38" t="e">
            <v>#VALUE!</v>
          </cell>
          <cell r="CJ38" t="e">
            <v>#VALUE!</v>
          </cell>
          <cell r="CK38" t="e">
            <v>#VALUE!</v>
          </cell>
          <cell r="CL38">
            <v>2</v>
          </cell>
          <cell r="CM38">
            <v>2</v>
          </cell>
        </row>
        <row r="39">
          <cell r="A39">
            <v>56</v>
          </cell>
          <cell r="F39">
            <v>56</v>
          </cell>
          <cell r="G39">
            <v>56</v>
          </cell>
          <cell r="J39">
            <v>56</v>
          </cell>
          <cell r="K39">
            <v>56</v>
          </cell>
          <cell r="L39">
            <v>56</v>
          </cell>
          <cell r="M39">
            <v>56</v>
          </cell>
          <cell r="N39">
            <v>56</v>
          </cell>
          <cell r="O39">
            <v>56</v>
          </cell>
          <cell r="P39">
            <v>56</v>
          </cell>
          <cell r="S39">
            <v>56</v>
          </cell>
          <cell r="U39">
            <v>56</v>
          </cell>
          <cell r="X39">
            <v>0</v>
          </cell>
          <cell r="Y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22.27</v>
          </cell>
          <cell r="AK39">
            <v>8</v>
          </cell>
          <cell r="AL39">
            <v>8</v>
          </cell>
          <cell r="AM39">
            <v>8</v>
          </cell>
          <cell r="AN39">
            <v>8</v>
          </cell>
          <cell r="AO39">
            <v>8</v>
          </cell>
          <cell r="AP39">
            <v>8</v>
          </cell>
          <cell r="AQ39">
            <v>8</v>
          </cell>
          <cell r="AR39">
            <v>8</v>
          </cell>
          <cell r="AS39">
            <v>8</v>
          </cell>
          <cell r="AT39">
            <v>8</v>
          </cell>
          <cell r="AU39">
            <v>8</v>
          </cell>
          <cell r="AV39">
            <v>8</v>
          </cell>
          <cell r="AW39">
            <v>8</v>
          </cell>
          <cell r="AX39">
            <v>8</v>
          </cell>
          <cell r="AY39">
            <v>8</v>
          </cell>
          <cell r="AZ39">
            <v>8</v>
          </cell>
          <cell r="BA39">
            <v>8</v>
          </cell>
          <cell r="BB39">
            <v>8</v>
          </cell>
          <cell r="BC39">
            <v>8</v>
          </cell>
          <cell r="BD39">
            <v>8</v>
          </cell>
          <cell r="BE39">
            <v>8</v>
          </cell>
          <cell r="BF39">
            <v>8</v>
          </cell>
          <cell r="BG39">
            <v>8</v>
          </cell>
          <cell r="BH39">
            <v>8</v>
          </cell>
          <cell r="BI39">
            <v>8</v>
          </cell>
          <cell r="BJ39">
            <v>8</v>
          </cell>
          <cell r="BK39">
            <v>8</v>
          </cell>
          <cell r="BL39">
            <v>8</v>
          </cell>
          <cell r="BM39">
            <v>8</v>
          </cell>
          <cell r="BN39">
            <v>8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0.4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 t="e">
            <v>#VALUE!</v>
          </cell>
          <cell r="CF39" t="e">
            <v>#VALUE!</v>
          </cell>
          <cell r="CG39" t="e">
            <v>#VALUE!</v>
          </cell>
          <cell r="CH39">
            <v>1.3</v>
          </cell>
          <cell r="CI39" t="e">
            <v>#VALUE!</v>
          </cell>
          <cell r="CJ39" t="e">
            <v>#VALUE!</v>
          </cell>
          <cell r="CK39" t="e">
            <v>#VALUE!</v>
          </cell>
          <cell r="CL39">
            <v>1</v>
          </cell>
          <cell r="CM39">
            <v>4</v>
          </cell>
        </row>
        <row r="40">
          <cell r="A40">
            <v>57</v>
          </cell>
          <cell r="C40">
            <v>57</v>
          </cell>
          <cell r="F40">
            <v>57</v>
          </cell>
          <cell r="G40">
            <v>57</v>
          </cell>
          <cell r="J40">
            <v>57</v>
          </cell>
          <cell r="K40">
            <v>57</v>
          </cell>
          <cell r="L40">
            <v>57</v>
          </cell>
          <cell r="M40">
            <v>57</v>
          </cell>
          <cell r="N40">
            <v>57</v>
          </cell>
          <cell r="O40">
            <v>57</v>
          </cell>
          <cell r="P40">
            <v>57</v>
          </cell>
          <cell r="S40">
            <v>57</v>
          </cell>
          <cell r="U40">
            <v>57</v>
          </cell>
          <cell r="X40">
            <v>0</v>
          </cell>
          <cell r="Y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22.35</v>
          </cell>
          <cell r="AK40">
            <v>8</v>
          </cell>
          <cell r="AL40">
            <v>8</v>
          </cell>
          <cell r="AM40">
            <v>8</v>
          </cell>
          <cell r="AN40">
            <v>8</v>
          </cell>
          <cell r="AO40">
            <v>8</v>
          </cell>
          <cell r="AP40">
            <v>8</v>
          </cell>
          <cell r="AQ40">
            <v>8</v>
          </cell>
          <cell r="AR40">
            <v>8</v>
          </cell>
          <cell r="AS40">
            <v>8</v>
          </cell>
          <cell r="AT40">
            <v>8</v>
          </cell>
          <cell r="AU40">
            <v>8</v>
          </cell>
          <cell r="AV40">
            <v>8</v>
          </cell>
          <cell r="AW40">
            <v>8</v>
          </cell>
          <cell r="AX40">
            <v>8</v>
          </cell>
          <cell r="AY40">
            <v>8</v>
          </cell>
          <cell r="AZ40">
            <v>8</v>
          </cell>
          <cell r="BA40">
            <v>8</v>
          </cell>
          <cell r="BB40">
            <v>8</v>
          </cell>
          <cell r="BC40">
            <v>8</v>
          </cell>
          <cell r="BD40">
            <v>8</v>
          </cell>
          <cell r="BE40">
            <v>8</v>
          </cell>
          <cell r="BF40">
            <v>8</v>
          </cell>
          <cell r="BG40">
            <v>8</v>
          </cell>
          <cell r="BH40">
            <v>8</v>
          </cell>
          <cell r="BI40">
            <v>8</v>
          </cell>
          <cell r="BJ40">
            <v>8</v>
          </cell>
          <cell r="BK40">
            <v>8</v>
          </cell>
          <cell r="BL40">
            <v>8</v>
          </cell>
          <cell r="BM40">
            <v>8</v>
          </cell>
          <cell r="BN40">
            <v>8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0.4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 t="e">
            <v>#VALUE!</v>
          </cell>
          <cell r="CF40" t="e">
            <v>#VALUE!</v>
          </cell>
          <cell r="CG40" t="e">
            <v>#VALUE!</v>
          </cell>
          <cell r="CH40">
            <v>1.3</v>
          </cell>
          <cell r="CI40" t="e">
            <v>#VALUE!</v>
          </cell>
          <cell r="CJ40" t="e">
            <v>#VALUE!</v>
          </cell>
          <cell r="CK40" t="e">
            <v>#VALUE!</v>
          </cell>
          <cell r="CL40">
            <v>1</v>
          </cell>
          <cell r="CM40">
            <v>4</v>
          </cell>
        </row>
        <row r="41">
          <cell r="A41">
            <v>58</v>
          </cell>
          <cell r="B41" t="str">
            <v>C31</v>
          </cell>
          <cell r="C41" t="str">
            <v>C32</v>
          </cell>
          <cell r="F41">
            <v>0</v>
          </cell>
          <cell r="G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0.4</v>
          </cell>
          <cell r="S41">
            <v>0.4</v>
          </cell>
          <cell r="T41">
            <v>98</v>
          </cell>
          <cell r="U41">
            <v>157</v>
          </cell>
          <cell r="V41">
            <v>0.68799999999999994</v>
          </cell>
          <cell r="X41">
            <v>0.68799972534179688</v>
          </cell>
          <cell r="Y41">
            <v>0.68799972534179688</v>
          </cell>
          <cell r="AA41">
            <v>0.68799972534179688</v>
          </cell>
          <cell r="AB41">
            <v>0.68799972534179688</v>
          </cell>
          <cell r="AC41">
            <v>0.58479999999999999</v>
          </cell>
          <cell r="AD41">
            <v>0.23392000000000002</v>
          </cell>
          <cell r="AE41">
            <v>0.96275646183025421</v>
          </cell>
          <cell r="AF41">
            <v>1.0427564618302543</v>
          </cell>
          <cell r="AG41">
            <v>1.0827564618302543</v>
          </cell>
          <cell r="AH41">
            <v>1.5</v>
          </cell>
          <cell r="AI41">
            <v>33.06</v>
          </cell>
          <cell r="AJ41">
            <v>12.71</v>
          </cell>
          <cell r="AK41">
            <v>8</v>
          </cell>
          <cell r="AL41">
            <v>0.2</v>
          </cell>
          <cell r="AM41">
            <v>1.4E-2</v>
          </cell>
          <cell r="AN41">
            <v>1.8120574951171874E-2</v>
          </cell>
          <cell r="AO41">
            <v>3.125E-2</v>
          </cell>
          <cell r="AP41">
            <v>9.0602874755859361E-2</v>
          </cell>
          <cell r="AQ41">
            <v>1.0606024579340583</v>
          </cell>
          <cell r="AR41">
            <v>3.0484361958124309</v>
          </cell>
          <cell r="AS41">
            <v>0.97496141568254013</v>
          </cell>
          <cell r="AT41">
            <v>5.7333209672567068E-2</v>
          </cell>
          <cell r="AU41">
            <v>7.5453784623738945E-2</v>
          </cell>
          <cell r="AV41">
            <v>3.4620261029663735</v>
          </cell>
          <cell r="AW41">
            <v>108.76275771615262</v>
          </cell>
          <cell r="AX41">
            <v>1.379148553693974E-2</v>
          </cell>
          <cell r="AY41">
            <v>180.47667380172905</v>
          </cell>
          <cell r="AZ41" t="b">
            <v>0</v>
          </cell>
          <cell r="BA41">
            <v>180.4765625</v>
          </cell>
          <cell r="BB41">
            <v>1E-3</v>
          </cell>
          <cell r="BC41">
            <v>0</v>
          </cell>
          <cell r="BD41">
            <v>0</v>
          </cell>
          <cell r="BE41">
            <v>1E-3</v>
          </cell>
          <cell r="BF41">
            <v>9.9999923259019852E-4</v>
          </cell>
          <cell r="BG41">
            <v>2.6748963180841235E-2</v>
          </cell>
          <cell r="BH41">
            <v>5.9999999999999991</v>
          </cell>
          <cell r="BI41">
            <v>1.2</v>
          </cell>
          <cell r="BJ41">
            <v>0.10752081245013895</v>
          </cell>
          <cell r="BK41">
            <v>0.13877081245013895</v>
          </cell>
          <cell r="BL41">
            <v>7.4482604539801915E-6</v>
          </cell>
          <cell r="BM41">
            <v>0.16653391285271152</v>
          </cell>
          <cell r="BN41">
            <v>0</v>
          </cell>
          <cell r="BO41">
            <v>703.05299999999988</v>
          </cell>
          <cell r="BP41">
            <v>698.85299999999984</v>
          </cell>
          <cell r="BQ41">
            <v>703.25299999999993</v>
          </cell>
          <cell r="BR41">
            <v>699.05299999999988</v>
          </cell>
          <cell r="BS41">
            <v>704.45299999999997</v>
          </cell>
          <cell r="BT41">
            <v>699.85300000000007</v>
          </cell>
          <cell r="BU41" t="b">
            <v>0</v>
          </cell>
          <cell r="BV41">
            <v>1.2000000000000455</v>
          </cell>
          <cell r="BW41">
            <v>0.8000000000001819</v>
          </cell>
          <cell r="BX41">
            <v>1.4000000000000454</v>
          </cell>
          <cell r="BY41">
            <v>200</v>
          </cell>
          <cell r="BZ41">
            <v>0.65</v>
          </cell>
          <cell r="CA41">
            <v>0.25</v>
          </cell>
          <cell r="CB41">
            <v>1.0000000000001137</v>
          </cell>
          <cell r="CC41">
            <v>1.3051536509443407</v>
          </cell>
          <cell r="CD41">
            <v>1157.9975768003665</v>
          </cell>
          <cell r="CE41">
            <v>9.8449303549506206E-2</v>
          </cell>
          <cell r="CF41">
            <v>812.20675428342622</v>
          </cell>
          <cell r="CG41">
            <v>1970.2043310837926</v>
          </cell>
          <cell r="CH41">
            <v>1.5</v>
          </cell>
          <cell r="CI41">
            <v>2243</v>
          </cell>
          <cell r="CJ41">
            <v>1.3175686565428839</v>
          </cell>
          <cell r="CK41">
            <v>1.5</v>
          </cell>
          <cell r="CL41">
            <v>1</v>
          </cell>
          <cell r="CM41">
            <v>2</v>
          </cell>
        </row>
        <row r="42">
          <cell r="A42">
            <v>59</v>
          </cell>
          <cell r="B42" t="str">
            <v>C32</v>
          </cell>
          <cell r="C42" t="str">
            <v>C33</v>
          </cell>
          <cell r="F42">
            <v>0</v>
          </cell>
          <cell r="G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S42">
            <v>0.4</v>
          </cell>
          <cell r="T42">
            <v>98</v>
          </cell>
          <cell r="U42">
            <v>157</v>
          </cell>
          <cell r="V42">
            <v>0.68799999999999994</v>
          </cell>
          <cell r="X42">
            <v>0</v>
          </cell>
          <cell r="Y42">
            <v>0</v>
          </cell>
          <cell r="AA42">
            <v>0</v>
          </cell>
          <cell r="AB42">
            <v>0</v>
          </cell>
          <cell r="AC42">
            <v>0.58479999999999999</v>
          </cell>
          <cell r="AD42">
            <v>0.23392000000000002</v>
          </cell>
          <cell r="AE42">
            <v>0.96275646183025421</v>
          </cell>
          <cell r="AF42">
            <v>1.0427564618302543</v>
          </cell>
          <cell r="AG42">
            <v>1.0827564618302543</v>
          </cell>
          <cell r="AH42">
            <v>1.5</v>
          </cell>
          <cell r="AI42">
            <v>14.62</v>
          </cell>
          <cell r="AJ42">
            <v>22.67</v>
          </cell>
          <cell r="AK42">
            <v>8</v>
          </cell>
          <cell r="AL42">
            <v>0.2</v>
          </cell>
          <cell r="AM42">
            <v>1.4E-2</v>
          </cell>
          <cell r="AN42">
            <v>1.5719604492187501E-2</v>
          </cell>
          <cell r="AO42">
            <v>3.125E-2</v>
          </cell>
          <cell r="AP42">
            <v>7.85980224609375E-2</v>
          </cell>
          <cell r="AQ42">
            <v>1.3076246347994489</v>
          </cell>
          <cell r="AR42">
            <v>4.0408094936548542</v>
          </cell>
          <cell r="AS42">
            <v>1.550829268095187</v>
          </cell>
          <cell r="AT42">
            <v>8.7149958487991439E-2</v>
          </cell>
          <cell r="AU42">
            <v>0.10286956298017894</v>
          </cell>
          <cell r="AV42">
            <v>4.6236326602931452</v>
          </cell>
          <cell r="AW42">
            <v>145.25570398474781</v>
          </cell>
          <cell r="AX42">
            <v>1.0326616847745294E-2</v>
          </cell>
          <cell r="AY42">
            <v>204.8504252470143</v>
          </cell>
          <cell r="AZ42" t="str">
            <v>24°22'26''</v>
          </cell>
          <cell r="BA42">
            <v>13.890953541458391</v>
          </cell>
          <cell r="BB42">
            <v>2.7E-2</v>
          </cell>
          <cell r="BC42">
            <v>3.0000000000000001E-3</v>
          </cell>
          <cell r="BD42">
            <v>4.0000000000000001E-3</v>
          </cell>
          <cell r="BE42">
            <v>3.4000000000000002E-2</v>
          </cell>
          <cell r="BF42">
            <v>3.4000000000000002E-2</v>
          </cell>
          <cell r="BG42">
            <v>3.3999979496002197E-2</v>
          </cell>
          <cell r="BH42">
            <v>3.3999979496002197E-2</v>
          </cell>
          <cell r="BI42">
            <v>3.3999979496002197E-2</v>
          </cell>
          <cell r="BJ42">
            <v>3.3999979496002197E-2</v>
          </cell>
          <cell r="BK42">
            <v>3.3999979496002197E-2</v>
          </cell>
          <cell r="BL42">
            <v>3.3999979496002197E-2</v>
          </cell>
          <cell r="BM42">
            <v>3.3999979496002197E-2</v>
          </cell>
          <cell r="BN42">
            <v>0.03</v>
          </cell>
          <cell r="BO42">
            <v>698.82299999999987</v>
          </cell>
          <cell r="BP42">
            <v>695.51299999999992</v>
          </cell>
          <cell r="BQ42">
            <v>699.02299999999991</v>
          </cell>
          <cell r="BR42">
            <v>695.71299999999997</v>
          </cell>
          <cell r="BS42">
            <v>699.85300000000007</v>
          </cell>
          <cell r="BT42">
            <v>696.53300000000013</v>
          </cell>
          <cell r="BU42">
            <v>696.53271484375</v>
          </cell>
          <cell r="BV42">
            <v>0.83000000000015461</v>
          </cell>
          <cell r="BW42">
            <v>0.82000000000016371</v>
          </cell>
          <cell r="BX42">
            <v>1.0300000000001546</v>
          </cell>
          <cell r="BY42">
            <v>200</v>
          </cell>
          <cell r="BZ42">
            <v>0.65</v>
          </cell>
          <cell r="CA42">
            <v>0.25</v>
          </cell>
          <cell r="CB42">
            <v>0.82500000000015916</v>
          </cell>
          <cell r="CC42">
            <v>1.1074302853340923</v>
          </cell>
          <cell r="CD42">
            <v>982.56752066267336</v>
          </cell>
          <cell r="CE42">
            <v>0.13420744962108144</v>
          </cell>
          <cell r="CF42">
            <v>1217.9326053113141</v>
          </cell>
          <cell r="CG42">
            <v>2200.5001259739875</v>
          </cell>
          <cell r="CH42">
            <v>1.5</v>
          </cell>
          <cell r="CI42">
            <v>2243</v>
          </cell>
          <cell r="CJ42">
            <v>1.4715783276687389</v>
          </cell>
          <cell r="CK42">
            <v>1.5</v>
          </cell>
          <cell r="CL42">
            <v>1</v>
          </cell>
          <cell r="CM42">
            <v>2</v>
          </cell>
        </row>
        <row r="43">
          <cell r="A43">
            <v>60</v>
          </cell>
          <cell r="B43" t="str">
            <v>C33</v>
          </cell>
          <cell r="C43" t="str">
            <v>C34</v>
          </cell>
          <cell r="F43">
            <v>0</v>
          </cell>
          <cell r="G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S43">
            <v>0.4</v>
          </cell>
          <cell r="T43">
            <v>98</v>
          </cell>
          <cell r="U43">
            <v>157</v>
          </cell>
          <cell r="V43">
            <v>0.68799999999999994</v>
          </cell>
          <cell r="X43">
            <v>0</v>
          </cell>
          <cell r="Y43">
            <v>0</v>
          </cell>
          <cell r="AA43">
            <v>0</v>
          </cell>
          <cell r="AB43">
            <v>0</v>
          </cell>
          <cell r="AC43">
            <v>0.58479999999999999</v>
          </cell>
          <cell r="AD43">
            <v>0.23392000000000002</v>
          </cell>
          <cell r="AE43">
            <v>0.96275646183025421</v>
          </cell>
          <cell r="AF43">
            <v>1.0427564618302543</v>
          </cell>
          <cell r="AG43">
            <v>1.0827564618302543</v>
          </cell>
          <cell r="AH43">
            <v>1.5</v>
          </cell>
          <cell r="AI43">
            <v>15.64</v>
          </cell>
          <cell r="AJ43">
            <v>21.09</v>
          </cell>
          <cell r="AK43">
            <v>8</v>
          </cell>
          <cell r="AL43">
            <v>0.2</v>
          </cell>
          <cell r="AM43">
            <v>1.4E-2</v>
          </cell>
          <cell r="AN43">
            <v>1.6001129150390623E-2</v>
          </cell>
          <cell r="AO43">
            <v>3.125E-2</v>
          </cell>
          <cell r="AP43">
            <v>8.0005645751953111E-2</v>
          </cell>
          <cell r="AQ43">
            <v>1.2738496815705684</v>
          </cell>
          <cell r="AR43">
            <v>3.9010338681074201</v>
          </cell>
          <cell r="AS43">
            <v>1.4634068275683341</v>
          </cell>
          <cell r="AT43">
            <v>8.2706065812305746E-2</v>
          </cell>
          <cell r="AU43">
            <v>9.8707194962696365E-2</v>
          </cell>
          <cell r="AV43">
            <v>4.4595994439352431</v>
          </cell>
          <cell r="AW43">
            <v>140.1024485102009</v>
          </cell>
          <cell r="AX43">
            <v>1.0706451000324841E-2</v>
          </cell>
          <cell r="AY43">
            <v>227.42337412800077</v>
          </cell>
          <cell r="AZ43" t="str">
            <v>22°34'23''</v>
          </cell>
          <cell r="BA43">
            <v>15.03200026335843</v>
          </cell>
          <cell r="BB43">
            <v>1E-3</v>
          </cell>
          <cell r="BC43">
            <v>1E-3</v>
          </cell>
          <cell r="BD43">
            <v>4.0000000000000001E-3</v>
          </cell>
          <cell r="BE43">
            <v>6.0000000000000001E-3</v>
          </cell>
          <cell r="BF43">
            <v>5.0000000000000001E-3</v>
          </cell>
          <cell r="BG43">
            <v>4.9999989569187164E-3</v>
          </cell>
          <cell r="BH43">
            <v>4.9999989569187164E-3</v>
          </cell>
          <cell r="BI43">
            <v>4.9999989569187164E-3</v>
          </cell>
          <cell r="BJ43">
            <v>4.9999989569187164E-3</v>
          </cell>
          <cell r="BK43">
            <v>4.9999989569187164E-3</v>
          </cell>
          <cell r="BL43">
            <v>4.9999989569187164E-3</v>
          </cell>
          <cell r="BM43">
            <v>4.9999989569187164E-3</v>
          </cell>
          <cell r="BN43">
            <v>0.01</v>
          </cell>
          <cell r="BO43">
            <v>695.50299999999993</v>
          </cell>
          <cell r="BP43">
            <v>692.20299999999997</v>
          </cell>
          <cell r="BQ43">
            <v>695.70299999999997</v>
          </cell>
          <cell r="BR43">
            <v>692.40300000000002</v>
          </cell>
          <cell r="BS43">
            <v>696.53300000000013</v>
          </cell>
          <cell r="BT43">
            <v>693.23299999999995</v>
          </cell>
          <cell r="BU43">
            <v>693.23291015625</v>
          </cell>
          <cell r="BV43">
            <v>0.83000000000015461</v>
          </cell>
          <cell r="BW43">
            <v>0.82999999999992724</v>
          </cell>
          <cell r="BX43">
            <v>1.0300000000001546</v>
          </cell>
          <cell r="BY43">
            <v>200</v>
          </cell>
          <cell r="BZ43">
            <v>0.65</v>
          </cell>
          <cell r="CA43">
            <v>0.25</v>
          </cell>
          <cell r="CB43">
            <v>0.83000000000004093</v>
          </cell>
          <cell r="CC43">
            <v>1.1132435599236561</v>
          </cell>
          <cell r="CD43">
            <v>987.72534854226399</v>
          </cell>
          <cell r="CE43">
            <v>0.13295061126629726</v>
          </cell>
          <cell r="CF43">
            <v>1206.5267972416477</v>
          </cell>
          <cell r="CG43">
            <v>2194.2521457839116</v>
          </cell>
          <cell r="CH43">
            <v>1.5</v>
          </cell>
          <cell r="CI43">
            <v>2243</v>
          </cell>
          <cell r="CJ43">
            <v>1.4674000083262895</v>
          </cell>
          <cell r="CK43">
            <v>1.5</v>
          </cell>
          <cell r="CL43">
            <v>1</v>
          </cell>
          <cell r="CM43">
            <v>2</v>
          </cell>
        </row>
        <row r="44">
          <cell r="A44">
            <v>61</v>
          </cell>
          <cell r="B44" t="str">
            <v>C34</v>
          </cell>
          <cell r="C44" t="str">
            <v>C35</v>
          </cell>
          <cell r="F44">
            <v>0</v>
          </cell>
          <cell r="G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S44">
            <v>0.4</v>
          </cell>
          <cell r="T44">
            <v>98</v>
          </cell>
          <cell r="U44">
            <v>157</v>
          </cell>
          <cell r="V44">
            <v>0.68799999999999994</v>
          </cell>
          <cell r="X44">
            <v>0</v>
          </cell>
          <cell r="Y44">
            <v>0</v>
          </cell>
          <cell r="AA44">
            <v>0</v>
          </cell>
          <cell r="AB44">
            <v>0</v>
          </cell>
          <cell r="AC44">
            <v>0.58479999999999999</v>
          </cell>
          <cell r="AD44">
            <v>0.23392000000000002</v>
          </cell>
          <cell r="AE44">
            <v>0.96275646183025421</v>
          </cell>
          <cell r="AF44">
            <v>1.0427564618302543</v>
          </cell>
          <cell r="AG44">
            <v>1.0827564618302543</v>
          </cell>
          <cell r="AH44">
            <v>1.5</v>
          </cell>
          <cell r="AI44">
            <v>7.92</v>
          </cell>
          <cell r="AJ44">
            <v>6.27</v>
          </cell>
          <cell r="AK44">
            <v>8</v>
          </cell>
          <cell r="AL44">
            <v>0.2</v>
          </cell>
          <cell r="AM44">
            <v>1.4E-2</v>
          </cell>
          <cell r="AN44">
            <v>2.1549987792968753E-2</v>
          </cell>
          <cell r="AO44">
            <v>3.125E-2</v>
          </cell>
          <cell r="AP44">
            <v>0.10774993896484376</v>
          </cell>
          <cell r="AQ44">
            <v>0.8222695745335582</v>
          </cell>
          <cell r="AR44">
            <v>2.1628664938405349</v>
          </cell>
          <cell r="AS44">
            <v>0.55470527901471955</v>
          </cell>
          <cell r="AT44">
            <v>3.4461124016493309E-2</v>
          </cell>
          <cell r="AU44">
            <v>5.6011111809462062E-2</v>
          </cell>
          <cell r="AV44">
            <v>2.4315955122590709</v>
          </cell>
          <cell r="AW44">
            <v>76.39082597815009</v>
          </cell>
          <cell r="AX44">
            <v>1.9635865704987165E-2</v>
          </cell>
          <cell r="AY44">
            <v>232.97954529330997</v>
          </cell>
          <cell r="AZ44" t="str">
            <v>05°33'22''</v>
          </cell>
          <cell r="BA44">
            <v>61.824091446618468</v>
          </cell>
          <cell r="BB44">
            <v>1E-3</v>
          </cell>
          <cell r="BC44">
            <v>0.01</v>
          </cell>
          <cell r="BD44">
            <v>3.0000000000000001E-3</v>
          </cell>
          <cell r="BE44">
            <v>1.3999999999999999E-2</v>
          </cell>
          <cell r="BF44">
            <v>1.3000000000000001E-2</v>
          </cell>
          <cell r="BG44">
            <v>1.2999996542930603E-2</v>
          </cell>
          <cell r="BH44">
            <v>1.2999996542930603E-2</v>
          </cell>
          <cell r="BI44">
            <v>1.2999996542930603E-2</v>
          </cell>
          <cell r="BJ44">
            <v>1.2999996542930603E-2</v>
          </cell>
          <cell r="BK44">
            <v>1.2999996542930603E-2</v>
          </cell>
          <cell r="BL44">
            <v>1.2999996542930603E-2</v>
          </cell>
          <cell r="BM44">
            <v>1.2999996542930603E-2</v>
          </cell>
          <cell r="BN44">
            <v>0.01</v>
          </cell>
          <cell r="BO44">
            <v>692.19299999999998</v>
          </cell>
          <cell r="BP44">
            <v>691.69299999999998</v>
          </cell>
          <cell r="BQ44">
            <v>692.39300000000003</v>
          </cell>
          <cell r="BR44">
            <v>691.89300000000003</v>
          </cell>
          <cell r="BS44">
            <v>693.23299999999995</v>
          </cell>
          <cell r="BT44">
            <v>692.71299999999997</v>
          </cell>
          <cell r="BU44">
            <v>692.712890625</v>
          </cell>
          <cell r="BV44">
            <v>0.83999999999991815</v>
          </cell>
          <cell r="BW44">
            <v>0.81999999999993634</v>
          </cell>
          <cell r="BX44">
            <v>1.0399999999999181</v>
          </cell>
          <cell r="BY44">
            <v>200</v>
          </cell>
          <cell r="BZ44">
            <v>0.65</v>
          </cell>
          <cell r="CA44">
            <v>0.25</v>
          </cell>
          <cell r="CB44">
            <v>0.82999999999992724</v>
          </cell>
          <cell r="CC44">
            <v>1.1132435599235238</v>
          </cell>
          <cell r="CD44">
            <v>987.72534854214655</v>
          </cell>
          <cell r="CE44">
            <v>0.13295061126632512</v>
          </cell>
          <cell r="CF44">
            <v>1206.5267972419006</v>
          </cell>
          <cell r="CG44">
            <v>2194.2521457840471</v>
          </cell>
          <cell r="CH44">
            <v>1.5</v>
          </cell>
          <cell r="CI44">
            <v>2243</v>
          </cell>
          <cell r="CJ44">
            <v>1.4674000083263803</v>
          </cell>
          <cell r="CK44">
            <v>1.5</v>
          </cell>
          <cell r="CL44">
            <v>1</v>
          </cell>
          <cell r="CM44">
            <v>2</v>
          </cell>
        </row>
        <row r="45">
          <cell r="A45">
            <v>62</v>
          </cell>
          <cell r="B45" t="str">
            <v>C35</v>
          </cell>
          <cell r="C45" t="str">
            <v>C36</v>
          </cell>
          <cell r="F45">
            <v>0</v>
          </cell>
          <cell r="G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0.37</v>
          </cell>
          <cell r="S45">
            <v>0.77</v>
          </cell>
          <cell r="T45">
            <v>98</v>
          </cell>
          <cell r="U45">
            <v>302</v>
          </cell>
          <cell r="V45">
            <v>0.68799999999999994</v>
          </cell>
          <cell r="X45">
            <v>0</v>
          </cell>
          <cell r="Y45">
            <v>0</v>
          </cell>
          <cell r="AA45">
            <v>0</v>
          </cell>
          <cell r="AB45">
            <v>0</v>
          </cell>
          <cell r="AC45">
            <v>0.58479999999999999</v>
          </cell>
          <cell r="AD45">
            <v>0.45029600000000003</v>
          </cell>
          <cell r="AE45">
            <v>1.7664380181782624</v>
          </cell>
          <cell r="AF45">
            <v>1.9204380181782623</v>
          </cell>
          <cell r="AG45">
            <v>1.9974380181782623</v>
          </cell>
          <cell r="AH45">
            <v>1.9974380181782623</v>
          </cell>
          <cell r="AI45">
            <v>70.47</v>
          </cell>
          <cell r="AJ45">
            <v>0.5</v>
          </cell>
          <cell r="AK45">
            <v>8</v>
          </cell>
          <cell r="AL45">
            <v>0.2</v>
          </cell>
          <cell r="AM45">
            <v>1.4E-2</v>
          </cell>
          <cell r="AN45">
            <v>4.6388244628906249E-2</v>
          </cell>
          <cell r="AO45">
            <v>3.7500000000000006E-2</v>
          </cell>
          <cell r="AP45">
            <v>0.23194122314453122</v>
          </cell>
          <cell r="AQ45">
            <v>0.36158566651884705</v>
          </cell>
          <cell r="AR45">
            <v>0.63767018541147014</v>
          </cell>
          <cell r="AS45">
            <v>8.4915358629070098E-2</v>
          </cell>
          <cell r="AT45">
            <v>6.6638223359775156E-3</v>
          </cell>
          <cell r="AU45">
            <v>5.3052066964883765E-2</v>
          </cell>
          <cell r="AV45">
            <v>0.68666128978778085</v>
          </cell>
          <cell r="AW45">
            <v>21.572100635017847</v>
          </cell>
          <cell r="AX45">
            <v>9.2593579641281412E-2</v>
          </cell>
          <cell r="AY45">
            <v>225.3794367014097</v>
          </cell>
          <cell r="BA45">
            <v>225.37939453125</v>
          </cell>
          <cell r="BB45">
            <v>1E-3</v>
          </cell>
          <cell r="BC45">
            <v>0</v>
          </cell>
          <cell r="BD45">
            <v>0</v>
          </cell>
          <cell r="BE45">
            <v>1E-3</v>
          </cell>
          <cell r="BF45">
            <v>1E-3</v>
          </cell>
          <cell r="BG45">
            <v>3.5619597336175209E-2</v>
          </cell>
          <cell r="BH45">
            <v>5.9999999999999991</v>
          </cell>
          <cell r="BI45">
            <v>1.2</v>
          </cell>
          <cell r="BJ45">
            <v>5.1796114780220366E-3</v>
          </cell>
          <cell r="BK45">
            <v>4.2679611478022045E-2</v>
          </cell>
          <cell r="BL45">
            <v>1.6001287763291672E-5</v>
          </cell>
          <cell r="BM45">
            <v>5.1234735318942404E-2</v>
          </cell>
          <cell r="BN45">
            <v>0.03</v>
          </cell>
          <cell r="BO45">
            <v>691.66300000000001</v>
          </cell>
          <cell r="BP45">
            <v>691.31299999999999</v>
          </cell>
          <cell r="BQ45">
            <v>691.86300000000006</v>
          </cell>
          <cell r="BR45">
            <v>691.51300000000003</v>
          </cell>
          <cell r="BS45">
            <v>692.71299999999997</v>
          </cell>
          <cell r="BT45">
            <v>693.90300000000002</v>
          </cell>
          <cell r="BU45">
            <v>693.90283203125</v>
          </cell>
          <cell r="BV45">
            <v>0.84999999999990905</v>
          </cell>
          <cell r="BW45">
            <v>2.3899999999999864</v>
          </cell>
          <cell r="BX45">
            <v>1.049999999999909</v>
          </cell>
          <cell r="BY45">
            <v>200</v>
          </cell>
          <cell r="BZ45">
            <v>0.65</v>
          </cell>
          <cell r="CA45">
            <v>0.25</v>
          </cell>
          <cell r="CB45">
            <v>1.6199999999999477</v>
          </cell>
          <cell r="CC45">
            <v>1.9185135744830206</v>
          </cell>
          <cell r="CD45">
            <v>1702.2011689600604</v>
          </cell>
          <cell r="CE45">
            <v>4.1998103242530949E-2</v>
          </cell>
          <cell r="CF45">
            <v>346.48435175088031</v>
          </cell>
          <cell r="CG45">
            <v>2048.6855207109406</v>
          </cell>
          <cell r="CH45">
            <v>1.5</v>
          </cell>
          <cell r="CI45">
            <v>2243</v>
          </cell>
          <cell r="CJ45">
            <v>1.3700527334223858</v>
          </cell>
          <cell r="CK45">
            <v>1.5</v>
          </cell>
          <cell r="CL45">
            <v>1</v>
          </cell>
          <cell r="CM45">
            <v>2</v>
          </cell>
        </row>
        <row r="46">
          <cell r="A46">
            <v>63</v>
          </cell>
          <cell r="F46">
            <v>63</v>
          </cell>
          <cell r="G46">
            <v>63</v>
          </cell>
          <cell r="J46">
            <v>63</v>
          </cell>
          <cell r="K46">
            <v>63</v>
          </cell>
          <cell r="L46">
            <v>63</v>
          </cell>
          <cell r="M46">
            <v>63</v>
          </cell>
          <cell r="N46">
            <v>63</v>
          </cell>
          <cell r="O46">
            <v>63</v>
          </cell>
          <cell r="P46">
            <v>63</v>
          </cell>
          <cell r="S46">
            <v>63</v>
          </cell>
          <cell r="U46">
            <v>63</v>
          </cell>
          <cell r="X46">
            <v>0</v>
          </cell>
          <cell r="Y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16.149999999999999</v>
          </cell>
          <cell r="AK46">
            <v>8</v>
          </cell>
          <cell r="AL46">
            <v>8</v>
          </cell>
          <cell r="AM46">
            <v>8</v>
          </cell>
          <cell r="AN46">
            <v>8</v>
          </cell>
          <cell r="AO46">
            <v>8</v>
          </cell>
          <cell r="AP46">
            <v>8</v>
          </cell>
          <cell r="AQ46">
            <v>8</v>
          </cell>
          <cell r="AR46">
            <v>8</v>
          </cell>
          <cell r="AS46">
            <v>8</v>
          </cell>
          <cell r="AT46">
            <v>8</v>
          </cell>
          <cell r="AU46">
            <v>8</v>
          </cell>
          <cell r="AV46">
            <v>8</v>
          </cell>
          <cell r="AW46">
            <v>8</v>
          </cell>
          <cell r="AX46">
            <v>8</v>
          </cell>
          <cell r="AY46">
            <v>8</v>
          </cell>
          <cell r="AZ46">
            <v>8</v>
          </cell>
          <cell r="BA46">
            <v>8</v>
          </cell>
          <cell r="BB46">
            <v>8</v>
          </cell>
          <cell r="BC46">
            <v>8</v>
          </cell>
          <cell r="BD46">
            <v>8</v>
          </cell>
          <cell r="BE46">
            <v>8</v>
          </cell>
          <cell r="BF46">
            <v>8</v>
          </cell>
          <cell r="BG46">
            <v>8</v>
          </cell>
          <cell r="BH46">
            <v>8</v>
          </cell>
          <cell r="BI46">
            <v>8</v>
          </cell>
          <cell r="BJ46">
            <v>8</v>
          </cell>
          <cell r="BK46">
            <v>8</v>
          </cell>
          <cell r="BL46">
            <v>8</v>
          </cell>
          <cell r="BM46">
            <v>8</v>
          </cell>
          <cell r="BN46">
            <v>8</v>
          </cell>
          <cell r="BO46">
            <v>691.31299999999999</v>
          </cell>
          <cell r="BP46">
            <v>691.31298828125</v>
          </cell>
          <cell r="BQ46">
            <v>691.31299999999999</v>
          </cell>
          <cell r="BR46">
            <v>691.31298828125</v>
          </cell>
          <cell r="BS46">
            <v>691.31298828125</v>
          </cell>
          <cell r="BT46">
            <v>691.31298828125</v>
          </cell>
          <cell r="BU46">
            <v>691.31298828125</v>
          </cell>
          <cell r="BV46">
            <v>691.31298828125</v>
          </cell>
          <cell r="BW46">
            <v>691.31298828125</v>
          </cell>
          <cell r="BX46">
            <v>691.31298828125</v>
          </cell>
          <cell r="BY46">
            <v>0</v>
          </cell>
          <cell r="BZ46">
            <v>0.4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 t="e">
            <v>#VALUE!</v>
          </cell>
          <cell r="CF46" t="e">
            <v>#VALUE!</v>
          </cell>
          <cell r="CG46" t="e">
            <v>#VALUE!</v>
          </cell>
          <cell r="CH46">
            <v>1.3</v>
          </cell>
          <cell r="CI46" t="e">
            <v>#VALUE!</v>
          </cell>
          <cell r="CJ46" t="e">
            <v>#VALUE!</v>
          </cell>
          <cell r="CK46" t="e">
            <v>#VALUE!</v>
          </cell>
          <cell r="CL46">
            <v>1</v>
          </cell>
          <cell r="CM46">
            <v>4</v>
          </cell>
        </row>
        <row r="47">
          <cell r="A47">
            <v>64</v>
          </cell>
          <cell r="C47">
            <v>64</v>
          </cell>
          <cell r="F47">
            <v>64</v>
          </cell>
          <cell r="G47">
            <v>64</v>
          </cell>
          <cell r="J47">
            <v>64</v>
          </cell>
          <cell r="K47">
            <v>64</v>
          </cell>
          <cell r="L47">
            <v>64</v>
          </cell>
          <cell r="M47">
            <v>64</v>
          </cell>
          <cell r="N47">
            <v>64</v>
          </cell>
          <cell r="O47">
            <v>64</v>
          </cell>
          <cell r="P47">
            <v>64</v>
          </cell>
          <cell r="S47">
            <v>64</v>
          </cell>
          <cell r="U47">
            <v>64</v>
          </cell>
          <cell r="X47">
            <v>0</v>
          </cell>
          <cell r="Y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2.12</v>
          </cell>
          <cell r="AK47">
            <v>8</v>
          </cell>
          <cell r="AL47">
            <v>8</v>
          </cell>
          <cell r="AM47">
            <v>8</v>
          </cell>
          <cell r="AN47">
            <v>8</v>
          </cell>
          <cell r="AO47">
            <v>8</v>
          </cell>
          <cell r="AP47">
            <v>8</v>
          </cell>
          <cell r="AQ47">
            <v>8</v>
          </cell>
          <cell r="AR47">
            <v>8</v>
          </cell>
          <cell r="AS47">
            <v>8</v>
          </cell>
          <cell r="AT47">
            <v>8</v>
          </cell>
          <cell r="AU47">
            <v>8</v>
          </cell>
          <cell r="AV47">
            <v>8</v>
          </cell>
          <cell r="AW47">
            <v>8</v>
          </cell>
          <cell r="AX47">
            <v>8</v>
          </cell>
          <cell r="AY47">
            <v>8</v>
          </cell>
          <cell r="AZ47">
            <v>8</v>
          </cell>
          <cell r="BA47">
            <v>8</v>
          </cell>
          <cell r="BB47">
            <v>8</v>
          </cell>
          <cell r="BC47">
            <v>8</v>
          </cell>
          <cell r="BD47">
            <v>8</v>
          </cell>
          <cell r="BE47">
            <v>8</v>
          </cell>
          <cell r="BF47">
            <v>8</v>
          </cell>
          <cell r="BG47">
            <v>8</v>
          </cell>
          <cell r="BH47">
            <v>8</v>
          </cell>
          <cell r="BI47">
            <v>8</v>
          </cell>
          <cell r="BJ47">
            <v>8</v>
          </cell>
          <cell r="BK47">
            <v>8</v>
          </cell>
          <cell r="BL47">
            <v>8</v>
          </cell>
          <cell r="BM47">
            <v>8</v>
          </cell>
          <cell r="BN47">
            <v>8</v>
          </cell>
          <cell r="BO47">
            <v>-0.09</v>
          </cell>
          <cell r="BP47">
            <v>-8.9999973773956299E-2</v>
          </cell>
          <cell r="BQ47">
            <v>-0.09</v>
          </cell>
          <cell r="BR47">
            <v>-8.9999973773956299E-2</v>
          </cell>
          <cell r="BS47">
            <v>-8.9999973773956299E-2</v>
          </cell>
          <cell r="BT47">
            <v>-8.9999973773956299E-2</v>
          </cell>
          <cell r="BU47">
            <v>-8.9999973773956299E-2</v>
          </cell>
          <cell r="BV47">
            <v>-8.9999973773956299E-2</v>
          </cell>
          <cell r="BW47">
            <v>-8.9999973773956299E-2</v>
          </cell>
          <cell r="BX47">
            <v>-8.9999973773956299E-2</v>
          </cell>
          <cell r="BY47">
            <v>0</v>
          </cell>
          <cell r="BZ47">
            <v>0.4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 t="e">
            <v>#VALUE!</v>
          </cell>
          <cell r="CF47" t="e">
            <v>#VALUE!</v>
          </cell>
          <cell r="CG47" t="e">
            <v>#VALUE!</v>
          </cell>
          <cell r="CH47">
            <v>1.5</v>
          </cell>
          <cell r="CI47" t="e">
            <v>#VALUE!</v>
          </cell>
          <cell r="CJ47" t="e">
            <v>#VALUE!</v>
          </cell>
          <cell r="CK47" t="e">
            <v>#VALUE!</v>
          </cell>
          <cell r="CL47">
            <v>1</v>
          </cell>
          <cell r="CM47">
            <v>2</v>
          </cell>
        </row>
        <row r="48">
          <cell r="A48">
            <v>65</v>
          </cell>
          <cell r="B48" t="str">
            <v>C41</v>
          </cell>
          <cell r="C48" t="str">
            <v>C42</v>
          </cell>
          <cell r="F48">
            <v>0</v>
          </cell>
          <cell r="G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0.06</v>
          </cell>
          <cell r="S48">
            <v>0.06</v>
          </cell>
          <cell r="T48">
            <v>98</v>
          </cell>
          <cell r="U48">
            <v>24</v>
          </cell>
          <cell r="V48">
            <v>0.68799999999999994</v>
          </cell>
          <cell r="X48">
            <v>0.68799972534179688</v>
          </cell>
          <cell r="Y48">
            <v>0.68799972534179688</v>
          </cell>
          <cell r="AA48">
            <v>0.68799972534179688</v>
          </cell>
          <cell r="AB48">
            <v>0.68799972534179688</v>
          </cell>
          <cell r="AC48">
            <v>0.58479999999999999</v>
          </cell>
          <cell r="AD48">
            <v>3.5088000000000001E-2</v>
          </cell>
          <cell r="AE48">
            <v>0.16595877174464532</v>
          </cell>
          <cell r="AF48">
            <v>0.17795877174464533</v>
          </cell>
          <cell r="AG48">
            <v>0.18395877174464534</v>
          </cell>
          <cell r="AH48">
            <v>1.5</v>
          </cell>
          <cell r="AI48">
            <v>22.03</v>
          </cell>
          <cell r="AJ48">
            <v>3.16</v>
          </cell>
          <cell r="AK48">
            <v>8</v>
          </cell>
          <cell r="AL48">
            <v>0.2</v>
          </cell>
          <cell r="AM48">
            <v>1.4E-2</v>
          </cell>
          <cell r="AN48">
            <v>2.5486755371093753E-2</v>
          </cell>
          <cell r="AO48">
            <v>3.125E-2</v>
          </cell>
          <cell r="AP48">
            <v>0.12743377685546875</v>
          </cell>
          <cell r="AQ48">
            <v>0.64346053825354355</v>
          </cell>
          <cell r="AR48">
            <v>1.5526440762324012</v>
          </cell>
          <cell r="AS48">
            <v>0.32228175403597431</v>
          </cell>
          <cell r="AT48">
            <v>2.1103030799670741E-2</v>
          </cell>
          <cell r="AU48">
            <v>4.6589786170764494E-2</v>
          </cell>
          <cell r="AV48">
            <v>1.7262397150928601</v>
          </cell>
          <cell r="AW48">
            <v>54.231420072706683</v>
          </cell>
          <cell r="AX48">
            <v>2.7659242520092379E-2</v>
          </cell>
          <cell r="AY48">
            <v>129.05298451941783</v>
          </cell>
          <cell r="AZ48" t="b">
            <v>0</v>
          </cell>
          <cell r="BA48">
            <v>129.052978515625</v>
          </cell>
          <cell r="BB48">
            <v>1E-3</v>
          </cell>
          <cell r="BC48">
            <v>0</v>
          </cell>
          <cell r="BD48">
            <v>0</v>
          </cell>
          <cell r="BE48">
            <v>1E-3</v>
          </cell>
          <cell r="BF48">
            <v>9.9999923259019852E-4</v>
          </cell>
          <cell r="BG48">
            <v>2.6748963180841235E-2</v>
          </cell>
          <cell r="BH48">
            <v>5.9999999999999991</v>
          </cell>
          <cell r="BI48">
            <v>1.2</v>
          </cell>
          <cell r="BJ48">
            <v>2.6732161081230461E-2</v>
          </cell>
          <cell r="BK48">
            <v>5.7982161081230457E-2</v>
          </cell>
          <cell r="BL48">
            <v>7.4482604539801915E-6</v>
          </cell>
          <cell r="BM48">
            <v>6.9587531210021314E-2</v>
          </cell>
          <cell r="BN48">
            <v>0</v>
          </cell>
          <cell r="BO48">
            <v>734.95299999999997</v>
          </cell>
          <cell r="BP48">
            <v>734.25299999999993</v>
          </cell>
          <cell r="BQ48">
            <v>735.15300000000002</v>
          </cell>
          <cell r="BR48">
            <v>734.45299999999997</v>
          </cell>
          <cell r="BS48">
            <v>736.41300000000001</v>
          </cell>
          <cell r="BT48">
            <v>735.45299999999997</v>
          </cell>
          <cell r="BU48" t="b">
            <v>0</v>
          </cell>
          <cell r="BV48">
            <v>1.2599999999999909</v>
          </cell>
          <cell r="BW48">
            <v>1</v>
          </cell>
          <cell r="BX48">
            <v>1.4599999999999909</v>
          </cell>
          <cell r="BY48">
            <v>200</v>
          </cell>
          <cell r="BZ48">
            <v>0.65</v>
          </cell>
          <cell r="CA48">
            <v>0.25</v>
          </cell>
          <cell r="CB48">
            <v>1.1299999999999955</v>
          </cell>
          <cell r="CC48">
            <v>1.4446357810494279</v>
          </cell>
          <cell r="CD48">
            <v>1281.7530967361049</v>
          </cell>
          <cell r="CE48">
            <v>8.0049116323616665E-2</v>
          </cell>
          <cell r="CF48">
            <v>660.40520966983752</v>
          </cell>
          <cell r="CG48">
            <v>1942.1583064059423</v>
          </cell>
          <cell r="CH48">
            <v>1.5</v>
          </cell>
          <cell r="CI48">
            <v>2243</v>
          </cell>
          <cell r="CJ48">
            <v>1.2988129556883252</v>
          </cell>
          <cell r="CK48">
            <v>1.5</v>
          </cell>
          <cell r="CL48">
            <v>1</v>
          </cell>
          <cell r="CM48">
            <v>2</v>
          </cell>
        </row>
        <row r="49">
          <cell r="A49">
            <v>66</v>
          </cell>
          <cell r="B49" t="str">
            <v>C42</v>
          </cell>
          <cell r="C49" t="str">
            <v>C43</v>
          </cell>
          <cell r="F49">
            <v>0</v>
          </cell>
          <cell r="G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0.4</v>
          </cell>
          <cell r="S49">
            <v>0.46</v>
          </cell>
          <cell r="T49">
            <v>98</v>
          </cell>
          <cell r="U49">
            <v>181</v>
          </cell>
          <cell r="V49">
            <v>0.68799999999999994</v>
          </cell>
          <cell r="X49">
            <v>0</v>
          </cell>
          <cell r="Y49">
            <v>0</v>
          </cell>
          <cell r="AA49">
            <v>0</v>
          </cell>
          <cell r="AB49">
            <v>0</v>
          </cell>
          <cell r="AC49">
            <v>0.58479999999999999</v>
          </cell>
          <cell r="AD49">
            <v>0.26900800000000002</v>
          </cell>
          <cell r="AE49">
            <v>1.0958853742696166</v>
          </cell>
          <cell r="AF49">
            <v>1.1878853742696167</v>
          </cell>
          <cell r="AG49">
            <v>1.2338853742696168</v>
          </cell>
          <cell r="AH49">
            <v>1.5</v>
          </cell>
          <cell r="AI49">
            <v>66.78</v>
          </cell>
          <cell r="AJ49">
            <v>16.2</v>
          </cell>
          <cell r="AK49">
            <v>8</v>
          </cell>
          <cell r="AL49">
            <v>0.2</v>
          </cell>
          <cell r="AM49">
            <v>1.4E-2</v>
          </cell>
          <cell r="AN49">
            <v>1.7072296142578127E-2</v>
          </cell>
          <cell r="AO49">
            <v>3.125E-2</v>
          </cell>
          <cell r="AP49">
            <v>8.5361480712890625E-2</v>
          </cell>
          <cell r="AQ49">
            <v>1.1578313604856028</v>
          </cell>
          <cell r="AR49">
            <v>3.4306096134168564</v>
          </cell>
          <cell r="AS49">
            <v>1.1841931528911851</v>
          </cell>
          <cell r="AT49">
            <v>6.8326883757591314E-2</v>
          </cell>
          <cell r="AU49">
            <v>8.5399179900169445E-2</v>
          </cell>
          <cell r="AV49">
            <v>3.9085445822369489</v>
          </cell>
          <cell r="AW49">
            <v>122.79054945783788</v>
          </cell>
          <cell r="AX49">
            <v>1.2215923836345803E-2</v>
          </cell>
          <cell r="AY49">
            <v>149.423962754852</v>
          </cell>
          <cell r="AZ49" t="str">
            <v>20°22'16''</v>
          </cell>
          <cell r="BA49">
            <v>16.697561856392234</v>
          </cell>
          <cell r="BB49">
            <v>3.9E-2</v>
          </cell>
          <cell r="BC49">
            <v>5.0000000000000001E-3</v>
          </cell>
          <cell r="BD49">
            <v>2E-3</v>
          </cell>
          <cell r="BE49">
            <v>4.5999999999999999E-2</v>
          </cell>
          <cell r="BF49">
            <v>4.5999999999999999E-2</v>
          </cell>
          <cell r="BG49">
            <v>4.5999974012374878E-2</v>
          </cell>
          <cell r="BH49">
            <v>4.5999974012374878E-2</v>
          </cell>
          <cell r="BI49">
            <v>4.5999974012374878E-2</v>
          </cell>
          <cell r="BJ49">
            <v>4.5999974012374878E-2</v>
          </cell>
          <cell r="BK49">
            <v>4.5999974012374878E-2</v>
          </cell>
          <cell r="BL49">
            <v>4.5999974012374878E-2</v>
          </cell>
          <cell r="BM49">
            <v>4.5999974012374878E-2</v>
          </cell>
          <cell r="BN49">
            <v>0.05</v>
          </cell>
          <cell r="BO49">
            <v>734.20299999999997</v>
          </cell>
          <cell r="BP49">
            <v>723.38299999999992</v>
          </cell>
          <cell r="BQ49">
            <v>734.40300000000002</v>
          </cell>
          <cell r="BR49">
            <v>723.58299999999997</v>
          </cell>
          <cell r="BS49">
            <v>735.45299999999997</v>
          </cell>
          <cell r="BT49">
            <v>724.58300000000008</v>
          </cell>
          <cell r="BU49">
            <v>724.58251953125</v>
          </cell>
          <cell r="BV49">
            <v>1.0499999999999545</v>
          </cell>
          <cell r="BW49">
            <v>1.0000000000001137</v>
          </cell>
          <cell r="BX49">
            <v>1.2499999999999545</v>
          </cell>
          <cell r="BY49">
            <v>200</v>
          </cell>
          <cell r="BZ49">
            <v>0.65</v>
          </cell>
          <cell r="CA49">
            <v>0.25</v>
          </cell>
          <cell r="CB49">
            <v>1.0250000000000341</v>
          </cell>
          <cell r="CC49">
            <v>1.3324559091383172</v>
          </cell>
          <cell r="CD49">
            <v>1182.2215053829721</v>
          </cell>
          <cell r="CE49">
            <v>9.4473964477023609E-2</v>
          </cell>
          <cell r="CF49">
            <v>779.41020693544476</v>
          </cell>
          <cell r="CG49">
            <v>1961.6317123184167</v>
          </cell>
          <cell r="CH49">
            <v>1.5</v>
          </cell>
          <cell r="CI49">
            <v>2243</v>
          </cell>
          <cell r="CJ49">
            <v>1.3118357416306845</v>
          </cell>
          <cell r="CK49">
            <v>1.5</v>
          </cell>
          <cell r="CL49">
            <v>1</v>
          </cell>
          <cell r="CM49">
            <v>2</v>
          </cell>
        </row>
        <row r="50">
          <cell r="A50">
            <v>67</v>
          </cell>
          <cell r="B50" t="str">
            <v>C43</v>
          </cell>
          <cell r="C50" t="str">
            <v>C44</v>
          </cell>
          <cell r="F50">
            <v>0</v>
          </cell>
          <cell r="G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S50">
            <v>0.46</v>
          </cell>
          <cell r="T50">
            <v>98</v>
          </cell>
          <cell r="U50">
            <v>181</v>
          </cell>
          <cell r="V50">
            <v>0.68799999999999994</v>
          </cell>
          <cell r="X50">
            <v>0</v>
          </cell>
          <cell r="Y50">
            <v>0</v>
          </cell>
          <cell r="AA50">
            <v>0</v>
          </cell>
          <cell r="AB50">
            <v>0</v>
          </cell>
          <cell r="AC50">
            <v>0.58479999999999999</v>
          </cell>
          <cell r="AD50">
            <v>0.26900800000000002</v>
          </cell>
          <cell r="AE50">
            <v>1.0958853742696166</v>
          </cell>
          <cell r="AF50">
            <v>1.1878853742696167</v>
          </cell>
          <cell r="AG50">
            <v>1.2338853742696168</v>
          </cell>
          <cell r="AH50">
            <v>1.5</v>
          </cell>
          <cell r="AI50">
            <v>58.58</v>
          </cell>
          <cell r="AJ50">
            <v>1.02</v>
          </cell>
          <cell r="AK50">
            <v>8</v>
          </cell>
          <cell r="AL50">
            <v>0.2</v>
          </cell>
          <cell r="AM50">
            <v>1.4E-2</v>
          </cell>
          <cell r="AN50">
            <v>3.3689880371093758E-2</v>
          </cell>
          <cell r="AO50">
            <v>3.125E-2</v>
          </cell>
          <cell r="AP50">
            <v>0.16844940185546878</v>
          </cell>
          <cell r="AQ50">
            <v>0.42919142702492158</v>
          </cell>
          <cell r="AR50">
            <v>0.89607259602776035</v>
          </cell>
          <cell r="AS50">
            <v>0.13157878423470801</v>
          </cell>
          <cell r="AT50">
            <v>9.3886483706263294E-3</v>
          </cell>
          <cell r="AU50">
            <v>4.3078528741720086E-2</v>
          </cell>
          <cell r="AV50">
            <v>0.98074849113407159</v>
          </cell>
          <cell r="AW50">
            <v>30.811122547660744</v>
          </cell>
          <cell r="AX50">
            <v>4.868371795541359E-2</v>
          </cell>
          <cell r="AY50">
            <v>151.54051515442359</v>
          </cell>
          <cell r="AZ50" t="str">
            <v>02°06'60''</v>
          </cell>
          <cell r="BA50">
            <v>162.40353070436817</v>
          </cell>
          <cell r="BB50">
            <v>1E-3</v>
          </cell>
          <cell r="BC50">
            <v>1.2E-2</v>
          </cell>
          <cell r="BD50">
            <v>2E-3</v>
          </cell>
          <cell r="BE50">
            <v>1.5000000000000001E-2</v>
          </cell>
          <cell r="BF50">
            <v>1.5000000000000001E-2</v>
          </cell>
          <cell r="BG50">
            <v>2.6748963180841235E-2</v>
          </cell>
          <cell r="BH50">
            <v>5.9999999999999991</v>
          </cell>
          <cell r="BI50">
            <v>1.2</v>
          </cell>
          <cell r="BJ50">
            <v>8.6287355388781836E-3</v>
          </cell>
          <cell r="BK50">
            <v>3.9878735538878184E-2</v>
          </cell>
          <cell r="BL50">
            <v>7.4482604539801915E-6</v>
          </cell>
          <cell r="BM50">
            <v>4.7863420559198594E-2</v>
          </cell>
          <cell r="BN50">
            <v>0.03</v>
          </cell>
          <cell r="BO50">
            <v>723.35299999999995</v>
          </cell>
          <cell r="BP50">
            <v>722.75299999999993</v>
          </cell>
          <cell r="BQ50">
            <v>723.553</v>
          </cell>
          <cell r="BR50">
            <v>722.95299999999997</v>
          </cell>
          <cell r="BS50">
            <v>724.58300000000008</v>
          </cell>
          <cell r="BT50">
            <v>723.94299999999998</v>
          </cell>
          <cell r="BU50">
            <v>723.94287109375</v>
          </cell>
          <cell r="BV50">
            <v>1.0300000000000864</v>
          </cell>
          <cell r="BW50">
            <v>0.99000000000000909</v>
          </cell>
          <cell r="BX50">
            <v>1.2300000000000864</v>
          </cell>
          <cell r="BY50">
            <v>200</v>
          </cell>
          <cell r="BZ50">
            <v>0.65</v>
          </cell>
          <cell r="CA50">
            <v>0.25</v>
          </cell>
          <cell r="CB50">
            <v>1.0100000000000477</v>
          </cell>
          <cell r="CC50">
            <v>1.3161022842942249</v>
          </cell>
          <cell r="CD50">
            <v>1167.7117517400513</v>
          </cell>
          <cell r="CE50">
            <v>9.6831221955225311E-2</v>
          </cell>
          <cell r="CF50">
            <v>798.85758113060876</v>
          </cell>
          <cell r="CG50">
            <v>1966.5693328706602</v>
          </cell>
          <cell r="CH50">
            <v>1.5</v>
          </cell>
          <cell r="CI50">
            <v>2243</v>
          </cell>
          <cell r="CJ50">
            <v>1.3151377616165807</v>
          </cell>
          <cell r="CK50">
            <v>1.5</v>
          </cell>
          <cell r="CL50">
            <v>1</v>
          </cell>
          <cell r="CM50">
            <v>2</v>
          </cell>
        </row>
        <row r="51">
          <cell r="A51">
            <v>68</v>
          </cell>
          <cell r="B51" t="str">
            <v>C44</v>
          </cell>
          <cell r="C51" t="str">
            <v>C45</v>
          </cell>
          <cell r="F51">
            <v>0</v>
          </cell>
          <cell r="G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0.55000000000000004</v>
          </cell>
          <cell r="S51">
            <v>1.01</v>
          </cell>
          <cell r="T51">
            <v>98</v>
          </cell>
          <cell r="U51">
            <v>397</v>
          </cell>
          <cell r="V51">
            <v>0.68799999999999994</v>
          </cell>
          <cell r="X51">
            <v>0</v>
          </cell>
          <cell r="Y51">
            <v>0</v>
          </cell>
          <cell r="AA51">
            <v>0</v>
          </cell>
          <cell r="AB51">
            <v>0</v>
          </cell>
          <cell r="AC51">
            <v>0.58479999999999999</v>
          </cell>
          <cell r="AD51">
            <v>0.59064800000000006</v>
          </cell>
          <cell r="AE51">
            <v>2.2713918613405624</v>
          </cell>
          <cell r="AF51">
            <v>2.4733918613405623</v>
          </cell>
          <cell r="AG51">
            <v>2.5743918613405623</v>
          </cell>
          <cell r="AH51">
            <v>2.5743918613405623</v>
          </cell>
          <cell r="AI51">
            <v>40.86</v>
          </cell>
          <cell r="AJ51">
            <v>3.93</v>
          </cell>
          <cell r="AK51">
            <v>8</v>
          </cell>
          <cell r="AL51">
            <v>0.2</v>
          </cell>
          <cell r="AM51">
            <v>1.4E-2</v>
          </cell>
          <cell r="AN51">
            <v>3.1508636474609372E-2</v>
          </cell>
          <cell r="AO51">
            <v>4.3750000000000004E-2</v>
          </cell>
          <cell r="AP51">
            <v>0.15754318237304685</v>
          </cell>
          <cell r="AQ51">
            <v>0.81143091089001462</v>
          </cell>
          <cell r="AR51">
            <v>1.7542720763360946</v>
          </cell>
          <cell r="AS51">
            <v>0.48000565074156676</v>
          </cell>
          <cell r="AT51">
            <v>3.3558619936177307E-2</v>
          </cell>
          <cell r="AU51">
            <v>6.5067256410786672E-2</v>
          </cell>
          <cell r="AV51">
            <v>1.9251024111405417</v>
          </cell>
          <cell r="AW51">
            <v>60.478875922471246</v>
          </cell>
          <cell r="AX51">
            <v>4.2566794142151594E-2</v>
          </cell>
          <cell r="AY51">
            <v>61.296419678570132</v>
          </cell>
          <cell r="BA51">
            <v>61.296417236328125</v>
          </cell>
          <cell r="BB51">
            <v>2.1999999999999999E-2</v>
          </cell>
          <cell r="BC51">
            <v>0</v>
          </cell>
          <cell r="BD51">
            <v>0</v>
          </cell>
          <cell r="BE51">
            <v>2.1999999999999999E-2</v>
          </cell>
          <cell r="BF51">
            <v>2.1999999999999999E-2</v>
          </cell>
          <cell r="BG51">
            <v>4.5908208741370686E-2</v>
          </cell>
          <cell r="BH51">
            <v>5.9999999999999991</v>
          </cell>
          <cell r="BI51">
            <v>1.2</v>
          </cell>
          <cell r="BJ51">
            <v>4.8900961027134641E-2</v>
          </cell>
          <cell r="BK51">
            <v>9.2650961027134646E-2</v>
          </cell>
          <cell r="BL51">
            <v>3.1505945597283584E-5</v>
          </cell>
          <cell r="BM51">
            <v>0.11121896036727831</v>
          </cell>
          <cell r="BN51">
            <v>0.08</v>
          </cell>
          <cell r="BO51">
            <v>722.67299999999989</v>
          </cell>
          <cell r="BP51">
            <v>721.06299999999987</v>
          </cell>
          <cell r="BQ51">
            <v>722.87299999999993</v>
          </cell>
          <cell r="BR51">
            <v>721.26299999999992</v>
          </cell>
          <cell r="BS51">
            <v>723.94299999999998</v>
          </cell>
          <cell r="BT51">
            <v>722.99299999999994</v>
          </cell>
          <cell r="BU51">
            <v>722.99267578125</v>
          </cell>
          <cell r="BV51">
            <v>1.07000000000005</v>
          </cell>
          <cell r="BW51">
            <v>1.7300000000000182</v>
          </cell>
          <cell r="BX51">
            <v>1.27000000000005</v>
          </cell>
          <cell r="BY51">
            <v>200</v>
          </cell>
          <cell r="BZ51">
            <v>0.65</v>
          </cell>
          <cell r="CA51">
            <v>0.25</v>
          </cell>
          <cell r="CB51">
            <v>1.4000000000000341</v>
          </cell>
          <cell r="CC51">
            <v>1.7154407714474724</v>
          </cell>
          <cell r="CD51">
            <v>1522.02482446677</v>
          </cell>
          <cell r="CE51">
            <v>5.4840080383548595E-2</v>
          </cell>
          <cell r="CF51">
            <v>452.43066316427593</v>
          </cell>
          <cell r="CG51">
            <v>1974.455487631046</v>
          </cell>
          <cell r="CH51">
            <v>1.5</v>
          </cell>
          <cell r="CI51">
            <v>2243</v>
          </cell>
          <cell r="CJ51">
            <v>1.3204116056382387</v>
          </cell>
          <cell r="CK51">
            <v>1.5</v>
          </cell>
          <cell r="CL51">
            <v>1</v>
          </cell>
          <cell r="CM51">
            <v>2</v>
          </cell>
        </row>
        <row r="52">
          <cell r="A52">
            <v>69</v>
          </cell>
          <cell r="F52">
            <v>69</v>
          </cell>
          <cell r="G52">
            <v>69</v>
          </cell>
          <cell r="J52">
            <v>69</v>
          </cell>
          <cell r="L52">
            <v>69</v>
          </cell>
          <cell r="M52">
            <v>69</v>
          </cell>
          <cell r="N52">
            <v>69</v>
          </cell>
          <cell r="O52">
            <v>69</v>
          </cell>
          <cell r="P52">
            <v>69</v>
          </cell>
          <cell r="S52">
            <v>69</v>
          </cell>
          <cell r="U52">
            <v>69</v>
          </cell>
          <cell r="X52">
            <v>0</v>
          </cell>
          <cell r="Y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0.02</v>
          </cell>
          <cell r="AK52">
            <v>30</v>
          </cell>
          <cell r="AL52">
            <v>30</v>
          </cell>
          <cell r="AM52">
            <v>30</v>
          </cell>
          <cell r="AN52">
            <v>30</v>
          </cell>
          <cell r="AO52">
            <v>30</v>
          </cell>
          <cell r="AP52">
            <v>30</v>
          </cell>
          <cell r="AQ52">
            <v>30</v>
          </cell>
          <cell r="AR52">
            <v>30</v>
          </cell>
          <cell r="AS52">
            <v>30</v>
          </cell>
          <cell r="AT52">
            <v>30</v>
          </cell>
          <cell r="AU52">
            <v>30</v>
          </cell>
          <cell r="AV52">
            <v>30</v>
          </cell>
          <cell r="AW52">
            <v>30</v>
          </cell>
          <cell r="AX52">
            <v>30</v>
          </cell>
          <cell r="AY52">
            <v>30</v>
          </cell>
          <cell r="AZ52">
            <v>30</v>
          </cell>
          <cell r="BA52">
            <v>30</v>
          </cell>
          <cell r="BB52">
            <v>30</v>
          </cell>
          <cell r="BC52">
            <v>30</v>
          </cell>
          <cell r="BD52">
            <v>30</v>
          </cell>
          <cell r="BE52">
            <v>30</v>
          </cell>
          <cell r="BF52">
            <v>30</v>
          </cell>
          <cell r="BG52">
            <v>30</v>
          </cell>
          <cell r="BH52">
            <v>30</v>
          </cell>
          <cell r="BI52">
            <v>30</v>
          </cell>
          <cell r="BJ52">
            <v>30</v>
          </cell>
          <cell r="BK52">
            <v>30</v>
          </cell>
          <cell r="BL52">
            <v>30</v>
          </cell>
          <cell r="BM52">
            <v>30</v>
          </cell>
          <cell r="BN52">
            <v>30</v>
          </cell>
          <cell r="BO52">
            <v>721.06299999999987</v>
          </cell>
          <cell r="BP52">
            <v>721.06298828125</v>
          </cell>
          <cell r="BQ52">
            <v>721.06299999999987</v>
          </cell>
          <cell r="BR52">
            <v>721.06298828125</v>
          </cell>
          <cell r="BS52">
            <v>721.06298828125</v>
          </cell>
          <cell r="BT52">
            <v>721.06298828125</v>
          </cell>
          <cell r="BU52">
            <v>721.06298828125</v>
          </cell>
          <cell r="BV52">
            <v>721.06298828125</v>
          </cell>
          <cell r="BW52">
            <v>721.06298828125</v>
          </cell>
          <cell r="BX52">
            <v>721.06298828125</v>
          </cell>
          <cell r="BY52">
            <v>0</v>
          </cell>
          <cell r="BZ52">
            <v>0.4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 t="e">
            <v>#VALUE!</v>
          </cell>
          <cell r="CF52" t="e">
            <v>#VALUE!</v>
          </cell>
          <cell r="CG52" t="e">
            <v>#VALUE!</v>
          </cell>
          <cell r="CH52">
            <v>1.3</v>
          </cell>
          <cell r="CI52" t="e">
            <v>#VALUE!</v>
          </cell>
          <cell r="CJ52" t="e">
            <v>#VALUE!</v>
          </cell>
          <cell r="CK52" t="e">
            <v>#VALUE!</v>
          </cell>
          <cell r="CL52">
            <v>5</v>
          </cell>
          <cell r="CM52">
            <v>4</v>
          </cell>
        </row>
        <row r="53">
          <cell r="A53">
            <v>70</v>
          </cell>
          <cell r="C53">
            <v>70</v>
          </cell>
          <cell r="F53">
            <v>70</v>
          </cell>
          <cell r="G53">
            <v>70</v>
          </cell>
          <cell r="J53">
            <v>70</v>
          </cell>
          <cell r="L53">
            <v>70</v>
          </cell>
          <cell r="M53">
            <v>70</v>
          </cell>
          <cell r="N53">
            <v>70</v>
          </cell>
          <cell r="O53">
            <v>70</v>
          </cell>
          <cell r="P53">
            <v>70</v>
          </cell>
          <cell r="S53">
            <v>70</v>
          </cell>
          <cell r="U53">
            <v>70</v>
          </cell>
          <cell r="X53">
            <v>0</v>
          </cell>
          <cell r="Y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0.02</v>
          </cell>
          <cell r="AK53">
            <v>30</v>
          </cell>
          <cell r="AL53">
            <v>30</v>
          </cell>
          <cell r="AM53">
            <v>30</v>
          </cell>
          <cell r="AN53">
            <v>30</v>
          </cell>
          <cell r="AO53">
            <v>30</v>
          </cell>
          <cell r="AP53">
            <v>30</v>
          </cell>
          <cell r="AQ53">
            <v>30</v>
          </cell>
          <cell r="AR53">
            <v>30</v>
          </cell>
          <cell r="AS53">
            <v>30</v>
          </cell>
          <cell r="AT53">
            <v>30</v>
          </cell>
          <cell r="AU53">
            <v>30</v>
          </cell>
          <cell r="AV53">
            <v>30</v>
          </cell>
          <cell r="AW53">
            <v>30</v>
          </cell>
          <cell r="AX53">
            <v>30</v>
          </cell>
          <cell r="AY53">
            <v>30</v>
          </cell>
          <cell r="AZ53">
            <v>30</v>
          </cell>
          <cell r="BA53">
            <v>30</v>
          </cell>
          <cell r="BB53">
            <v>30</v>
          </cell>
          <cell r="BC53">
            <v>30</v>
          </cell>
          <cell r="BD53">
            <v>30</v>
          </cell>
          <cell r="BE53">
            <v>30</v>
          </cell>
          <cell r="BF53">
            <v>30</v>
          </cell>
          <cell r="BG53">
            <v>30</v>
          </cell>
          <cell r="BH53">
            <v>30</v>
          </cell>
          <cell r="BI53">
            <v>30</v>
          </cell>
          <cell r="BJ53">
            <v>30</v>
          </cell>
          <cell r="BK53">
            <v>30</v>
          </cell>
          <cell r="BL53">
            <v>30</v>
          </cell>
          <cell r="BM53">
            <v>30</v>
          </cell>
          <cell r="BN53">
            <v>30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0.4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 t="e">
            <v>#VALUE!</v>
          </cell>
          <cell r="CF53" t="e">
            <v>#VALUE!</v>
          </cell>
          <cell r="CG53" t="e">
            <v>#VALUE!</v>
          </cell>
          <cell r="CH53">
            <v>1.3</v>
          </cell>
          <cell r="CI53" t="e">
            <v>#VALUE!</v>
          </cell>
          <cell r="CJ53" t="e">
            <v>#VALUE!</v>
          </cell>
          <cell r="CK53" t="e">
            <v>#VALUE!</v>
          </cell>
          <cell r="CL53">
            <v>5</v>
          </cell>
          <cell r="CM53">
            <v>4</v>
          </cell>
        </row>
        <row r="54">
          <cell r="A54">
            <v>71</v>
          </cell>
          <cell r="B54" t="str">
            <v>C46</v>
          </cell>
          <cell r="C54" t="str">
            <v>C45</v>
          </cell>
          <cell r="F54">
            <v>0</v>
          </cell>
          <cell r="G54">
            <v>0</v>
          </cell>
          <cell r="J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0.13</v>
          </cell>
          <cell r="S54">
            <v>0.13</v>
          </cell>
          <cell r="T54">
            <v>98</v>
          </cell>
          <cell r="U54">
            <v>51</v>
          </cell>
          <cell r="V54">
            <v>0.68799999999999994</v>
          </cell>
          <cell r="X54">
            <v>0.68799972534179688</v>
          </cell>
          <cell r="Y54">
            <v>0.68799972534179688</v>
          </cell>
          <cell r="AA54">
            <v>0.68799972534179688</v>
          </cell>
          <cell r="AB54">
            <v>0.68799972534179688</v>
          </cell>
          <cell r="AC54">
            <v>0.58479999999999999</v>
          </cell>
          <cell r="AD54">
            <v>7.6023999999999994E-2</v>
          </cell>
          <cell r="AE54">
            <v>0.33976508894512442</v>
          </cell>
          <cell r="AF54">
            <v>0.36576508894512444</v>
          </cell>
          <cell r="AG54">
            <v>0.37876508894512445</v>
          </cell>
          <cell r="AH54">
            <v>1.5</v>
          </cell>
          <cell r="AI54">
            <v>38</v>
          </cell>
          <cell r="AJ54">
            <v>1.58</v>
          </cell>
          <cell r="AK54">
            <v>8</v>
          </cell>
          <cell r="AL54">
            <v>0.2</v>
          </cell>
          <cell r="AM54">
            <v>1.4E-2</v>
          </cell>
          <cell r="AN54">
            <v>3.0216979980468753E-2</v>
          </cell>
          <cell r="AO54">
            <v>3.125E-2</v>
          </cell>
          <cell r="AP54">
            <v>0.15108489990234375</v>
          </cell>
          <cell r="AQ54">
            <v>0.50235407755737227</v>
          </cell>
          <cell r="AR54">
            <v>1.1099545398487596</v>
          </cell>
          <cell r="AS54">
            <v>0.18635205970990193</v>
          </cell>
          <cell r="AT54">
            <v>1.2862365914297574E-2</v>
          </cell>
          <cell r="AU54">
            <v>4.3079345894766329E-2</v>
          </cell>
          <cell r="AV54">
            <v>1.220635808495695</v>
          </cell>
          <cell r="AW54">
            <v>38.347404886787139</v>
          </cell>
          <cell r="AX54">
            <v>3.9116075896881236E-2</v>
          </cell>
          <cell r="AY54">
            <v>129.70537742247888</v>
          </cell>
          <cell r="AZ54" t="b">
            <v>0</v>
          </cell>
          <cell r="BA54">
            <v>129.705322265625</v>
          </cell>
          <cell r="BB54">
            <v>1E-3</v>
          </cell>
          <cell r="BC54">
            <v>0</v>
          </cell>
          <cell r="BD54">
            <v>0</v>
          </cell>
          <cell r="BE54">
            <v>1E-3</v>
          </cell>
          <cell r="BF54">
            <v>9.9999923259019852E-4</v>
          </cell>
          <cell r="BG54">
            <v>2.6748963180841235E-2</v>
          </cell>
          <cell r="BH54">
            <v>5.9999999999999991</v>
          </cell>
          <cell r="BI54">
            <v>1.2</v>
          </cell>
          <cell r="BJ54">
            <v>1.336608054061523E-2</v>
          </cell>
          <cell r="BK54">
            <v>4.4616080540615229E-2</v>
          </cell>
          <cell r="BL54">
            <v>7.4482604539801915E-6</v>
          </cell>
          <cell r="BM54">
            <v>5.3548234561283048E-2</v>
          </cell>
          <cell r="BN54">
            <v>0</v>
          </cell>
          <cell r="BO54">
            <v>720.29299999999989</v>
          </cell>
          <cell r="BP54">
            <v>719.69299999999987</v>
          </cell>
          <cell r="BQ54">
            <v>720.49299999999994</v>
          </cell>
          <cell r="BR54">
            <v>719.89299999999992</v>
          </cell>
          <cell r="BS54">
            <v>721.69299999999998</v>
          </cell>
          <cell r="BT54">
            <v>722.99299999999994</v>
          </cell>
          <cell r="BU54" t="b">
            <v>0</v>
          </cell>
          <cell r="BV54">
            <v>1.2000000000000455</v>
          </cell>
          <cell r="BW54">
            <v>3.1000000000000227</v>
          </cell>
          <cell r="BX54">
            <v>1.4000000000000454</v>
          </cell>
          <cell r="BY54">
            <v>200</v>
          </cell>
          <cell r="BZ54">
            <v>0.65</v>
          </cell>
          <cell r="CA54">
            <v>0.25</v>
          </cell>
          <cell r="CB54">
            <v>2.1500000000000341</v>
          </cell>
          <cell r="CC54">
            <v>2.3498983093777586</v>
          </cell>
          <cell r="CD54">
            <v>2084.9472749954166</v>
          </cell>
          <cell r="CE54">
            <v>2.4653292845232655E-2</v>
          </cell>
          <cell r="CF54">
            <v>203.3896659731694</v>
          </cell>
          <cell r="CG54">
            <v>2288.3369409685861</v>
          </cell>
          <cell r="CH54">
            <v>1.5</v>
          </cell>
          <cell r="CI54">
            <v>2243</v>
          </cell>
          <cell r="CJ54">
            <v>1.5303189529437715</v>
          </cell>
          <cell r="CK54">
            <v>1.9</v>
          </cell>
          <cell r="CL54">
            <v>1</v>
          </cell>
          <cell r="CM54">
            <v>2</v>
          </cell>
        </row>
        <row r="55">
          <cell r="A55">
            <v>72</v>
          </cell>
          <cell r="B55" t="str">
            <v>C45</v>
          </cell>
          <cell r="C55" t="str">
            <v>C47</v>
          </cell>
          <cell r="F55">
            <v>0</v>
          </cell>
          <cell r="G55">
            <v>0</v>
          </cell>
          <cell r="J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0.09</v>
          </cell>
          <cell r="S55">
            <v>0.22</v>
          </cell>
          <cell r="U55">
            <v>51</v>
          </cell>
          <cell r="X55">
            <v>0</v>
          </cell>
          <cell r="Y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7.6023999999999994E-2</v>
          </cell>
          <cell r="AE55">
            <v>0.33976508894512442</v>
          </cell>
          <cell r="AF55">
            <v>0.3837650889451244</v>
          </cell>
          <cell r="AG55">
            <v>0.40576508894512442</v>
          </cell>
          <cell r="AH55">
            <v>1.5</v>
          </cell>
          <cell r="AI55">
            <v>28.68</v>
          </cell>
          <cell r="AJ55">
            <v>4.3099999999999996</v>
          </cell>
          <cell r="AK55">
            <v>8</v>
          </cell>
          <cell r="AL55">
            <v>0.2</v>
          </cell>
          <cell r="AM55">
            <v>1.4E-2</v>
          </cell>
          <cell r="AN55">
            <v>2.3622131347656249E-2</v>
          </cell>
          <cell r="AO55">
            <v>3.125E-2</v>
          </cell>
          <cell r="AP55">
            <v>0.11811065673828124</v>
          </cell>
          <cell r="AQ55">
            <v>0.71892268326763675</v>
          </cell>
          <cell r="AR55">
            <v>1.8039432477314221</v>
          </cell>
          <cell r="AS55">
            <v>0.41197095698228831</v>
          </cell>
          <cell r="AT55">
            <v>2.6343008385154881E-2</v>
          </cell>
          <cell r="AU55">
            <v>4.996513973281113E-2</v>
          </cell>
          <cell r="AV55">
            <v>2.016026320715536</v>
          </cell>
          <cell r="AW55">
            <v>63.335334786035894</v>
          </cell>
          <cell r="AX55">
            <v>2.3683462084275877E-2</v>
          </cell>
          <cell r="AY55">
            <v>135.40113735125379</v>
          </cell>
          <cell r="AZ55" t="str">
            <v>05°41'45''</v>
          </cell>
          <cell r="BA55">
            <v>60.306531114032445</v>
          </cell>
          <cell r="BB55">
            <v>7.0000000000000001E-3</v>
          </cell>
          <cell r="BC55">
            <v>1E-3</v>
          </cell>
          <cell r="BD55">
            <v>1E-3</v>
          </cell>
          <cell r="BE55">
            <v>9.0000000000000011E-3</v>
          </cell>
          <cell r="BF55">
            <v>9.0000000000000011E-3</v>
          </cell>
          <cell r="BG55">
            <v>8.9999958872795105E-3</v>
          </cell>
          <cell r="BH55">
            <v>8.9999958872795105E-3</v>
          </cell>
          <cell r="BI55">
            <v>8.9999958872795105E-3</v>
          </cell>
          <cell r="BJ55">
            <v>8.9999958872795105E-3</v>
          </cell>
          <cell r="BK55">
            <v>8.9999958872795105E-3</v>
          </cell>
          <cell r="BL55">
            <v>8.9999958872795105E-3</v>
          </cell>
          <cell r="BM55">
            <v>8.9999958872795105E-3</v>
          </cell>
          <cell r="BN55">
            <v>0.01</v>
          </cell>
          <cell r="BO55">
            <v>719.68299999999988</v>
          </cell>
          <cell r="BP55">
            <v>718.44299999999987</v>
          </cell>
          <cell r="BQ55">
            <v>719.88299999999992</v>
          </cell>
          <cell r="BR55">
            <v>718.64299999999992</v>
          </cell>
          <cell r="BS55">
            <v>722.99299999999994</v>
          </cell>
          <cell r="BT55">
            <v>719.75300000000016</v>
          </cell>
          <cell r="BU55">
            <v>719.7529296875</v>
          </cell>
          <cell r="BV55">
            <v>3.1100000000000136</v>
          </cell>
          <cell r="BW55">
            <v>1.110000000000241</v>
          </cell>
          <cell r="BX55">
            <v>3.3100000000000138</v>
          </cell>
          <cell r="BY55">
            <v>200</v>
          </cell>
          <cell r="BZ55">
            <v>0.65</v>
          </cell>
          <cell r="CA55">
            <v>0.25</v>
          </cell>
          <cell r="CB55">
            <v>2.1100000000001273</v>
          </cell>
          <cell r="CC55">
            <v>2.3199717329199707</v>
          </cell>
          <cell r="CD55">
            <v>2058.3949200332445</v>
          </cell>
          <cell r="CE55">
            <v>2.5553001286404253E-2</v>
          </cell>
          <cell r="CF55">
            <v>210.81226061283508</v>
          </cell>
          <cell r="CG55">
            <v>2269.2071806460795</v>
          </cell>
          <cell r="CH55">
            <v>1.5</v>
          </cell>
          <cell r="CI55" t="b">
            <v>0</v>
          </cell>
          <cell r="CJ55" t="e">
            <v>#DIV/0!</v>
          </cell>
          <cell r="CK55" t="e">
            <v>#DIV/0!</v>
          </cell>
          <cell r="CL55">
            <v>5</v>
          </cell>
          <cell r="CM55">
            <v>2</v>
          </cell>
        </row>
        <row r="56">
          <cell r="A56">
            <v>73</v>
          </cell>
          <cell r="F56">
            <v>73</v>
          </cell>
          <cell r="G56">
            <v>73</v>
          </cell>
          <cell r="J56">
            <v>73</v>
          </cell>
          <cell r="L56">
            <v>73</v>
          </cell>
          <cell r="M56">
            <v>73</v>
          </cell>
          <cell r="N56">
            <v>73</v>
          </cell>
          <cell r="O56">
            <v>73</v>
          </cell>
          <cell r="P56">
            <v>73</v>
          </cell>
          <cell r="S56">
            <v>73</v>
          </cell>
          <cell r="U56">
            <v>73</v>
          </cell>
          <cell r="X56">
            <v>0</v>
          </cell>
          <cell r="Y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0.02</v>
          </cell>
          <cell r="AK56">
            <v>30</v>
          </cell>
          <cell r="AL56">
            <v>30</v>
          </cell>
          <cell r="AM56">
            <v>30</v>
          </cell>
          <cell r="AN56">
            <v>30</v>
          </cell>
          <cell r="AO56">
            <v>30</v>
          </cell>
          <cell r="AP56">
            <v>30</v>
          </cell>
          <cell r="AQ56">
            <v>30</v>
          </cell>
          <cell r="AR56">
            <v>30</v>
          </cell>
          <cell r="AS56">
            <v>30</v>
          </cell>
          <cell r="AT56">
            <v>30</v>
          </cell>
          <cell r="AU56">
            <v>30</v>
          </cell>
          <cell r="AV56">
            <v>30</v>
          </cell>
          <cell r="AW56">
            <v>30</v>
          </cell>
          <cell r="AX56">
            <v>30</v>
          </cell>
          <cell r="AY56">
            <v>30</v>
          </cell>
          <cell r="AZ56">
            <v>30</v>
          </cell>
          <cell r="BA56">
            <v>30</v>
          </cell>
          <cell r="BB56">
            <v>30</v>
          </cell>
          <cell r="BC56">
            <v>30</v>
          </cell>
          <cell r="BD56">
            <v>30</v>
          </cell>
          <cell r="BE56">
            <v>30</v>
          </cell>
          <cell r="BF56">
            <v>30</v>
          </cell>
          <cell r="BG56">
            <v>30</v>
          </cell>
          <cell r="BH56">
            <v>30</v>
          </cell>
          <cell r="BI56">
            <v>30</v>
          </cell>
          <cell r="BJ56">
            <v>30</v>
          </cell>
          <cell r="BK56">
            <v>30</v>
          </cell>
          <cell r="BL56">
            <v>30</v>
          </cell>
          <cell r="BM56">
            <v>30</v>
          </cell>
          <cell r="BN56">
            <v>30</v>
          </cell>
          <cell r="BO56">
            <v>718.44299999999987</v>
          </cell>
          <cell r="BP56">
            <v>718.44287109375</v>
          </cell>
          <cell r="BQ56">
            <v>718.44299999999987</v>
          </cell>
          <cell r="BR56">
            <v>718.44287109375</v>
          </cell>
          <cell r="BS56">
            <v>718.44287109375</v>
          </cell>
          <cell r="BT56">
            <v>718.44287109375</v>
          </cell>
          <cell r="BU56">
            <v>718.44287109375</v>
          </cell>
          <cell r="BV56">
            <v>718.44287109375</v>
          </cell>
          <cell r="BW56">
            <v>718.44287109375</v>
          </cell>
          <cell r="BX56">
            <v>718.44287109375</v>
          </cell>
          <cell r="BY56">
            <v>0</v>
          </cell>
          <cell r="BZ56">
            <v>0.4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 t="e">
            <v>#VALUE!</v>
          </cell>
          <cell r="CF56" t="e">
            <v>#VALUE!</v>
          </cell>
          <cell r="CG56" t="e">
            <v>#VALUE!</v>
          </cell>
          <cell r="CH56">
            <v>1.3</v>
          </cell>
          <cell r="CI56" t="e">
            <v>#VALUE!</v>
          </cell>
          <cell r="CJ56" t="e">
            <v>#VALUE!</v>
          </cell>
          <cell r="CK56" t="e">
            <v>#VALUE!</v>
          </cell>
          <cell r="CL56">
            <v>5</v>
          </cell>
          <cell r="CM56">
            <v>4</v>
          </cell>
        </row>
        <row r="57">
          <cell r="A57">
            <v>74</v>
          </cell>
          <cell r="F57">
            <v>74</v>
          </cell>
          <cell r="G57">
            <v>74</v>
          </cell>
          <cell r="J57">
            <v>74</v>
          </cell>
          <cell r="L57">
            <v>74</v>
          </cell>
          <cell r="M57">
            <v>74</v>
          </cell>
          <cell r="N57">
            <v>74</v>
          </cell>
          <cell r="O57">
            <v>74</v>
          </cell>
          <cell r="P57">
            <v>74</v>
          </cell>
          <cell r="S57">
            <v>74</v>
          </cell>
          <cell r="U57">
            <v>74</v>
          </cell>
          <cell r="X57">
            <v>0</v>
          </cell>
          <cell r="Y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0.02</v>
          </cell>
          <cell r="AK57">
            <v>30</v>
          </cell>
          <cell r="AL57">
            <v>30</v>
          </cell>
          <cell r="AM57">
            <v>30</v>
          </cell>
          <cell r="AN57">
            <v>30</v>
          </cell>
          <cell r="AO57">
            <v>30</v>
          </cell>
          <cell r="AP57">
            <v>30</v>
          </cell>
          <cell r="AQ57">
            <v>30</v>
          </cell>
          <cell r="AR57">
            <v>30</v>
          </cell>
          <cell r="AS57">
            <v>30</v>
          </cell>
          <cell r="AT57">
            <v>30</v>
          </cell>
          <cell r="AU57">
            <v>30</v>
          </cell>
          <cell r="AV57">
            <v>30</v>
          </cell>
          <cell r="AW57">
            <v>30</v>
          </cell>
          <cell r="AX57">
            <v>30</v>
          </cell>
          <cell r="AY57">
            <v>30</v>
          </cell>
          <cell r="AZ57">
            <v>30</v>
          </cell>
          <cell r="BA57">
            <v>30</v>
          </cell>
          <cell r="BB57">
            <v>30</v>
          </cell>
          <cell r="BC57">
            <v>30</v>
          </cell>
          <cell r="BD57">
            <v>30</v>
          </cell>
          <cell r="BE57">
            <v>30</v>
          </cell>
          <cell r="BF57">
            <v>30</v>
          </cell>
          <cell r="BG57">
            <v>30</v>
          </cell>
          <cell r="BH57">
            <v>30</v>
          </cell>
          <cell r="BI57">
            <v>30</v>
          </cell>
          <cell r="BJ57">
            <v>30</v>
          </cell>
          <cell r="BK57">
            <v>30</v>
          </cell>
          <cell r="BL57">
            <v>30</v>
          </cell>
          <cell r="BM57">
            <v>30</v>
          </cell>
          <cell r="BN57">
            <v>30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0.4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 t="e">
            <v>#VALUE!</v>
          </cell>
          <cell r="CF57" t="e">
            <v>#VALUE!</v>
          </cell>
          <cell r="CG57" t="e">
            <v>#VALUE!</v>
          </cell>
          <cell r="CH57">
            <v>1.3</v>
          </cell>
          <cell r="CI57" t="e">
            <v>#VALUE!</v>
          </cell>
          <cell r="CJ57" t="e">
            <v>#VALUE!</v>
          </cell>
          <cell r="CK57" t="e">
            <v>#VALUE!</v>
          </cell>
          <cell r="CL57">
            <v>5</v>
          </cell>
          <cell r="CM57">
            <v>4</v>
          </cell>
        </row>
        <row r="58">
          <cell r="A58">
            <v>75</v>
          </cell>
          <cell r="C58">
            <v>75</v>
          </cell>
          <cell r="F58">
            <v>75</v>
          </cell>
          <cell r="G58">
            <v>75</v>
          </cell>
          <cell r="J58">
            <v>75</v>
          </cell>
          <cell r="L58">
            <v>75</v>
          </cell>
          <cell r="M58">
            <v>75</v>
          </cell>
          <cell r="N58">
            <v>75</v>
          </cell>
          <cell r="O58">
            <v>75</v>
          </cell>
          <cell r="P58">
            <v>75</v>
          </cell>
          <cell r="S58">
            <v>75</v>
          </cell>
          <cell r="U58">
            <v>75</v>
          </cell>
          <cell r="X58">
            <v>0</v>
          </cell>
          <cell r="Y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0.02</v>
          </cell>
          <cell r="AK58">
            <v>30</v>
          </cell>
          <cell r="AL58">
            <v>30</v>
          </cell>
          <cell r="AM58">
            <v>30</v>
          </cell>
          <cell r="AN58">
            <v>30</v>
          </cell>
          <cell r="AO58">
            <v>30</v>
          </cell>
          <cell r="AP58">
            <v>30</v>
          </cell>
          <cell r="AQ58">
            <v>30</v>
          </cell>
          <cell r="AR58">
            <v>30</v>
          </cell>
          <cell r="AS58">
            <v>30</v>
          </cell>
          <cell r="AT58">
            <v>30</v>
          </cell>
          <cell r="AU58">
            <v>30</v>
          </cell>
          <cell r="AV58">
            <v>30</v>
          </cell>
          <cell r="AW58">
            <v>30</v>
          </cell>
          <cell r="AX58">
            <v>30</v>
          </cell>
          <cell r="AY58">
            <v>30</v>
          </cell>
          <cell r="AZ58">
            <v>30</v>
          </cell>
          <cell r="BA58">
            <v>30</v>
          </cell>
          <cell r="BB58">
            <v>30</v>
          </cell>
          <cell r="BC58">
            <v>30</v>
          </cell>
          <cell r="BD58">
            <v>30</v>
          </cell>
          <cell r="BE58">
            <v>30</v>
          </cell>
          <cell r="BF58">
            <v>30</v>
          </cell>
          <cell r="BG58">
            <v>30</v>
          </cell>
          <cell r="BH58">
            <v>30</v>
          </cell>
          <cell r="BI58">
            <v>30</v>
          </cell>
          <cell r="BJ58">
            <v>30</v>
          </cell>
          <cell r="BK58">
            <v>30</v>
          </cell>
          <cell r="BL58">
            <v>30</v>
          </cell>
          <cell r="BM58">
            <v>30</v>
          </cell>
          <cell r="BN58">
            <v>30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0.4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 t="e">
            <v>#VALUE!</v>
          </cell>
          <cell r="CF58" t="e">
            <v>#VALUE!</v>
          </cell>
          <cell r="CG58" t="e">
            <v>#VALUE!</v>
          </cell>
          <cell r="CH58">
            <v>1.3</v>
          </cell>
          <cell r="CI58" t="e">
            <v>#VALUE!</v>
          </cell>
          <cell r="CJ58" t="e">
            <v>#VALUE!</v>
          </cell>
          <cell r="CK58" t="e">
            <v>#VALUE!</v>
          </cell>
          <cell r="CL58">
            <v>5</v>
          </cell>
          <cell r="CM58">
            <v>4</v>
          </cell>
        </row>
        <row r="59">
          <cell r="A59">
            <v>76</v>
          </cell>
          <cell r="B59" t="str">
            <v>A21</v>
          </cell>
          <cell r="C59" t="str">
            <v>C51</v>
          </cell>
          <cell r="E59">
            <v>3.13</v>
          </cell>
          <cell r="F59">
            <v>3.13</v>
          </cell>
          <cell r="G59">
            <v>5</v>
          </cell>
          <cell r="J59">
            <v>5</v>
          </cell>
          <cell r="K59">
            <v>0.11460125141746949</v>
          </cell>
          <cell r="L59">
            <v>0.11460125141746949</v>
          </cell>
          <cell r="M59">
            <v>3</v>
          </cell>
          <cell r="N59">
            <v>471.90281881227315</v>
          </cell>
          <cell r="O59">
            <v>0.63012548262548296</v>
          </cell>
          <cell r="P59">
            <v>930.73051325856159</v>
          </cell>
          <cell r="S59">
            <v>0</v>
          </cell>
          <cell r="U59">
            <v>0</v>
          </cell>
          <cell r="X59">
            <v>0</v>
          </cell>
          <cell r="Y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932.23051325856159</v>
          </cell>
          <cell r="AI59">
            <v>12.95</v>
          </cell>
          <cell r="AJ59">
            <v>2.87</v>
          </cell>
          <cell r="AK59">
            <v>24</v>
          </cell>
          <cell r="AL59">
            <v>0.60000000000000009</v>
          </cell>
          <cell r="AM59">
            <v>1.2999999999999999E-2</v>
          </cell>
          <cell r="AN59">
            <v>0.49235315322875989</v>
          </cell>
          <cell r="AO59">
            <v>0.57410888671875016</v>
          </cell>
          <cell r="AP59">
            <v>0.82058858871459972</v>
          </cell>
          <cell r="AQ59">
            <v>3.7544882511630981</v>
          </cell>
          <cell r="AR59">
            <v>1.6309463093775045</v>
          </cell>
          <cell r="AS59">
            <v>4.1994002348634876</v>
          </cell>
          <cell r="AT59">
            <v>0.71845983833444127</v>
          </cell>
          <cell r="AU59">
            <v>1.2108129915632011</v>
          </cell>
          <cell r="AV59">
            <v>3.6852251891975691</v>
          </cell>
          <cell r="AW59">
            <v>1041.972874308643</v>
          </cell>
          <cell r="AX59">
            <v>0.8946782936908062</v>
          </cell>
          <cell r="AY59">
            <v>54.859778276292957</v>
          </cell>
          <cell r="AZ59" t="b">
            <v>0</v>
          </cell>
          <cell r="BA59">
            <v>54.859771728515625</v>
          </cell>
          <cell r="BB59">
            <v>1E-3</v>
          </cell>
          <cell r="BC59">
            <v>0</v>
          </cell>
          <cell r="BD59">
            <v>0</v>
          </cell>
          <cell r="BE59">
            <v>1E-3</v>
          </cell>
          <cell r="BF59">
            <v>9.9999923259019852E-4</v>
          </cell>
          <cell r="BG59">
            <v>1.0664386366702769</v>
          </cell>
          <cell r="BH59">
            <v>1.9999999999999996</v>
          </cell>
          <cell r="BI59">
            <v>1.3</v>
          </cell>
          <cell r="BJ59">
            <v>1.2999992370605469</v>
          </cell>
          <cell r="BK59">
            <v>1.2999992370605469</v>
          </cell>
          <cell r="BL59">
            <v>1.2999992370605469</v>
          </cell>
          <cell r="BM59">
            <v>2.2403366767437505</v>
          </cell>
          <cell r="BN59">
            <v>0</v>
          </cell>
          <cell r="BO59">
            <v>669.80300000000011</v>
          </cell>
          <cell r="BP59">
            <v>669.43300000000011</v>
          </cell>
          <cell r="BQ59">
            <v>670.40300000000013</v>
          </cell>
          <cell r="BR59">
            <v>670.03300000000013</v>
          </cell>
          <cell r="BS59">
            <v>672.02300000000014</v>
          </cell>
          <cell r="BT59">
            <v>671.34300000000007</v>
          </cell>
          <cell r="BU59" t="b">
            <v>0</v>
          </cell>
          <cell r="BV59">
            <v>1.6200000000000045</v>
          </cell>
          <cell r="BW59">
            <v>1.3099999999999454</v>
          </cell>
          <cell r="BX59">
            <v>2.2200000000000046</v>
          </cell>
          <cell r="BY59">
            <v>600</v>
          </cell>
          <cell r="BZ59">
            <v>1.1499999999999999</v>
          </cell>
          <cell r="CA59">
            <v>0.75</v>
          </cell>
          <cell r="CB59">
            <v>1.464999999999975</v>
          </cell>
          <cell r="CC59">
            <v>1.1109699718449539</v>
          </cell>
          <cell r="CD59">
            <v>3085.4413543063979</v>
          </cell>
          <cell r="CE59">
            <v>0.1448753769562664</v>
          </cell>
          <cell r="CF59">
            <v>1195.2218598891977</v>
          </cell>
          <cell r="CG59">
            <v>4280.6632141955961</v>
          </cell>
          <cell r="CH59">
            <v>1.25</v>
          </cell>
          <cell r="CI59">
            <v>2928</v>
          </cell>
          <cell r="CJ59">
            <v>1.8274689268253057</v>
          </cell>
          <cell r="CK59">
            <v>1.9</v>
          </cell>
          <cell r="CL59">
            <v>2</v>
          </cell>
          <cell r="CM59">
            <v>3</v>
          </cell>
        </row>
        <row r="60">
          <cell r="A60">
            <v>77</v>
          </cell>
          <cell r="B60" t="str">
            <v>C51</v>
          </cell>
          <cell r="C60" t="str">
            <v>C52</v>
          </cell>
          <cell r="E60">
            <v>1.4109083086337395</v>
          </cell>
          <cell r="F60">
            <v>4.540908308633739</v>
          </cell>
          <cell r="G60">
            <v>5</v>
          </cell>
          <cell r="J60">
            <v>5</v>
          </cell>
          <cell r="K60">
            <v>0.207825604811361</v>
          </cell>
          <cell r="L60">
            <v>3.2078256048113611</v>
          </cell>
          <cell r="M60">
            <v>3.2078256048113611</v>
          </cell>
          <cell r="N60">
            <v>467.36338090484503</v>
          </cell>
          <cell r="O60">
            <v>0.63583333333333336</v>
          </cell>
          <cell r="P60">
            <v>1349.4</v>
          </cell>
          <cell r="S60">
            <v>0</v>
          </cell>
          <cell r="U60">
            <v>0</v>
          </cell>
          <cell r="X60">
            <v>0</v>
          </cell>
          <cell r="Y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1350.9</v>
          </cell>
          <cell r="AI60">
            <v>12</v>
          </cell>
          <cell r="AJ60">
            <v>11.3</v>
          </cell>
          <cell r="AK60">
            <v>24</v>
          </cell>
          <cell r="AL60">
            <v>0.60000000000000009</v>
          </cell>
          <cell r="AM60">
            <v>1.2999999999999999E-2</v>
          </cell>
          <cell r="AN60">
            <v>0.39710397720336921</v>
          </cell>
          <cell r="AO60">
            <v>0.59384765625000013</v>
          </cell>
          <cell r="AP60">
            <v>0.66183996200561523</v>
          </cell>
          <cell r="AQ60">
            <v>6.8021114336172364</v>
          </cell>
          <cell r="AR60">
            <v>3.6686319484017798</v>
          </cell>
          <cell r="AS60">
            <v>14.00169953154499</v>
          </cell>
          <cell r="AT60">
            <v>2.3582426073061331</v>
          </cell>
          <cell r="AU60">
            <v>2.7553465845095024</v>
          </cell>
          <cell r="AV60">
            <v>7.3124398101596899</v>
          </cell>
          <cell r="AW60">
            <v>2067.5436468673711</v>
          </cell>
          <cell r="AX60">
            <v>0.65338402990757161</v>
          </cell>
          <cell r="AY60">
            <v>0.3797372051886222</v>
          </cell>
          <cell r="AZ60" t="str">
            <v>54°28'48''</v>
          </cell>
          <cell r="BA60">
            <v>2.4280638163390891</v>
          </cell>
          <cell r="BB60">
            <v>1.5449999999999999</v>
          </cell>
          <cell r="BC60">
            <v>0.16400000000000001</v>
          </cell>
          <cell r="BD60">
            <v>0.56799999999999995</v>
          </cell>
          <cell r="BE60">
            <v>2.2769999999999997</v>
          </cell>
          <cell r="BF60">
            <v>2.2769999999999997</v>
          </cell>
          <cell r="BG60">
            <v>1.5453816773730737</v>
          </cell>
          <cell r="BH60">
            <v>1.9999999999999996</v>
          </cell>
          <cell r="BI60">
            <v>1.3</v>
          </cell>
          <cell r="BJ60">
            <v>1.2999992370605469</v>
          </cell>
          <cell r="BK60">
            <v>1.2999992370605469</v>
          </cell>
          <cell r="BL60">
            <v>1.2999992370605469</v>
          </cell>
          <cell r="BM60">
            <v>4.1039471069472668</v>
          </cell>
          <cell r="BN60">
            <v>3.61</v>
          </cell>
          <cell r="BO60">
            <v>669.10300000000007</v>
          </cell>
          <cell r="BP60">
            <v>667.74300000000005</v>
          </cell>
          <cell r="BQ60">
            <v>669.70300000000009</v>
          </cell>
          <cell r="BR60">
            <v>668.34300000000007</v>
          </cell>
          <cell r="BS60">
            <v>671.34300000000007</v>
          </cell>
          <cell r="BT60">
            <v>669.34300000000007</v>
          </cell>
          <cell r="BU60">
            <v>669.3427734375</v>
          </cell>
          <cell r="BV60">
            <v>1.6399999999999864</v>
          </cell>
          <cell r="BW60">
            <v>1</v>
          </cell>
          <cell r="BX60">
            <v>2.2399999999999864</v>
          </cell>
          <cell r="BY60">
            <v>600</v>
          </cell>
          <cell r="BZ60">
            <v>1.1499999999999999</v>
          </cell>
          <cell r="CA60">
            <v>0.75</v>
          </cell>
          <cell r="CB60">
            <v>1.3199999999999932</v>
          </cell>
          <cell r="CC60">
            <v>1.0143667052529992</v>
          </cell>
          <cell r="CD60">
            <v>2817.1499321638912</v>
          </cell>
          <cell r="CE60">
            <v>0.17316357276338468</v>
          </cell>
          <cell r="CF60">
            <v>1428.5994752979236</v>
          </cell>
          <cell r="CG60">
            <v>4245.7494074618153</v>
          </cell>
          <cell r="CH60">
            <v>1.25</v>
          </cell>
          <cell r="CI60">
            <v>2928</v>
          </cell>
          <cell r="CJ60">
            <v>1.8125637839232476</v>
          </cell>
          <cell r="CK60">
            <v>1.9</v>
          </cell>
          <cell r="CL60">
            <v>2</v>
          </cell>
          <cell r="CM60">
            <v>3</v>
          </cell>
        </row>
        <row r="61">
          <cell r="A61">
            <v>78</v>
          </cell>
          <cell r="B61" t="str">
            <v>C52</v>
          </cell>
          <cell r="C61" t="str">
            <v>C53</v>
          </cell>
          <cell r="F61">
            <v>4.540908308633739</v>
          </cell>
          <cell r="G61">
            <v>5</v>
          </cell>
          <cell r="J61">
            <v>5</v>
          </cell>
          <cell r="K61">
            <v>6.9013978503485104E-2</v>
          </cell>
          <cell r="L61">
            <v>3.276839583314846</v>
          </cell>
          <cell r="M61">
            <v>3.276839583314846</v>
          </cell>
          <cell r="N61">
            <v>465.87382715726278</v>
          </cell>
          <cell r="O61">
            <v>0.6375000000000004</v>
          </cell>
          <cell r="P61">
            <v>1348.6250869773014</v>
          </cell>
          <cell r="S61">
            <v>0</v>
          </cell>
          <cell r="U61">
            <v>0</v>
          </cell>
          <cell r="X61">
            <v>0</v>
          </cell>
          <cell r="Y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1350.1250869773014</v>
          </cell>
          <cell r="AI61">
            <v>12</v>
          </cell>
          <cell r="AJ61">
            <v>15.18</v>
          </cell>
          <cell r="AK61">
            <v>24</v>
          </cell>
          <cell r="AL61">
            <v>0.60000000000000009</v>
          </cell>
          <cell r="AM61">
            <v>1.2999999999999999E-2</v>
          </cell>
          <cell r="AN61">
            <v>0.36289826631546029</v>
          </cell>
          <cell r="AO61">
            <v>0.59383850097656266</v>
          </cell>
          <cell r="AP61">
            <v>0.60483044385910045</v>
          </cell>
          <cell r="AQ61">
            <v>7.5496718176491209</v>
          </cell>
          <cell r="AR61">
            <v>4.362050511219449</v>
          </cell>
          <cell r="AS61">
            <v>17.482995322190245</v>
          </cell>
          <cell r="AT61">
            <v>2.9050736266159727</v>
          </cell>
          <cell r="AU61">
            <v>3.267971892931433</v>
          </cell>
          <cell r="AV61">
            <v>8.4753758855428263</v>
          </cell>
          <cell r="AW61">
            <v>2396.3560756590095</v>
          </cell>
          <cell r="AX61">
            <v>0.56340754226435674</v>
          </cell>
          <cell r="AY61">
            <v>0.37973720525858901</v>
          </cell>
          <cell r="AZ61" t="str">
            <v>00°00'00''</v>
          </cell>
          <cell r="BA61">
            <v>1000</v>
          </cell>
          <cell r="BB61">
            <v>0.51300000000000001</v>
          </cell>
          <cell r="BC61">
            <v>5.5E-2</v>
          </cell>
          <cell r="BD61">
            <v>0.13100000000000001</v>
          </cell>
          <cell r="BE61">
            <v>0.69900000000000007</v>
          </cell>
          <cell r="BF61">
            <v>0.69900000000000007</v>
          </cell>
          <cell r="BG61">
            <v>0.69899988174438477</v>
          </cell>
          <cell r="BH61">
            <v>0.69899988174438477</v>
          </cell>
          <cell r="BI61">
            <v>0.69899988174438477</v>
          </cell>
          <cell r="BJ61">
            <v>0.69899988174438477</v>
          </cell>
          <cell r="BK61">
            <v>0.69899988174438477</v>
          </cell>
          <cell r="BL61">
            <v>0.69899988174438477</v>
          </cell>
          <cell r="BM61">
            <v>0.69899988174438477</v>
          </cell>
          <cell r="BN61">
            <v>0.7</v>
          </cell>
          <cell r="BO61">
            <v>667.16300000000001</v>
          </cell>
          <cell r="BP61">
            <v>665.34299999999996</v>
          </cell>
          <cell r="BQ61">
            <v>667.76300000000003</v>
          </cell>
          <cell r="BR61">
            <v>665.94299999999998</v>
          </cell>
          <cell r="BS61">
            <v>669.34300000000007</v>
          </cell>
          <cell r="BT61">
            <v>666.94299999999998</v>
          </cell>
          <cell r="BU61">
            <v>666.94287109375</v>
          </cell>
          <cell r="BV61">
            <v>1.5800000000000409</v>
          </cell>
          <cell r="BW61">
            <v>1</v>
          </cell>
          <cell r="BX61">
            <v>2.180000000000041</v>
          </cell>
          <cell r="BY61">
            <v>600</v>
          </cell>
          <cell r="BZ61">
            <v>1.1499999999999999</v>
          </cell>
          <cell r="CA61">
            <v>0.75</v>
          </cell>
          <cell r="CB61">
            <v>1.2900000000000205</v>
          </cell>
          <cell r="CC61">
            <v>0.99404306734130532</v>
          </cell>
          <cell r="CD61">
            <v>2760.7061087736402</v>
          </cell>
          <cell r="CE61">
            <v>0.17997720574508347</v>
          </cell>
          <cell r="CF61">
            <v>1484.8119473969386</v>
          </cell>
          <cell r="CG61">
            <v>4245.5180561705783</v>
          </cell>
          <cell r="CH61">
            <v>1.25</v>
          </cell>
          <cell r="CI61">
            <v>2928</v>
          </cell>
          <cell r="CJ61">
            <v>1.8124650171493248</v>
          </cell>
          <cell r="CK61">
            <v>1.9</v>
          </cell>
          <cell r="CL61">
            <v>2</v>
          </cell>
          <cell r="CM61">
            <v>3</v>
          </cell>
        </row>
        <row r="62">
          <cell r="A62">
            <v>79</v>
          </cell>
          <cell r="B62" t="str">
            <v>C53</v>
          </cell>
          <cell r="C62" t="str">
            <v>C54</v>
          </cell>
          <cell r="F62">
            <v>4.540908308633739</v>
          </cell>
          <cell r="G62">
            <v>5</v>
          </cell>
          <cell r="J62">
            <v>5</v>
          </cell>
          <cell r="K62">
            <v>6.9013978503485104E-2</v>
          </cell>
          <cell r="L62">
            <v>3.3458535618183309</v>
          </cell>
          <cell r="M62">
            <v>3.3458535618183309</v>
          </cell>
          <cell r="N62">
            <v>464.39306287061709</v>
          </cell>
          <cell r="O62">
            <v>0.63312529056252875</v>
          </cell>
          <cell r="P62">
            <v>1335.1132875976296</v>
          </cell>
          <cell r="S62">
            <v>0</v>
          </cell>
          <cell r="U62">
            <v>0</v>
          </cell>
          <cell r="X62">
            <v>0</v>
          </cell>
          <cell r="Y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1336.6132875976296</v>
          </cell>
          <cell r="AI62">
            <v>21.51</v>
          </cell>
          <cell r="AJ62">
            <v>9.23</v>
          </cell>
          <cell r="AK62">
            <v>24</v>
          </cell>
          <cell r="AL62">
            <v>0.60000000000000009</v>
          </cell>
          <cell r="AM62">
            <v>1.2999999999999999E-2</v>
          </cell>
          <cell r="AN62">
            <v>0.4206632137298586</v>
          </cell>
          <cell r="AO62">
            <v>0.59358215332031261</v>
          </cell>
          <cell r="AP62">
            <v>0.70110535621643089</v>
          </cell>
          <cell r="AQ62">
            <v>6.3117093251869303</v>
          </cell>
          <cell r="AR62">
            <v>3.2428305568054996</v>
          </cell>
          <cell r="AS62">
            <v>11.972322232648592</v>
          </cell>
          <cell r="AT62">
            <v>2.0304625181269955</v>
          </cell>
          <cell r="AU62">
            <v>2.451125731856854</v>
          </cell>
          <cell r="AV62">
            <v>6.6088201473996433</v>
          </cell>
          <cell r="AW62">
            <v>1868.5998741570247</v>
          </cell>
          <cell r="AX62">
            <v>0.71530203233081746</v>
          </cell>
          <cell r="AY62">
            <v>7.0463928157493481</v>
          </cell>
          <cell r="AZ62" t="str">
            <v>06°39'60''</v>
          </cell>
          <cell r="BA62">
            <v>21.461706834955795</v>
          </cell>
          <cell r="BB62">
            <v>1E-3</v>
          </cell>
          <cell r="BC62">
            <v>0.17499999999999999</v>
          </cell>
          <cell r="BD62">
            <v>0.122</v>
          </cell>
          <cell r="BE62">
            <v>0.29799999999999999</v>
          </cell>
          <cell r="BF62">
            <v>0.29699999999999999</v>
          </cell>
          <cell r="BG62">
            <v>0.29699993133544922</v>
          </cell>
          <cell r="BH62">
            <v>0.29699993133544922</v>
          </cell>
          <cell r="BI62">
            <v>0.29699993133544922</v>
          </cell>
          <cell r="BJ62">
            <v>0.29699993133544922</v>
          </cell>
          <cell r="BK62">
            <v>0.29699993133544922</v>
          </cell>
          <cell r="BL62">
            <v>0.29699993133544922</v>
          </cell>
          <cell r="BM62">
            <v>0.29699993133544922</v>
          </cell>
          <cell r="BN62">
            <v>0.3</v>
          </cell>
          <cell r="BO62">
            <v>665.11300000000006</v>
          </cell>
          <cell r="BP62">
            <v>663.12300000000005</v>
          </cell>
          <cell r="BQ62">
            <v>665.71300000000008</v>
          </cell>
          <cell r="BR62">
            <v>663.72300000000007</v>
          </cell>
          <cell r="BS62">
            <v>666.94299999999998</v>
          </cell>
          <cell r="BT62">
            <v>664.52300000000014</v>
          </cell>
          <cell r="BU62">
            <v>664.52294921875</v>
          </cell>
          <cell r="BV62">
            <v>1.2299999999999045</v>
          </cell>
          <cell r="BW62">
            <v>0.80000000000006821</v>
          </cell>
          <cell r="BX62">
            <v>1.8299999999999046</v>
          </cell>
          <cell r="BY62">
            <v>600</v>
          </cell>
          <cell r="BZ62">
            <v>1.1499999999999999</v>
          </cell>
          <cell r="CA62">
            <v>0.75</v>
          </cell>
          <cell r="CB62">
            <v>1.0149999999999864</v>
          </cell>
          <cell r="CC62">
            <v>0.80220603694993275</v>
          </cell>
          <cell r="CD62">
            <v>2227.9267161192001</v>
          </cell>
          <cell r="CE62">
            <v>0.26408571234109723</v>
          </cell>
          <cell r="CF62">
            <v>2178.7071268140521</v>
          </cell>
          <cell r="CG62">
            <v>4406.6338429332518</v>
          </cell>
          <cell r="CH62">
            <v>1.25</v>
          </cell>
          <cell r="CI62">
            <v>3954</v>
          </cell>
          <cell r="CJ62">
            <v>1.393093652925282</v>
          </cell>
          <cell r="CK62">
            <v>1.5</v>
          </cell>
          <cell r="CL62">
            <v>3</v>
          </cell>
          <cell r="CM62">
            <v>3</v>
          </cell>
        </row>
        <row r="63">
          <cell r="A63">
            <v>80</v>
          </cell>
          <cell r="B63" t="str">
            <v>C54</v>
          </cell>
          <cell r="C63" t="str">
            <v>B02</v>
          </cell>
          <cell r="F63">
            <v>4.540908308633739</v>
          </cell>
          <cell r="G63">
            <v>5</v>
          </cell>
          <cell r="J63">
            <v>5</v>
          </cell>
          <cell r="K63">
            <v>6.9013978503485104E-2</v>
          </cell>
          <cell r="L63">
            <v>3.4148675403218158</v>
          </cell>
          <cell r="M63">
            <v>3.4148675403218158</v>
          </cell>
          <cell r="N63">
            <v>462.92101245913631</v>
          </cell>
          <cell r="O63">
            <v>0.66360108303249099</v>
          </cell>
          <cell r="P63">
            <v>1394.9438066942571</v>
          </cell>
          <cell r="S63">
            <v>0</v>
          </cell>
          <cell r="U63">
            <v>0</v>
          </cell>
          <cell r="X63">
            <v>0</v>
          </cell>
          <cell r="Y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1396.4438066942571</v>
          </cell>
          <cell r="AI63">
            <v>2.77</v>
          </cell>
          <cell r="AJ63">
            <v>3.25</v>
          </cell>
          <cell r="AK63">
            <v>28</v>
          </cell>
          <cell r="AL63">
            <v>0.70000000000000007</v>
          </cell>
          <cell r="AM63">
            <v>1.2999999999999999E-2</v>
          </cell>
          <cell r="AN63">
            <v>0.54538080692291269</v>
          </cell>
          <cell r="AO63">
            <v>0.67180175781250018</v>
          </cell>
          <cell r="AP63">
            <v>0.77911543846130371</v>
          </cell>
          <cell r="AQ63">
            <v>4.3406905213677565</v>
          </cell>
          <cell r="AR63">
            <v>1.8604714294665938</v>
          </cell>
          <cell r="AS63">
            <v>5.3362671375072201</v>
          </cell>
          <cell r="AT63">
            <v>0.9603259022574866</v>
          </cell>
          <cell r="AU63">
            <v>1.5057067091803993</v>
          </cell>
          <cell r="AV63">
            <v>4.34606238639598</v>
          </cell>
          <cell r="AW63">
            <v>1672.5608139802059</v>
          </cell>
          <cell r="AX63">
            <v>0.83491362168836714</v>
          </cell>
          <cell r="AY63">
            <v>59.642394106660248</v>
          </cell>
          <cell r="AZ63" t="str">
            <v>52°35'46''</v>
          </cell>
          <cell r="BA63">
            <v>2.168061441678244</v>
          </cell>
          <cell r="BB63">
            <v>1E-3</v>
          </cell>
          <cell r="BC63">
            <v>0.214</v>
          </cell>
          <cell r="BD63">
            <v>0.57799999999999996</v>
          </cell>
          <cell r="BE63">
            <v>0.79299999999999993</v>
          </cell>
          <cell r="BF63">
            <v>0.79199999999999993</v>
          </cell>
          <cell r="BG63">
            <v>1.0865983651414863</v>
          </cell>
          <cell r="BH63">
            <v>2.1428571428571428</v>
          </cell>
          <cell r="BI63">
            <v>1.2</v>
          </cell>
          <cell r="BJ63">
            <v>1.1999998092651367</v>
          </cell>
          <cell r="BK63">
            <v>1.1999998092651367</v>
          </cell>
          <cell r="BL63">
            <v>1.1999998092651367</v>
          </cell>
          <cell r="BM63">
            <v>2.4823086738364051</v>
          </cell>
          <cell r="BN63">
            <v>2.06</v>
          </cell>
          <cell r="BO63">
            <v>662.86300000000006</v>
          </cell>
          <cell r="BP63">
            <v>662.77300000000002</v>
          </cell>
          <cell r="BQ63">
            <v>663.5630000000001</v>
          </cell>
          <cell r="BR63">
            <v>663.47300000000007</v>
          </cell>
          <cell r="BS63">
            <v>664.52300000000014</v>
          </cell>
          <cell r="BT63">
            <v>662.52300000000014</v>
          </cell>
          <cell r="BU63">
            <v>662.52294921875</v>
          </cell>
          <cell r="BV63">
            <v>0.96000000000003638</v>
          </cell>
          <cell r="BW63">
            <v>-0.94999999999993179</v>
          </cell>
          <cell r="BX63">
            <v>1.6600000000000366</v>
          </cell>
          <cell r="BY63">
            <v>700</v>
          </cell>
          <cell r="BZ63">
            <v>1.2749999999999999</v>
          </cell>
          <cell r="CA63">
            <v>0.875</v>
          </cell>
          <cell r="CB63">
            <v>5.0000000000522959E-3</v>
          </cell>
          <cell r="CC63">
            <v>3.9198774568215515E-3</v>
          </cell>
          <cell r="CD63">
            <v>13.381726660565622</v>
          </cell>
          <cell r="CE63">
            <v>0.99999906137175432</v>
          </cell>
          <cell r="CF63">
            <v>10724.989933212066</v>
          </cell>
          <cell r="CG63">
            <v>10738.371659872631</v>
          </cell>
          <cell r="CH63">
            <v>1.25</v>
          </cell>
          <cell r="CI63">
            <v>3416</v>
          </cell>
          <cell r="CJ63">
            <v>3.9294392783491774</v>
          </cell>
          <cell r="CK63">
            <v>4</v>
          </cell>
          <cell r="CL63">
            <v>2</v>
          </cell>
          <cell r="CM63">
            <v>3</v>
          </cell>
        </row>
        <row r="64">
          <cell r="A64">
            <v>81</v>
          </cell>
          <cell r="F64">
            <v>81</v>
          </cell>
          <cell r="G64">
            <v>81</v>
          </cell>
          <cell r="J64">
            <v>81</v>
          </cell>
          <cell r="L64">
            <v>81</v>
          </cell>
          <cell r="M64">
            <v>81</v>
          </cell>
          <cell r="N64">
            <v>81</v>
          </cell>
          <cell r="O64">
            <v>81</v>
          </cell>
          <cell r="P64">
            <v>81</v>
          </cell>
          <cell r="S64">
            <v>81</v>
          </cell>
          <cell r="U64">
            <v>81</v>
          </cell>
          <cell r="X64">
            <v>0</v>
          </cell>
          <cell r="Y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0.02</v>
          </cell>
          <cell r="AK64">
            <v>30</v>
          </cell>
          <cell r="AL64">
            <v>30</v>
          </cell>
          <cell r="AM64">
            <v>30</v>
          </cell>
          <cell r="AN64">
            <v>30</v>
          </cell>
          <cell r="AO64">
            <v>30</v>
          </cell>
          <cell r="AP64">
            <v>30</v>
          </cell>
          <cell r="AQ64">
            <v>30</v>
          </cell>
          <cell r="AR64">
            <v>30</v>
          </cell>
          <cell r="AS64">
            <v>30</v>
          </cell>
          <cell r="AT64">
            <v>30</v>
          </cell>
          <cell r="AU64">
            <v>30</v>
          </cell>
          <cell r="AV64">
            <v>30</v>
          </cell>
          <cell r="AW64">
            <v>30</v>
          </cell>
          <cell r="AX64">
            <v>30</v>
          </cell>
          <cell r="AY64">
            <v>30</v>
          </cell>
          <cell r="AZ64">
            <v>30</v>
          </cell>
          <cell r="BA64">
            <v>30</v>
          </cell>
          <cell r="BB64">
            <v>30</v>
          </cell>
          <cell r="BC64">
            <v>30</v>
          </cell>
          <cell r="BD64">
            <v>30</v>
          </cell>
          <cell r="BE64">
            <v>30</v>
          </cell>
          <cell r="BF64">
            <v>30</v>
          </cell>
          <cell r="BG64">
            <v>30</v>
          </cell>
          <cell r="BH64">
            <v>30</v>
          </cell>
          <cell r="BI64">
            <v>30</v>
          </cell>
          <cell r="BJ64">
            <v>30</v>
          </cell>
          <cell r="BK64">
            <v>30</v>
          </cell>
          <cell r="BL64">
            <v>30</v>
          </cell>
          <cell r="BM64">
            <v>30</v>
          </cell>
          <cell r="BN64">
            <v>30</v>
          </cell>
          <cell r="BO64">
            <v>662.77300000000002</v>
          </cell>
          <cell r="BP64">
            <v>662.77294921875</v>
          </cell>
          <cell r="BQ64">
            <v>662.77300000000002</v>
          </cell>
          <cell r="BR64">
            <v>662.77294921875</v>
          </cell>
          <cell r="BS64">
            <v>662.77294921875</v>
          </cell>
          <cell r="BT64">
            <v>662.77294921875</v>
          </cell>
          <cell r="BU64">
            <v>662.77294921875</v>
          </cell>
          <cell r="BV64">
            <v>662.77294921875</v>
          </cell>
          <cell r="BW64">
            <v>662.77294921875</v>
          </cell>
          <cell r="BX64">
            <v>662.77294921875</v>
          </cell>
          <cell r="BY64">
            <v>0</v>
          </cell>
          <cell r="BZ64">
            <v>0.4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 t="e">
            <v>#VALUE!</v>
          </cell>
          <cell r="CF64" t="e">
            <v>#VALUE!</v>
          </cell>
          <cell r="CG64" t="e">
            <v>#VALUE!</v>
          </cell>
          <cell r="CH64">
            <v>1.3</v>
          </cell>
          <cell r="CI64" t="e">
            <v>#VALUE!</v>
          </cell>
          <cell r="CJ64" t="e">
            <v>#VALUE!</v>
          </cell>
          <cell r="CK64" t="e">
            <v>#VALUE!</v>
          </cell>
          <cell r="CL64">
            <v>5</v>
          </cell>
          <cell r="CM64">
            <v>4</v>
          </cell>
        </row>
        <row r="65">
          <cell r="A65">
            <v>82</v>
          </cell>
          <cell r="C65">
            <v>82</v>
          </cell>
          <cell r="F65">
            <v>82</v>
          </cell>
          <cell r="G65">
            <v>82</v>
          </cell>
          <cell r="J65">
            <v>82</v>
          </cell>
          <cell r="L65">
            <v>82</v>
          </cell>
          <cell r="M65">
            <v>82</v>
          </cell>
          <cell r="N65">
            <v>82</v>
          </cell>
          <cell r="O65">
            <v>82</v>
          </cell>
          <cell r="P65">
            <v>82</v>
          </cell>
          <cell r="S65">
            <v>82</v>
          </cell>
          <cell r="U65">
            <v>82</v>
          </cell>
          <cell r="X65">
            <v>0</v>
          </cell>
          <cell r="Y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0.02</v>
          </cell>
          <cell r="AK65">
            <v>30</v>
          </cell>
          <cell r="AL65">
            <v>30</v>
          </cell>
          <cell r="AM65">
            <v>30</v>
          </cell>
          <cell r="AN65">
            <v>30</v>
          </cell>
          <cell r="AO65">
            <v>30</v>
          </cell>
          <cell r="AP65">
            <v>30</v>
          </cell>
          <cell r="AQ65">
            <v>30</v>
          </cell>
          <cell r="AR65">
            <v>30</v>
          </cell>
          <cell r="AS65">
            <v>30</v>
          </cell>
          <cell r="AT65">
            <v>30</v>
          </cell>
          <cell r="AU65">
            <v>30</v>
          </cell>
          <cell r="AV65">
            <v>30</v>
          </cell>
          <cell r="AW65">
            <v>30</v>
          </cell>
          <cell r="AX65">
            <v>30</v>
          </cell>
          <cell r="AY65">
            <v>30</v>
          </cell>
          <cell r="AZ65">
            <v>30</v>
          </cell>
          <cell r="BA65">
            <v>30</v>
          </cell>
          <cell r="BB65">
            <v>30</v>
          </cell>
          <cell r="BC65">
            <v>30</v>
          </cell>
          <cell r="BD65">
            <v>30</v>
          </cell>
          <cell r="BE65">
            <v>30</v>
          </cell>
          <cell r="BF65">
            <v>30</v>
          </cell>
          <cell r="BG65">
            <v>30</v>
          </cell>
          <cell r="BH65">
            <v>30</v>
          </cell>
          <cell r="BI65">
            <v>30</v>
          </cell>
          <cell r="BJ65">
            <v>30</v>
          </cell>
          <cell r="BK65">
            <v>30</v>
          </cell>
          <cell r="BL65">
            <v>30</v>
          </cell>
          <cell r="BM65">
            <v>30</v>
          </cell>
          <cell r="BN65">
            <v>30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0.4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 t="e">
            <v>#VALUE!</v>
          </cell>
          <cell r="CF65" t="e">
            <v>#VALUE!</v>
          </cell>
          <cell r="CG65" t="e">
            <v>#VALUE!</v>
          </cell>
          <cell r="CH65">
            <v>1.3</v>
          </cell>
          <cell r="CI65" t="e">
            <v>#VALUE!</v>
          </cell>
          <cell r="CJ65" t="e">
            <v>#VALUE!</v>
          </cell>
          <cell r="CK65" t="e">
            <v>#VALUE!</v>
          </cell>
          <cell r="CL65">
            <v>5</v>
          </cell>
          <cell r="CM65">
            <v>4</v>
          </cell>
        </row>
        <row r="66">
          <cell r="A66">
            <v>83</v>
          </cell>
          <cell r="B66" t="str">
            <v>A12</v>
          </cell>
          <cell r="C66" t="str">
            <v>B01</v>
          </cell>
          <cell r="D66">
            <v>1.36</v>
          </cell>
          <cell r="F66">
            <v>1.36</v>
          </cell>
          <cell r="G66">
            <v>5</v>
          </cell>
          <cell r="J66">
            <v>5</v>
          </cell>
          <cell r="K66">
            <v>6.9013978503485104E-2</v>
          </cell>
          <cell r="L66">
            <v>6.9013978503485104E-2</v>
          </cell>
          <cell r="M66">
            <v>3</v>
          </cell>
          <cell r="N66">
            <v>471.90281881227315</v>
          </cell>
          <cell r="O66">
            <v>0.63517830045523482</v>
          </cell>
          <cell r="P66">
            <v>407.6497053891714</v>
          </cell>
          <cell r="S66">
            <v>0</v>
          </cell>
          <cell r="U66">
            <v>0</v>
          </cell>
          <cell r="X66">
            <v>0</v>
          </cell>
          <cell r="Y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409.1497053891714</v>
          </cell>
          <cell r="AI66">
            <v>13.18</v>
          </cell>
          <cell r="AJ66">
            <v>3.66</v>
          </cell>
          <cell r="AK66">
            <v>18</v>
          </cell>
          <cell r="AL66">
            <v>0.45</v>
          </cell>
          <cell r="AM66">
            <v>1.4E-2</v>
          </cell>
          <cell r="AN66">
            <v>0.34205310344696049</v>
          </cell>
          <cell r="AO66">
            <v>0.421875</v>
          </cell>
          <cell r="AP66">
            <v>0.76011800765991222</v>
          </cell>
          <cell r="AQ66">
            <v>3.1542870759603714</v>
          </cell>
          <cell r="AR66">
            <v>1.7319779487330151</v>
          </cell>
          <cell r="AS66">
            <v>3.7911630619146761</v>
          </cell>
          <cell r="AT66">
            <v>0.50711146572735111</v>
          </cell>
          <cell r="AU66">
            <v>0.8491645691743116</v>
          </cell>
          <cell r="AV66">
            <v>3.1899689136992531</v>
          </cell>
          <cell r="AW66">
            <v>507.34263453815521</v>
          </cell>
          <cell r="AX66">
            <v>0.80645638181310952</v>
          </cell>
          <cell r="AY66">
            <v>12.083830182408475</v>
          </cell>
          <cell r="AZ66" t="b">
            <v>0</v>
          </cell>
          <cell r="BA66">
            <v>12.083824157714844</v>
          </cell>
          <cell r="BB66">
            <v>1E-3</v>
          </cell>
          <cell r="BC66">
            <v>0</v>
          </cell>
          <cell r="BD66">
            <v>0</v>
          </cell>
          <cell r="BE66">
            <v>1E-3</v>
          </cell>
          <cell r="BF66">
            <v>9.9999923259019852E-4</v>
          </cell>
          <cell r="BG66">
            <v>0.96081913019759546</v>
          </cell>
          <cell r="BH66">
            <v>2.6666666666666665</v>
          </cell>
          <cell r="BI66">
            <v>1.2</v>
          </cell>
          <cell r="BJ66">
            <v>1.1999998092651367</v>
          </cell>
          <cell r="BK66">
            <v>1.1999998092651367</v>
          </cell>
          <cell r="BL66">
            <v>1.1999998092651367</v>
          </cell>
          <cell r="BM66">
            <v>1.3301610457436088</v>
          </cell>
          <cell r="BN66">
            <v>0</v>
          </cell>
          <cell r="BO66">
            <v>686.28699999999992</v>
          </cell>
          <cell r="BP66">
            <v>685.8069999999999</v>
          </cell>
          <cell r="BQ66">
            <v>686.73699999999997</v>
          </cell>
          <cell r="BR66">
            <v>686.25699999999995</v>
          </cell>
          <cell r="BS66">
            <v>688.78700000000003</v>
          </cell>
          <cell r="BT66">
            <v>686.76300000000015</v>
          </cell>
          <cell r="BU66" t="b">
            <v>0</v>
          </cell>
          <cell r="BV66">
            <v>2.0500000000000682</v>
          </cell>
          <cell r="BW66">
            <v>0.50600000000019918</v>
          </cell>
          <cell r="BX66">
            <v>2.5000000000000684</v>
          </cell>
          <cell r="BY66">
            <v>450</v>
          </cell>
          <cell r="BZ66">
            <v>0.96250000000000002</v>
          </cell>
          <cell r="CA66">
            <v>0.5625</v>
          </cell>
          <cell r="CB66">
            <v>1.2780000000001337</v>
          </cell>
          <cell r="CC66">
            <v>1.1514400187524345</v>
          </cell>
          <cell r="CD66">
            <v>2240.0725827319825</v>
          </cell>
          <cell r="CE66">
            <v>0.14096662455078157</v>
          </cell>
          <cell r="CF66">
            <v>1162.974652543948</v>
          </cell>
          <cell r="CG66">
            <v>3403.0472352759307</v>
          </cell>
          <cell r="CH66">
            <v>1.5</v>
          </cell>
          <cell r="CI66">
            <v>4487</v>
          </cell>
          <cell r="CJ66">
            <v>1.1376355812154881</v>
          </cell>
          <cell r="CK66">
            <v>1.5</v>
          </cell>
          <cell r="CL66">
            <v>2</v>
          </cell>
          <cell r="CM66">
            <v>2</v>
          </cell>
        </row>
      </sheetData>
      <sheetData sheetId="3" refreshError="1">
        <row r="12">
          <cell r="A12">
            <v>1</v>
          </cell>
          <cell r="B12" t="str">
            <v>C01</v>
          </cell>
          <cell r="C12" t="str">
            <v>C02</v>
          </cell>
          <cell r="D12">
            <v>0.02</v>
          </cell>
          <cell r="E12">
            <v>0.17</v>
          </cell>
          <cell r="F12">
            <v>0.19</v>
          </cell>
          <cell r="G12">
            <v>5</v>
          </cell>
          <cell r="H12">
            <v>100</v>
          </cell>
          <cell r="I12">
            <v>50</v>
          </cell>
          <cell r="J12">
            <v>50</v>
          </cell>
          <cell r="K12">
            <v>0.27664946512301691</v>
          </cell>
          <cell r="L12">
            <v>3.095626019591704</v>
          </cell>
          <cell r="M12">
            <v>3.095626019591704</v>
          </cell>
          <cell r="N12">
            <v>469.8039831565884</v>
          </cell>
          <cell r="O12">
            <v>0.6253233636078922</v>
          </cell>
          <cell r="P12">
            <v>55.818087326934048</v>
          </cell>
          <cell r="R12">
            <v>0.17</v>
          </cell>
          <cell r="S12">
            <v>0.17</v>
          </cell>
          <cell r="T12">
            <v>98</v>
          </cell>
          <cell r="U12">
            <v>67</v>
          </cell>
          <cell r="V12">
            <v>0.68799999999999994</v>
          </cell>
          <cell r="X12">
            <v>0</v>
          </cell>
          <cell r="Y12">
            <v>0</v>
          </cell>
          <cell r="AA12">
            <v>0</v>
          </cell>
          <cell r="AB12">
            <v>0</v>
          </cell>
          <cell r="AC12">
            <v>0.58479999999999999</v>
          </cell>
          <cell r="AD12">
            <v>9.9416000000000004E-2</v>
          </cell>
          <cell r="AE12">
            <v>0.4356567664164121</v>
          </cell>
          <cell r="AF12">
            <v>0.4356567664164121</v>
          </cell>
          <cell r="AG12">
            <v>0.45265676641641212</v>
          </cell>
          <cell r="AH12">
            <v>57.318087326934048</v>
          </cell>
          <cell r="AI12">
            <v>31.93</v>
          </cell>
          <cell r="AJ12">
            <v>1.8</v>
          </cell>
          <cell r="AK12">
            <v>10</v>
          </cell>
          <cell r="AL12">
            <v>0.25</v>
          </cell>
          <cell r="AM12">
            <v>1.4E-2</v>
          </cell>
          <cell r="AN12">
            <v>0.18444585800170898</v>
          </cell>
          <cell r="AO12">
            <v>0.1953125</v>
          </cell>
          <cell r="AP12">
            <v>0.73778343200683594</v>
          </cell>
          <cell r="AQ12">
            <v>1.4763484214637064</v>
          </cell>
          <cell r="AR12">
            <v>1.1208831667985493</v>
          </cell>
          <cell r="AS12">
            <v>1.0123203162045067</v>
          </cell>
          <cell r="AT12">
            <v>0.11109096134344432</v>
          </cell>
          <cell r="AU12">
            <v>0.2955368193451533</v>
          </cell>
          <cell r="AV12">
            <v>1.5118214073823955</v>
          </cell>
          <cell r="AW12">
            <v>74.211359796442437</v>
          </cell>
          <cell r="AX12">
            <v>0.77236271487484287</v>
          </cell>
          <cell r="AY12">
            <v>195.8006893534214</v>
          </cell>
          <cell r="BO12">
            <v>729.91300000000001</v>
          </cell>
          <cell r="BP12">
            <v>729.34299999999996</v>
          </cell>
          <cell r="BQ12">
            <v>730.16300000000001</v>
          </cell>
          <cell r="BR12">
            <v>729.59299999999996</v>
          </cell>
          <cell r="BS12">
            <v>731.36300000000006</v>
          </cell>
          <cell r="BT12">
            <v>732.75300000000016</v>
          </cell>
          <cell r="BU12" t="b">
            <v>0</v>
          </cell>
          <cell r="BV12">
            <v>1.2000000000000455</v>
          </cell>
          <cell r="BW12">
            <v>3.1600000000001955</v>
          </cell>
          <cell r="BX12">
            <v>1.4500000000000455</v>
          </cell>
          <cell r="BY12">
            <v>250</v>
          </cell>
          <cell r="BZ12">
            <v>0.71250000000000002</v>
          </cell>
          <cell r="CA12">
            <v>0.3125</v>
          </cell>
          <cell r="CB12">
            <v>2.1800000000001205</v>
          </cell>
          <cell r="CC12">
            <v>2.2267586221582389</v>
          </cell>
          <cell r="CD12">
            <v>2373.8986567380389</v>
          </cell>
          <cell r="CE12">
            <v>2.9965888982830813E-2</v>
          </cell>
          <cell r="CF12">
            <v>247.21858410835421</v>
          </cell>
          <cell r="CG12">
            <v>2621.1172408463931</v>
          </cell>
          <cell r="CH12">
            <v>1.5</v>
          </cell>
          <cell r="CI12">
            <v>2957</v>
          </cell>
          <cell r="CJ12">
            <v>1.3296164562967836</v>
          </cell>
          <cell r="CK12">
            <v>1.5</v>
          </cell>
          <cell r="CL12">
            <v>2</v>
          </cell>
          <cell r="CM12">
            <v>2</v>
          </cell>
        </row>
        <row r="13">
          <cell r="A13">
            <v>2</v>
          </cell>
          <cell r="B13" t="str">
            <v>C02</v>
          </cell>
          <cell r="C13" t="str">
            <v>C03</v>
          </cell>
          <cell r="D13">
            <v>7.0000000000000007E-2</v>
          </cell>
          <cell r="E13">
            <v>1.06</v>
          </cell>
          <cell r="F13">
            <v>1.32</v>
          </cell>
          <cell r="G13">
            <v>5</v>
          </cell>
          <cell r="J13">
            <v>5</v>
          </cell>
          <cell r="K13">
            <v>0.13864702779471333</v>
          </cell>
          <cell r="L13">
            <v>3.2342730473864174</v>
          </cell>
          <cell r="M13">
            <v>3.2342730473864174</v>
          </cell>
          <cell r="N13">
            <v>466.79151255448659</v>
          </cell>
          <cell r="O13">
            <v>0.63917076167076192</v>
          </cell>
          <cell r="P13">
            <v>393.8345223395857</v>
          </cell>
          <cell r="Q13">
            <v>7.0000000000000007E-2</v>
          </cell>
          <cell r="R13">
            <v>1.06</v>
          </cell>
          <cell r="S13">
            <v>1.3</v>
          </cell>
          <cell r="T13">
            <v>98</v>
          </cell>
          <cell r="U13">
            <v>510</v>
          </cell>
          <cell r="V13">
            <v>0.68799999999999994</v>
          </cell>
          <cell r="X13">
            <v>0</v>
          </cell>
          <cell r="Y13">
            <v>0</v>
          </cell>
          <cell r="AA13">
            <v>0</v>
          </cell>
          <cell r="AB13">
            <v>0</v>
          </cell>
          <cell r="AC13">
            <v>0.58479999999999999</v>
          </cell>
          <cell r="AD13">
            <v>0.76024000000000003</v>
          </cell>
          <cell r="AE13">
            <v>2.8699792237869337</v>
          </cell>
          <cell r="AF13">
            <v>2.8699792237869337</v>
          </cell>
          <cell r="AG13">
            <v>2.9999792237869336</v>
          </cell>
          <cell r="AH13">
            <v>396.83450156337261</v>
          </cell>
          <cell r="AI13">
            <v>28.49</v>
          </cell>
          <cell r="AJ13">
            <v>16</v>
          </cell>
          <cell r="AK13">
            <v>18</v>
          </cell>
          <cell r="AL13">
            <v>0.45</v>
          </cell>
          <cell r="AM13">
            <v>1.4E-2</v>
          </cell>
          <cell r="AN13">
            <v>0.21567631959915157</v>
          </cell>
          <cell r="AO13">
            <v>0.41879882812499997</v>
          </cell>
          <cell r="AP13">
            <v>0.4792807102203368</v>
          </cell>
          <cell r="AQ13">
            <v>5.2681488071739047</v>
          </cell>
          <cell r="AR13">
            <v>4.1057521210051311</v>
          </cell>
          <cell r="AS13">
            <v>11.371762549399705</v>
          </cell>
          <cell r="AT13">
            <v>1.4145459660819486</v>
          </cell>
          <cell r="AU13">
            <v>1.6302222856811002</v>
          </cell>
          <cell r="AV13">
            <v>6.6696938494448759</v>
          </cell>
          <cell r="AW13">
            <v>1060.7689732048957</v>
          </cell>
          <cell r="AX13">
            <v>0.3741007812138572</v>
          </cell>
          <cell r="AY13">
            <v>144.99166753125877</v>
          </cell>
          <cell r="AZ13" t="str">
            <v>50°48'32''</v>
          </cell>
          <cell r="BA13">
            <v>2.8074230182531519</v>
          </cell>
          <cell r="BB13">
            <v>1.335</v>
          </cell>
          <cell r="BC13">
            <v>0.13</v>
          </cell>
          <cell r="BD13">
            <v>0.23200000000000001</v>
          </cell>
          <cell r="BE13">
            <v>1.6969999999999998</v>
          </cell>
          <cell r="BF13">
            <v>1.6969999999999998</v>
          </cell>
          <cell r="BG13">
            <v>0.9318989494611698</v>
          </cell>
          <cell r="BH13">
            <v>2.6666666666666665</v>
          </cell>
          <cell r="BI13">
            <v>1.2</v>
          </cell>
          <cell r="BJ13">
            <v>1.1999998092651367</v>
          </cell>
          <cell r="BK13">
            <v>1.1999998092651367</v>
          </cell>
          <cell r="BL13">
            <v>1.1999998092651367</v>
          </cell>
          <cell r="BM13">
            <v>1.2737045314798463</v>
          </cell>
          <cell r="BN13">
            <v>1.0900000000000001</v>
          </cell>
          <cell r="BO13">
            <v>729.02299999999991</v>
          </cell>
          <cell r="BP13">
            <v>724.46299999999997</v>
          </cell>
          <cell r="BQ13">
            <v>729.47299999999996</v>
          </cell>
          <cell r="BR13">
            <v>724.91300000000001</v>
          </cell>
          <cell r="BS13">
            <v>732.75300000000016</v>
          </cell>
          <cell r="BT13">
            <v>726.10300000000007</v>
          </cell>
          <cell r="BU13">
            <v>726.1025390625</v>
          </cell>
          <cell r="BV13">
            <v>3.2800000000002001</v>
          </cell>
          <cell r="BW13">
            <v>1.1900000000000546</v>
          </cell>
          <cell r="BX13">
            <v>3.7300000000002003</v>
          </cell>
          <cell r="BY13">
            <v>450</v>
          </cell>
          <cell r="BZ13">
            <v>0.96250000000000002</v>
          </cell>
          <cell r="CA13">
            <v>0.5625</v>
          </cell>
          <cell r="CB13">
            <v>2.2350000000001273</v>
          </cell>
          <cell r="CC13">
            <v>1.8182677779848908</v>
          </cell>
          <cell r="CD13">
            <v>3537.3547307675126</v>
          </cell>
          <cell r="CE13">
            <v>5.0975674788497072E-2</v>
          </cell>
          <cell r="CF13">
            <v>420.54931700510082</v>
          </cell>
          <cell r="CG13">
            <v>3957.9040477726135</v>
          </cell>
          <cell r="CH13">
            <v>1.5</v>
          </cell>
          <cell r="CI13">
            <v>4487</v>
          </cell>
          <cell r="CJ13">
            <v>1.3231237066322532</v>
          </cell>
          <cell r="CK13">
            <v>1.5</v>
          </cell>
          <cell r="CL13">
            <v>2</v>
          </cell>
          <cell r="CM13">
            <v>2</v>
          </cell>
        </row>
        <row r="14">
          <cell r="A14">
            <v>3</v>
          </cell>
          <cell r="B14" t="str">
            <v>C03</v>
          </cell>
          <cell r="C14" t="str">
            <v>C04</v>
          </cell>
          <cell r="D14">
            <v>0.08</v>
          </cell>
          <cell r="F14">
            <v>1.4000000000000001</v>
          </cell>
          <cell r="G14">
            <v>5</v>
          </cell>
          <cell r="J14">
            <v>5</v>
          </cell>
          <cell r="K14">
            <v>7.1464170340705999E-2</v>
          </cell>
          <cell r="L14">
            <v>3.3057372177271236</v>
          </cell>
          <cell r="M14">
            <v>3.3057372177271236</v>
          </cell>
          <cell r="N14">
            <v>465.2527340804084</v>
          </cell>
          <cell r="O14">
            <v>0.64032555282555292</v>
          </cell>
          <cell r="P14">
            <v>417.07849981509253</v>
          </cell>
          <cell r="Q14">
            <v>0.08</v>
          </cell>
          <cell r="S14">
            <v>1.3800000000000001</v>
          </cell>
          <cell r="T14">
            <v>98</v>
          </cell>
          <cell r="U14">
            <v>541</v>
          </cell>
          <cell r="V14">
            <v>0.68799999999999994</v>
          </cell>
          <cell r="X14">
            <v>0</v>
          </cell>
          <cell r="Y14">
            <v>0</v>
          </cell>
          <cell r="AA14">
            <v>0</v>
          </cell>
          <cell r="AB14">
            <v>0</v>
          </cell>
          <cell r="AC14">
            <v>0.58479999999999999</v>
          </cell>
          <cell r="AD14">
            <v>0.80702400000000007</v>
          </cell>
          <cell r="AE14">
            <v>3.0332862581549471</v>
          </cell>
          <cell r="AF14">
            <v>3.0332862581549471</v>
          </cell>
          <cell r="AG14">
            <v>3.171286258154947</v>
          </cell>
          <cell r="AH14">
            <v>420.24978607324749</v>
          </cell>
          <cell r="AI14">
            <v>20.350000000000001</v>
          </cell>
          <cell r="AJ14">
            <v>24.18</v>
          </cell>
          <cell r="AK14">
            <v>18</v>
          </cell>
          <cell r="AL14">
            <v>0.45</v>
          </cell>
          <cell r="AM14">
            <v>1.4E-2</v>
          </cell>
          <cell r="AN14">
            <v>0.19886208772659303</v>
          </cell>
          <cell r="AO14">
            <v>0.42440185546875003</v>
          </cell>
          <cell r="AP14">
            <v>0.44191575050354004</v>
          </cell>
          <cell r="AQ14">
            <v>6.1996519811284889</v>
          </cell>
          <cell r="AR14">
            <v>5.0783077620942541</v>
          </cell>
          <cell r="AS14">
            <v>16.041290417037256</v>
          </cell>
          <cell r="AT14">
            <v>1.9590053357344748</v>
          </cell>
          <cell r="AU14">
            <v>2.157867423461068</v>
          </cell>
          <cell r="AV14">
            <v>8.1992486392653134</v>
          </cell>
          <cell r="AW14">
            <v>1304.0341515598959</v>
          </cell>
          <cell r="AX14">
            <v>0.3222690031319666</v>
          </cell>
          <cell r="AY14">
            <v>146.22168306402935</v>
          </cell>
          <cell r="AZ14" t="str">
            <v>01°13'48''</v>
          </cell>
          <cell r="BA14">
            <v>124.21215286107042</v>
          </cell>
          <cell r="BB14">
            <v>0.52800000000000002</v>
          </cell>
          <cell r="BC14">
            <v>5.3999999999999999E-2</v>
          </cell>
          <cell r="BD14">
            <v>8.4000000000000005E-2</v>
          </cell>
          <cell r="BE14">
            <v>0.66600000000000004</v>
          </cell>
          <cell r="BF14">
            <v>0.66600000000000004</v>
          </cell>
          <cell r="BG14">
            <v>0.6659998893737793</v>
          </cell>
          <cell r="BH14">
            <v>0.6659998893737793</v>
          </cell>
          <cell r="BI14">
            <v>0.6659998893737793</v>
          </cell>
          <cell r="BJ14">
            <v>0.6659998893737793</v>
          </cell>
          <cell r="BK14">
            <v>0.6659998893737793</v>
          </cell>
          <cell r="BL14">
            <v>0.6659998893737793</v>
          </cell>
          <cell r="BM14">
            <v>0.6659998893737793</v>
          </cell>
          <cell r="BN14">
            <v>0.67</v>
          </cell>
          <cell r="BO14">
            <v>723.83299999999997</v>
          </cell>
          <cell r="BP14">
            <v>718.91300000000001</v>
          </cell>
          <cell r="BQ14">
            <v>724.28300000000002</v>
          </cell>
          <cell r="BR14">
            <v>719.36300000000006</v>
          </cell>
          <cell r="BS14">
            <v>726.10300000000007</v>
          </cell>
          <cell r="BT14">
            <v>720.88300000000004</v>
          </cell>
          <cell r="BU14">
            <v>720.8828125</v>
          </cell>
          <cell r="BV14">
            <v>1.82000000000005</v>
          </cell>
          <cell r="BW14">
            <v>1.5199999999999818</v>
          </cell>
          <cell r="BX14">
            <v>2.2700000000000502</v>
          </cell>
          <cell r="BY14">
            <v>450</v>
          </cell>
          <cell r="BZ14">
            <v>0.96250000000000002</v>
          </cell>
          <cell r="CA14">
            <v>0.5625</v>
          </cell>
          <cell r="CB14">
            <v>1.6700000000000159</v>
          </cell>
          <cell r="CC14">
            <v>1.4423178197654005</v>
          </cell>
          <cell r="CD14">
            <v>2805.9617097057853</v>
          </cell>
          <cell r="CE14">
            <v>8.7719275937971131E-2</v>
          </cell>
          <cell r="CF14">
            <v>723.68402648826179</v>
          </cell>
          <cell r="CG14">
            <v>3529.645736194047</v>
          </cell>
          <cell r="CH14">
            <v>1.5</v>
          </cell>
          <cell r="CI14">
            <v>4487</v>
          </cell>
          <cell r="CJ14">
            <v>1.1799573443929285</v>
          </cell>
          <cell r="CK14">
            <v>1.5</v>
          </cell>
          <cell r="CL14">
            <v>2</v>
          </cell>
          <cell r="CM14">
            <v>2</v>
          </cell>
        </row>
        <row r="15">
          <cell r="A15">
            <v>4</v>
          </cell>
          <cell r="B15" t="str">
            <v>C04</v>
          </cell>
          <cell r="C15" t="str">
            <v>C05</v>
          </cell>
          <cell r="D15">
            <v>0.08</v>
          </cell>
          <cell r="F15">
            <v>1.4800000000000002</v>
          </cell>
          <cell r="G15">
            <v>5</v>
          </cell>
          <cell r="J15">
            <v>5</v>
          </cell>
          <cell r="K15">
            <v>0.18402821531285735</v>
          </cell>
          <cell r="L15">
            <v>3.489765433039981</v>
          </cell>
          <cell r="M15">
            <v>3.489765433039981</v>
          </cell>
          <cell r="N15">
            <v>461.33323264765886</v>
          </cell>
          <cell r="O15">
            <v>0.63945471195471215</v>
          </cell>
          <cell r="P15">
            <v>436.60252990881048</v>
          </cell>
          <cell r="Q15">
            <v>0.08</v>
          </cell>
          <cell r="S15">
            <v>1.4600000000000002</v>
          </cell>
          <cell r="T15">
            <v>98</v>
          </cell>
          <cell r="U15">
            <v>572</v>
          </cell>
          <cell r="V15">
            <v>0.68799999999999994</v>
          </cell>
          <cell r="X15">
            <v>0</v>
          </cell>
          <cell r="Y15">
            <v>0</v>
          </cell>
          <cell r="AA15">
            <v>0</v>
          </cell>
          <cell r="AB15">
            <v>0</v>
          </cell>
          <cell r="AC15">
            <v>0.58479999999999999</v>
          </cell>
          <cell r="AD15">
            <v>0.85380800000000012</v>
          </cell>
          <cell r="AE15">
            <v>3.1959004264721123</v>
          </cell>
          <cell r="AF15">
            <v>3.1959004264721123</v>
          </cell>
          <cell r="AG15">
            <v>3.3419004264721122</v>
          </cell>
          <cell r="AH15">
            <v>439.94443033528262</v>
          </cell>
          <cell r="AI15">
            <v>30.03</v>
          </cell>
          <cell r="AJ15">
            <v>23.2</v>
          </cell>
          <cell r="AK15">
            <v>18</v>
          </cell>
          <cell r="AL15">
            <v>0.45</v>
          </cell>
          <cell r="AM15">
            <v>1.4E-2</v>
          </cell>
          <cell r="AN15">
            <v>0.20615474581718446</v>
          </cell>
          <cell r="AO15">
            <v>0.42824707031249998</v>
          </cell>
          <cell r="AP15">
            <v>0.458121657371521</v>
          </cell>
          <cell r="AQ15">
            <v>6.191942411299471</v>
          </cell>
          <cell r="AR15">
            <v>4.9621972087159012</v>
          </cell>
          <cell r="AS15">
            <v>15.869199652632618</v>
          </cell>
          <cell r="AT15">
            <v>1.9541361276681499</v>
          </cell>
          <cell r="AU15">
            <v>2.1602908734853346</v>
          </cell>
          <cell r="AV15">
            <v>8.0313749299679724</v>
          </cell>
          <cell r="AW15">
            <v>1277.334991709514</v>
          </cell>
          <cell r="AX15">
            <v>0.34442368931464523</v>
          </cell>
          <cell r="AY15">
            <v>149.18645052714808</v>
          </cell>
          <cell r="AZ15" t="str">
            <v>02°57'53''</v>
          </cell>
          <cell r="BA15">
            <v>51.523316498109317</v>
          </cell>
          <cell r="BB15">
            <v>2E-3</v>
          </cell>
          <cell r="BC15">
            <v>1E-3</v>
          </cell>
          <cell r="BD15">
            <v>9.8000000000000004E-2</v>
          </cell>
          <cell r="BE15">
            <v>0.10100000000000001</v>
          </cell>
          <cell r="BF15">
            <v>0.10100000000000001</v>
          </cell>
          <cell r="BG15">
            <v>0.10099995136260986</v>
          </cell>
          <cell r="BH15">
            <v>0.10099995136260986</v>
          </cell>
          <cell r="BI15">
            <v>0.10099995136260986</v>
          </cell>
          <cell r="BJ15">
            <v>0.10099995136260986</v>
          </cell>
          <cell r="BK15">
            <v>0.10099995136260986</v>
          </cell>
          <cell r="BL15">
            <v>0.10099995136260986</v>
          </cell>
          <cell r="BM15">
            <v>0.10099995136260986</v>
          </cell>
          <cell r="BN15">
            <v>0.1</v>
          </cell>
          <cell r="BO15">
            <v>718.803</v>
          </cell>
          <cell r="BP15">
            <v>711.83299999999997</v>
          </cell>
          <cell r="BQ15">
            <v>719.25300000000004</v>
          </cell>
          <cell r="BR15">
            <v>712.28300000000002</v>
          </cell>
          <cell r="BS15">
            <v>720.88300000000004</v>
          </cell>
          <cell r="BT15">
            <v>713.70299999999997</v>
          </cell>
          <cell r="BU15">
            <v>713.70263671875</v>
          </cell>
          <cell r="BV15">
            <v>1.6299999999999955</v>
          </cell>
          <cell r="BW15">
            <v>1.4199999999999591</v>
          </cell>
          <cell r="BX15">
            <v>2.0799999999999956</v>
          </cell>
          <cell r="BY15">
            <v>450</v>
          </cell>
          <cell r="BZ15">
            <v>0.96250000000000002</v>
          </cell>
          <cell r="CA15">
            <v>0.5625</v>
          </cell>
          <cell r="CB15">
            <v>1.5249999999999773</v>
          </cell>
          <cell r="CC15">
            <v>1.3377476981738206</v>
          </cell>
          <cell r="CD15">
            <v>2602.5254398738161</v>
          </cell>
          <cell r="CE15">
            <v>0.10336889729831789</v>
          </cell>
          <cell r="CF15">
            <v>852.79340271112255</v>
          </cell>
          <cell r="CG15">
            <v>3455.3188425849385</v>
          </cell>
          <cell r="CH15">
            <v>1.5</v>
          </cell>
          <cell r="CI15">
            <v>4487</v>
          </cell>
          <cell r="CJ15">
            <v>1.1551099317756648</v>
          </cell>
          <cell r="CK15">
            <v>1.5</v>
          </cell>
          <cell r="CL15">
            <v>2</v>
          </cell>
          <cell r="CM15">
            <v>2</v>
          </cell>
        </row>
        <row r="16">
          <cell r="A16">
            <v>5</v>
          </cell>
          <cell r="B16" t="str">
            <v>C05</v>
          </cell>
          <cell r="C16" t="str">
            <v>A06</v>
          </cell>
          <cell r="D16">
            <v>0.12</v>
          </cell>
          <cell r="F16">
            <v>1.6</v>
          </cell>
          <cell r="G16">
            <v>5</v>
          </cell>
          <cell r="J16">
            <v>5</v>
          </cell>
          <cell r="K16">
            <v>0.23391889898068488</v>
          </cell>
          <cell r="L16">
            <v>3.7236843320206661</v>
          </cell>
          <cell r="M16">
            <v>3.7236843320206661</v>
          </cell>
          <cell r="N16">
            <v>456.43880792748882</v>
          </cell>
          <cell r="O16">
            <v>0.63097006220839813</v>
          </cell>
          <cell r="P16">
            <v>460.79875685173562</v>
          </cell>
          <cell r="Q16">
            <v>0.12</v>
          </cell>
          <cell r="S16">
            <v>1.58</v>
          </cell>
          <cell r="T16">
            <v>98</v>
          </cell>
          <cell r="U16">
            <v>619</v>
          </cell>
          <cell r="V16">
            <v>0.68799999999999994</v>
          </cell>
          <cell r="X16">
            <v>0</v>
          </cell>
          <cell r="Y16">
            <v>0</v>
          </cell>
          <cell r="AA16">
            <v>0</v>
          </cell>
          <cell r="AB16">
            <v>0</v>
          </cell>
          <cell r="AC16">
            <v>0.58479999999999999</v>
          </cell>
          <cell r="AD16">
            <v>0.92398400000000014</v>
          </cell>
          <cell r="AE16">
            <v>3.4386103870359377</v>
          </cell>
          <cell r="AF16">
            <v>3.4386103870359377</v>
          </cell>
          <cell r="AG16">
            <v>3.5966103870359376</v>
          </cell>
          <cell r="AH16">
            <v>464.39536723877154</v>
          </cell>
          <cell r="AI16">
            <v>51.44</v>
          </cell>
          <cell r="AJ16">
            <v>5.05</v>
          </cell>
          <cell r="AK16">
            <v>18</v>
          </cell>
          <cell r="AL16">
            <v>0.45</v>
          </cell>
          <cell r="AM16">
            <v>1.4E-2</v>
          </cell>
          <cell r="AN16">
            <v>0.33402128219604488</v>
          </cell>
          <cell r="AO16">
            <v>0.43209228515624998</v>
          </cell>
          <cell r="AP16">
            <v>0.74226951599121083</v>
          </cell>
          <cell r="AQ16">
            <v>3.6685745690779918</v>
          </cell>
          <cell r="AR16">
            <v>2.0636965913588634</v>
          </cell>
          <cell r="AS16">
            <v>5.1362319386365947</v>
          </cell>
          <cell r="AT16">
            <v>0.68595511564147671</v>
          </cell>
          <cell r="AU16">
            <v>1.0199763978375216</v>
          </cell>
          <cell r="AV16">
            <v>3.7470681958439203</v>
          </cell>
          <cell r="AW16">
            <v>595.94544702601308</v>
          </cell>
          <cell r="AX16">
            <v>0.77925818471518693</v>
          </cell>
          <cell r="AY16">
            <v>173.38809492308243</v>
          </cell>
          <cell r="AZ16" t="str">
            <v>24°12'06''</v>
          </cell>
          <cell r="BA16">
            <v>6.2190089136179072</v>
          </cell>
          <cell r="BB16">
            <v>1E-3</v>
          </cell>
          <cell r="BC16">
            <v>0.254</v>
          </cell>
          <cell r="BD16">
            <v>0.496</v>
          </cell>
          <cell r="BE16">
            <v>0.751</v>
          </cell>
          <cell r="BF16">
            <v>0.75</v>
          </cell>
          <cell r="BG16">
            <v>0.75</v>
          </cell>
          <cell r="BH16">
            <v>0.75</v>
          </cell>
          <cell r="BI16">
            <v>0.75</v>
          </cell>
          <cell r="BJ16">
            <v>0.75</v>
          </cell>
          <cell r="BK16">
            <v>0.75</v>
          </cell>
          <cell r="BL16">
            <v>0.75</v>
          </cell>
          <cell r="BM16">
            <v>0.75</v>
          </cell>
          <cell r="BN16">
            <v>0.75</v>
          </cell>
          <cell r="BO16">
            <v>711.08299999999997</v>
          </cell>
          <cell r="BP16">
            <v>708.48299999999995</v>
          </cell>
          <cell r="BQ16">
            <v>711.53300000000002</v>
          </cell>
          <cell r="BR16">
            <v>708.93299999999999</v>
          </cell>
          <cell r="BS16">
            <v>713.70299999999997</v>
          </cell>
          <cell r="BT16">
            <v>710.13300000000004</v>
          </cell>
          <cell r="BU16">
            <v>710.1328125</v>
          </cell>
          <cell r="BV16">
            <v>2.1699999999999591</v>
          </cell>
          <cell r="BW16">
            <v>1.2000000000000455</v>
          </cell>
          <cell r="BX16">
            <v>2.6199999999999593</v>
          </cell>
          <cell r="BY16">
            <v>450</v>
          </cell>
          <cell r="BZ16">
            <v>0.96250000000000002</v>
          </cell>
          <cell r="CA16">
            <v>0.5625</v>
          </cell>
          <cell r="CB16">
            <v>1.6850000000000023</v>
          </cell>
          <cell r="CC16">
            <v>1.4529389276641502</v>
          </cell>
          <cell r="CD16">
            <v>2826.6245772583702</v>
          </cell>
          <cell r="CE16">
            <v>8.6300124299999559E-2</v>
          </cell>
          <cell r="CF16">
            <v>711.97602547499639</v>
          </cell>
          <cell r="CG16">
            <v>3538.6006027333665</v>
          </cell>
          <cell r="CH16">
            <v>1.5</v>
          </cell>
          <cell r="CI16">
            <v>4487</v>
          </cell>
          <cell r="CJ16">
            <v>1.1829509480945064</v>
          </cell>
          <cell r="CK16">
            <v>1.5</v>
          </cell>
          <cell r="CL16">
            <v>2</v>
          </cell>
          <cell r="CM16">
            <v>2</v>
          </cell>
        </row>
        <row r="17">
          <cell r="A17">
            <v>6</v>
          </cell>
          <cell r="B17" t="str">
            <v>A06</v>
          </cell>
          <cell r="C17" t="str">
            <v>C07</v>
          </cell>
          <cell r="D17">
            <v>0.11</v>
          </cell>
          <cell r="E17">
            <v>-1.28</v>
          </cell>
          <cell r="F17">
            <v>0.43000000000000016</v>
          </cell>
          <cell r="G17">
            <v>5</v>
          </cell>
          <cell r="J17">
            <v>5</v>
          </cell>
          <cell r="K17">
            <v>0.18105549249407701</v>
          </cell>
          <cell r="L17">
            <v>3.9047398245147429</v>
          </cell>
          <cell r="M17">
            <v>3.9047398245147429</v>
          </cell>
          <cell r="N17">
            <v>452.71620450204074</v>
          </cell>
          <cell r="O17">
            <v>0.63363969674372367</v>
          </cell>
          <cell r="P17">
            <v>123.3493521686064</v>
          </cell>
          <cell r="R17">
            <v>5.41</v>
          </cell>
          <cell r="S17">
            <v>6.99</v>
          </cell>
          <cell r="T17">
            <v>98</v>
          </cell>
          <cell r="U17">
            <v>2740</v>
          </cell>
          <cell r="V17">
            <v>0.68799999999999994</v>
          </cell>
          <cell r="X17">
            <v>0</v>
          </cell>
          <cell r="Y17">
            <v>0</v>
          </cell>
          <cell r="AA17">
            <v>0</v>
          </cell>
          <cell r="AB17">
            <v>0</v>
          </cell>
          <cell r="AC17">
            <v>0.58479999999999999</v>
          </cell>
          <cell r="AD17">
            <v>4.0877520000000001</v>
          </cell>
          <cell r="AE17">
            <v>13.641572862094037</v>
          </cell>
          <cell r="AF17">
            <v>13.641572862094037</v>
          </cell>
          <cell r="AG17">
            <v>14.340572862094037</v>
          </cell>
          <cell r="AH17">
            <v>137.68992503070044</v>
          </cell>
          <cell r="AI17">
            <v>40.229999999999997</v>
          </cell>
          <cell r="AJ17">
            <v>9.5299999999999994</v>
          </cell>
          <cell r="AK17">
            <v>10</v>
          </cell>
          <cell r="AL17">
            <v>0.25</v>
          </cell>
          <cell r="AM17">
            <v>1.4E-2</v>
          </cell>
          <cell r="AN17">
            <v>0.19001126289367676</v>
          </cell>
          <cell r="AO17">
            <v>0.24627685546875</v>
          </cell>
          <cell r="AP17">
            <v>0.76004505157470703</v>
          </cell>
          <cell r="AQ17">
            <v>3.4396027150155191</v>
          </cell>
          <cell r="AR17">
            <v>2.534132949407506</v>
          </cell>
          <cell r="AS17">
            <v>5.4837776471765869</v>
          </cell>
          <cell r="AT17">
            <v>0.60300034847819217</v>
          </cell>
          <cell r="AU17">
            <v>0.79301161137186893</v>
          </cell>
          <cell r="AV17">
            <v>3.478649627315622</v>
          </cell>
          <cell r="AW17">
            <v>170.75781427480672</v>
          </cell>
          <cell r="AX17">
            <v>0.80634626072872462</v>
          </cell>
          <cell r="AY17">
            <v>123.05013851849486</v>
          </cell>
          <cell r="AZ17" t="str">
            <v>50°20'17''</v>
          </cell>
          <cell r="BA17">
            <v>5.1074356833435486</v>
          </cell>
          <cell r="BB17">
            <v>1E-3</v>
          </cell>
          <cell r="BC17">
            <v>1.7000000000000001E-2</v>
          </cell>
          <cell r="BD17">
            <v>0.25800000000000001</v>
          </cell>
          <cell r="BE17">
            <v>0.27600000000000002</v>
          </cell>
          <cell r="BF17">
            <v>0.27500000000000002</v>
          </cell>
          <cell r="BG17">
            <v>1.40553875471339</v>
          </cell>
          <cell r="BH17">
            <v>4.8</v>
          </cell>
          <cell r="BI17">
            <v>1.2</v>
          </cell>
          <cell r="BJ17">
            <v>1.1999998092651367</v>
          </cell>
          <cell r="BK17">
            <v>1.1999998092651367</v>
          </cell>
          <cell r="BL17">
            <v>1.1999998092651367</v>
          </cell>
          <cell r="BM17">
            <v>1.3419839564437259</v>
          </cell>
          <cell r="BN17">
            <v>1.01</v>
          </cell>
          <cell r="BO17">
            <v>707.52299999999991</v>
          </cell>
          <cell r="BP17">
            <v>703.69299999999987</v>
          </cell>
          <cell r="BQ17">
            <v>707.77299999999991</v>
          </cell>
          <cell r="BR17">
            <v>703.94299999999987</v>
          </cell>
          <cell r="BS17">
            <v>710.13300000000004</v>
          </cell>
          <cell r="BT17">
            <v>705.19299999999998</v>
          </cell>
          <cell r="BU17">
            <v>705.19287109375</v>
          </cell>
          <cell r="BV17">
            <v>2.3600000000001273</v>
          </cell>
          <cell r="BW17">
            <v>1.2500000000001137</v>
          </cell>
          <cell r="BX17">
            <v>2.6100000000001273</v>
          </cell>
          <cell r="BY17">
            <v>250</v>
          </cell>
          <cell r="BZ17">
            <v>0.71250000000000002</v>
          </cell>
          <cell r="CA17">
            <v>0.3125</v>
          </cell>
          <cell r="CB17">
            <v>1.8050000000001205</v>
          </cell>
          <cell r="CC17">
            <v>1.9421167236767078</v>
          </cell>
          <cell r="CD17">
            <v>2070.4481553084079</v>
          </cell>
          <cell r="CE17">
            <v>4.2825757596623104E-2</v>
          </cell>
          <cell r="CF17">
            <v>353.31250017214063</v>
          </cell>
          <cell r="CG17">
            <v>2423.7606554805484</v>
          </cell>
          <cell r="CH17">
            <v>1.5</v>
          </cell>
          <cell r="CI17">
            <v>2957</v>
          </cell>
          <cell r="CJ17">
            <v>1.2295032070411982</v>
          </cell>
          <cell r="CK17">
            <v>1.5</v>
          </cell>
          <cell r="CL17">
            <v>2</v>
          </cell>
          <cell r="CM17">
            <v>2</v>
          </cell>
        </row>
        <row r="18">
          <cell r="A18">
            <v>7</v>
          </cell>
          <cell r="B18" t="str">
            <v>C07</v>
          </cell>
          <cell r="C18" t="str">
            <v>C61</v>
          </cell>
          <cell r="D18">
            <v>0.18</v>
          </cell>
          <cell r="F18">
            <v>0.6100000000000001</v>
          </cell>
          <cell r="G18">
            <v>5</v>
          </cell>
          <cell r="J18">
            <v>5</v>
          </cell>
          <cell r="K18">
            <v>0.34650327688695443</v>
          </cell>
          <cell r="L18">
            <v>4.2512431014016974</v>
          </cell>
          <cell r="M18">
            <v>4.2512431014016974</v>
          </cell>
          <cell r="N18">
            <v>445.74692635114201</v>
          </cell>
          <cell r="O18">
            <v>0.63069428238039649</v>
          </cell>
          <cell r="P18">
            <v>171.48932308136361</v>
          </cell>
          <cell r="S18">
            <v>6.99</v>
          </cell>
          <cell r="T18">
            <v>98</v>
          </cell>
          <cell r="U18">
            <v>2740</v>
          </cell>
          <cell r="V18">
            <v>0.68799999999999994</v>
          </cell>
          <cell r="X18">
            <v>0</v>
          </cell>
          <cell r="Y18">
            <v>0</v>
          </cell>
          <cell r="AA18">
            <v>0</v>
          </cell>
          <cell r="AB18">
            <v>0</v>
          </cell>
          <cell r="AC18">
            <v>0.58479999999999999</v>
          </cell>
          <cell r="AD18">
            <v>4.0877520000000001</v>
          </cell>
          <cell r="AE18">
            <v>13.641572862094037</v>
          </cell>
          <cell r="AF18">
            <v>13.641572862094037</v>
          </cell>
          <cell r="AG18">
            <v>14.340572862094037</v>
          </cell>
          <cell r="AH18">
            <v>185.82989594345764</v>
          </cell>
          <cell r="AI18">
            <v>34.28</v>
          </cell>
          <cell r="AJ18">
            <v>5.58</v>
          </cell>
          <cell r="AK18">
            <v>12</v>
          </cell>
          <cell r="AL18">
            <v>0.30000000000000004</v>
          </cell>
          <cell r="AM18">
            <v>1.4E-2</v>
          </cell>
          <cell r="AN18">
            <v>0.24190979003906252</v>
          </cell>
          <cell r="AO18">
            <v>0.29179687500000001</v>
          </cell>
          <cell r="AP18">
            <v>0.80636596679687489</v>
          </cell>
          <cell r="AQ18">
            <v>3.0425379661971554</v>
          </cell>
          <cell r="AR18">
            <v>1.9122336454936288</v>
          </cell>
          <cell r="AS18">
            <v>4.0296157883654304</v>
          </cell>
          <cell r="AT18">
            <v>0.47181637491086253</v>
          </cell>
          <cell r="AU18">
            <v>0.71372616494992502</v>
          </cell>
          <cell r="AV18">
            <v>3.0058605937136016</v>
          </cell>
          <cell r="AW18">
            <v>212.47176507582842</v>
          </cell>
          <cell r="AX18">
            <v>0.87460983758071276</v>
          </cell>
          <cell r="AY18">
            <v>121.46197312984964</v>
          </cell>
          <cell r="AZ18" t="str">
            <v>01°35'17''</v>
          </cell>
          <cell r="BA18">
            <v>4.1073263684940535</v>
          </cell>
          <cell r="BB18">
            <v>1E-3</v>
          </cell>
          <cell r="BC18">
            <v>2.5999999999999999E-2</v>
          </cell>
          <cell r="BD18">
            <v>0.214</v>
          </cell>
          <cell r="BE18">
            <v>0.24099999999999999</v>
          </cell>
          <cell r="BF18">
            <v>0.24</v>
          </cell>
          <cell r="BG18">
            <v>1.2025499648738953</v>
          </cell>
          <cell r="BH18">
            <v>3.9999999999999991</v>
          </cell>
          <cell r="BI18">
            <v>1.2</v>
          </cell>
          <cell r="BJ18">
            <v>1.1999998092651367</v>
          </cell>
          <cell r="BK18">
            <v>1.1999998092651367</v>
          </cell>
          <cell r="BL18">
            <v>1.1999998092651367</v>
          </cell>
          <cell r="BM18">
            <v>1.2463565250293192</v>
          </cell>
          <cell r="BN18">
            <v>1.06</v>
          </cell>
          <cell r="BO18">
            <v>703.36299999999994</v>
          </cell>
          <cell r="BP18">
            <v>701.45299999999997</v>
          </cell>
          <cell r="BQ18">
            <v>703.6629999999999</v>
          </cell>
          <cell r="BR18">
            <v>701.75299999999993</v>
          </cell>
          <cell r="BS18">
            <v>705.19299999999998</v>
          </cell>
          <cell r="BT18">
            <v>703.00300000000016</v>
          </cell>
          <cell r="BU18">
            <v>703.0029296875</v>
          </cell>
          <cell r="BV18">
            <v>1.5300000000000864</v>
          </cell>
          <cell r="BW18">
            <v>1.2500000000002274</v>
          </cell>
          <cell r="BX18">
            <v>1.8300000000000864</v>
          </cell>
          <cell r="BY18">
            <v>300</v>
          </cell>
          <cell r="BZ18">
            <v>0.77500000000000002</v>
          </cell>
          <cell r="CA18">
            <v>0.375</v>
          </cell>
          <cell r="CB18">
            <v>1.3900000000001569</v>
          </cell>
          <cell r="CC18">
            <v>1.4819881387386633</v>
          </cell>
          <cell r="CD18">
            <v>1869.2501642428103</v>
          </cell>
          <cell r="CE18">
            <v>8.2668075285198483E-2</v>
          </cell>
          <cell r="CF18">
            <v>682.01162110288749</v>
          </cell>
          <cell r="CG18">
            <v>2551.2617853456977</v>
          </cell>
          <cell r="CH18">
            <v>1.5</v>
          </cell>
          <cell r="CI18">
            <v>3365</v>
          </cell>
          <cell r="CJ18">
            <v>1.1372637973309203</v>
          </cell>
          <cell r="CK18">
            <v>1.5</v>
          </cell>
          <cell r="CL18">
            <v>2</v>
          </cell>
          <cell r="CM18">
            <v>2</v>
          </cell>
        </row>
        <row r="19">
          <cell r="A19">
            <v>8</v>
          </cell>
          <cell r="B19" t="str">
            <v>C61</v>
          </cell>
          <cell r="C19" t="str">
            <v>C08</v>
          </cell>
          <cell r="D19">
            <v>0.04</v>
          </cell>
          <cell r="F19">
            <v>0.65000000000000013</v>
          </cell>
          <cell r="G19">
            <v>5</v>
          </cell>
          <cell r="J19">
            <v>5</v>
          </cell>
          <cell r="K19">
            <v>0.24142491561781468</v>
          </cell>
          <cell r="L19">
            <v>4.4926680170195121</v>
          </cell>
          <cell r="M19">
            <v>4.4926680170195121</v>
          </cell>
          <cell r="N19">
            <v>441.00779427951176</v>
          </cell>
          <cell r="O19">
            <v>0.62818710359408092</v>
          </cell>
          <cell r="P19">
            <v>180.07301581805956</v>
          </cell>
          <cell r="Q19">
            <v>0.33</v>
          </cell>
          <cell r="S19">
            <v>7.32</v>
          </cell>
          <cell r="T19">
            <v>98</v>
          </cell>
          <cell r="U19">
            <v>2869</v>
          </cell>
          <cell r="V19">
            <v>0.68799999999999994</v>
          </cell>
          <cell r="X19">
            <v>0</v>
          </cell>
          <cell r="Y19">
            <v>0</v>
          </cell>
          <cell r="AA19">
            <v>0</v>
          </cell>
          <cell r="AB19">
            <v>0</v>
          </cell>
          <cell r="AC19">
            <v>0.58479999999999999</v>
          </cell>
          <cell r="AD19">
            <v>4.2807360000000001</v>
          </cell>
          <cell r="AE19">
            <v>14.237373129122957</v>
          </cell>
          <cell r="AF19">
            <v>14.237373129122957</v>
          </cell>
          <cell r="AG19">
            <v>14.969373129122957</v>
          </cell>
          <cell r="AH19">
            <v>195.04238894718253</v>
          </cell>
          <cell r="AI19">
            <v>18.920000000000002</v>
          </cell>
          <cell r="AJ19">
            <v>1.53</v>
          </cell>
          <cell r="AK19">
            <v>16</v>
          </cell>
          <cell r="AL19">
            <v>0.4</v>
          </cell>
          <cell r="AM19">
            <v>1.4E-2</v>
          </cell>
          <cell r="AN19">
            <v>0.30604972839355471</v>
          </cell>
          <cell r="AO19">
            <v>0.3195312500000001</v>
          </cell>
          <cell r="AP19">
            <v>0.76512432098388672</v>
          </cell>
          <cell r="AQ19">
            <v>1.8904898693461605</v>
          </cell>
          <cell r="AR19">
            <v>1.0933902959748305</v>
          </cell>
          <cell r="AS19">
            <v>1.4158329987051654</v>
          </cell>
          <cell r="AT19">
            <v>0.18215861091235794</v>
          </cell>
          <cell r="AU19">
            <v>0.48820833930591268</v>
          </cell>
          <cell r="AV19">
            <v>1.9067332587890613</v>
          </cell>
          <cell r="AW19">
            <v>239.60716792668165</v>
          </cell>
          <cell r="AX19">
            <v>0.81400899077804012</v>
          </cell>
          <cell r="AY19">
            <v>121.46171530625648</v>
          </cell>
          <cell r="AZ19" t="str">
            <v>00°00'00''</v>
          </cell>
          <cell r="BA19">
            <v>1000</v>
          </cell>
          <cell r="BB19">
            <v>1E-3</v>
          </cell>
          <cell r="BC19">
            <v>5.8000000000000003E-2</v>
          </cell>
          <cell r="BD19">
            <v>1.6E-2</v>
          </cell>
          <cell r="BE19">
            <v>7.5000000000000011E-2</v>
          </cell>
          <cell r="BF19">
            <v>7.400000000000001E-2</v>
          </cell>
          <cell r="BG19">
            <v>7.3999941349029541E-2</v>
          </cell>
          <cell r="BH19">
            <v>7.3999941349029541E-2</v>
          </cell>
          <cell r="BI19">
            <v>7.3999941349029541E-2</v>
          </cell>
          <cell r="BJ19">
            <v>7.3999941349029541E-2</v>
          </cell>
          <cell r="BK19">
            <v>7.3999941349029541E-2</v>
          </cell>
          <cell r="BL19">
            <v>7.3999941349029541E-2</v>
          </cell>
          <cell r="BM19">
            <v>7.3999941349029541E-2</v>
          </cell>
          <cell r="BN19">
            <v>0.1</v>
          </cell>
          <cell r="BO19">
            <v>697.15299999999991</v>
          </cell>
          <cell r="BP19">
            <v>696.86299999999994</v>
          </cell>
          <cell r="BQ19">
            <v>697.55299999999988</v>
          </cell>
          <cell r="BR19">
            <v>697.26299999999992</v>
          </cell>
          <cell r="BS19">
            <v>703.00300000000016</v>
          </cell>
          <cell r="BT19">
            <v>702.74299999999994</v>
          </cell>
          <cell r="BU19">
            <v>4.3000000000000682</v>
          </cell>
          <cell r="BV19">
            <v>5.4500000000002728</v>
          </cell>
          <cell r="BW19">
            <v>5.4800000000000182</v>
          </cell>
          <cell r="BX19">
            <v>5.8500000000002732</v>
          </cell>
          <cell r="BY19">
            <v>400</v>
          </cell>
          <cell r="BZ19">
            <v>0.9</v>
          </cell>
          <cell r="CA19">
            <v>0.5</v>
          </cell>
          <cell r="CB19">
            <v>5.4650000000001455</v>
          </cell>
          <cell r="CC19">
            <v>3.3503438135874428</v>
          </cell>
          <cell r="CD19">
            <v>5698.9348269122411</v>
          </cell>
          <cell r="CE19">
            <v>7.9243436539873091E-3</v>
          </cell>
          <cell r="CF19">
            <v>65.3758351453953</v>
          </cell>
          <cell r="CG19">
            <v>5764.3106620576364</v>
          </cell>
          <cell r="CH19">
            <v>1.5</v>
          </cell>
          <cell r="CI19">
            <v>4079</v>
          </cell>
          <cell r="CJ19">
            <v>2.1197514079643183</v>
          </cell>
          <cell r="CK19">
            <v>2.2000000000000002</v>
          </cell>
          <cell r="CL19">
            <v>2</v>
          </cell>
          <cell r="CM19">
            <v>2</v>
          </cell>
        </row>
        <row r="20">
          <cell r="A20">
            <v>9</v>
          </cell>
          <cell r="B20" t="str">
            <v>C08</v>
          </cell>
          <cell r="C20" t="str">
            <v>C09</v>
          </cell>
          <cell r="D20">
            <v>0.62</v>
          </cell>
          <cell r="F20">
            <v>1.27</v>
          </cell>
          <cell r="G20">
            <v>5</v>
          </cell>
          <cell r="J20">
            <v>5</v>
          </cell>
          <cell r="K20">
            <v>6.5016643146473818E-2</v>
          </cell>
          <cell r="L20">
            <v>4.5576846601659859</v>
          </cell>
          <cell r="M20">
            <v>4.5576846601659859</v>
          </cell>
          <cell r="N20">
            <v>439.74748222771825</v>
          </cell>
          <cell r="O20">
            <v>0.63108321114369492</v>
          </cell>
          <cell r="P20">
            <v>352.44691153431165</v>
          </cell>
          <cell r="Q20">
            <v>0.62</v>
          </cell>
          <cell r="S20">
            <v>7.94</v>
          </cell>
          <cell r="T20">
            <v>98</v>
          </cell>
          <cell r="U20">
            <v>3112</v>
          </cell>
          <cell r="V20">
            <v>0.68799999999999994</v>
          </cell>
          <cell r="X20">
            <v>0</v>
          </cell>
          <cell r="Y20">
            <v>0</v>
          </cell>
          <cell r="AA20">
            <v>0</v>
          </cell>
          <cell r="AB20">
            <v>0</v>
          </cell>
          <cell r="AC20">
            <v>0.58479999999999999</v>
          </cell>
          <cell r="AD20">
            <v>4.6433119999999999</v>
          </cell>
          <cell r="AE20">
            <v>15.35151028272357</v>
          </cell>
          <cell r="AF20">
            <v>15.35151028272357</v>
          </cell>
          <cell r="AG20">
            <v>16.145510282723571</v>
          </cell>
          <cell r="AH20">
            <v>368.59242181703524</v>
          </cell>
          <cell r="AI20">
            <v>54.56</v>
          </cell>
          <cell r="AJ20">
            <v>2.38</v>
          </cell>
          <cell r="AK20">
            <v>18</v>
          </cell>
          <cell r="AL20">
            <v>0.45</v>
          </cell>
          <cell r="AM20">
            <v>1.4E-2</v>
          </cell>
          <cell r="AN20">
            <v>0.37129755020141608</v>
          </cell>
          <cell r="AO20">
            <v>0.41044921875000007</v>
          </cell>
          <cell r="AP20">
            <v>0.82510566711425792</v>
          </cell>
          <cell r="AQ20">
            <v>2.625941165867649</v>
          </cell>
          <cell r="AR20">
            <v>1.3073368269613086</v>
          </cell>
          <cell r="AS20">
            <v>2.6224234769082191</v>
          </cell>
          <cell r="AT20">
            <v>0.35145601460745907</v>
          </cell>
          <cell r="AU20">
            <v>0.7227535648088752</v>
          </cell>
          <cell r="AV20">
            <v>2.5723756309570667</v>
          </cell>
          <cell r="AW20">
            <v>409.11866696471162</v>
          </cell>
          <cell r="AX20">
            <v>0.90094256649704041</v>
          </cell>
          <cell r="AY20">
            <v>117.92527848673406</v>
          </cell>
          <cell r="AZ20" t="str">
            <v>03°32'11''</v>
          </cell>
          <cell r="BA20">
            <v>43.1904326159652</v>
          </cell>
          <cell r="BB20">
            <v>0.23499999999999999</v>
          </cell>
          <cell r="BC20">
            <v>1.7000000000000001E-2</v>
          </cell>
          <cell r="BD20">
            <v>1.2999999999999999E-2</v>
          </cell>
          <cell r="BE20">
            <v>0.26500000000000001</v>
          </cell>
          <cell r="BF20">
            <v>0.26500000000000001</v>
          </cell>
          <cell r="BG20">
            <v>0.2649998664855957</v>
          </cell>
          <cell r="BH20">
            <v>0.2649998664855957</v>
          </cell>
          <cell r="BI20">
            <v>0.2649998664855957</v>
          </cell>
          <cell r="BJ20">
            <v>0.2649998664855957</v>
          </cell>
          <cell r="BK20">
            <v>0.2649998664855957</v>
          </cell>
          <cell r="BL20">
            <v>0.2649998664855957</v>
          </cell>
          <cell r="BM20">
            <v>0.2649998664855957</v>
          </cell>
          <cell r="BN20">
            <v>0.27</v>
          </cell>
          <cell r="BO20">
            <v>696.59299999999996</v>
          </cell>
          <cell r="BP20">
            <v>695.29300000000001</v>
          </cell>
          <cell r="BQ20">
            <v>697.04300000000001</v>
          </cell>
          <cell r="BR20">
            <v>695.74300000000005</v>
          </cell>
          <cell r="BS20">
            <v>702.74299999999994</v>
          </cell>
          <cell r="BT20">
            <v>698.83300000000008</v>
          </cell>
          <cell r="BU20">
            <v>698.83251953125</v>
          </cell>
          <cell r="BV20">
            <v>5.6999999999999318</v>
          </cell>
          <cell r="BW20">
            <v>3.0900000000000318</v>
          </cell>
          <cell r="BX20">
            <v>6.149999999999932</v>
          </cell>
          <cell r="BY20">
            <v>450</v>
          </cell>
          <cell r="BZ20">
            <v>0.96250000000000002</v>
          </cell>
          <cell r="CA20">
            <v>0.5625</v>
          </cell>
          <cell r="CB20">
            <v>4.3949999999999818</v>
          </cell>
          <cell r="CC20">
            <v>2.8809020695580791</v>
          </cell>
          <cell r="CD20">
            <v>5604.6599340407338</v>
          </cell>
          <cell r="CE20">
            <v>1.3709704677613455E-2</v>
          </cell>
          <cell r="CF20">
            <v>113.105063590311</v>
          </cell>
          <cell r="CG20">
            <v>5717.7649976310449</v>
          </cell>
          <cell r="CH20">
            <v>1.5</v>
          </cell>
          <cell r="CI20">
            <v>4487</v>
          </cell>
          <cell r="CJ20">
            <v>1.9114436140955131</v>
          </cell>
          <cell r="CK20">
            <v>2.2000000000000002</v>
          </cell>
          <cell r="CL20">
            <v>2</v>
          </cell>
          <cell r="CM20">
            <v>2</v>
          </cell>
        </row>
        <row r="21">
          <cell r="A21">
            <v>10</v>
          </cell>
          <cell r="B21" t="str">
            <v>C09</v>
          </cell>
          <cell r="C21" t="str">
            <v>C10</v>
          </cell>
          <cell r="F21">
            <v>1.27</v>
          </cell>
          <cell r="G21">
            <v>5</v>
          </cell>
          <cell r="J21">
            <v>5</v>
          </cell>
          <cell r="K21">
            <v>7.5797436158161771E-2</v>
          </cell>
          <cell r="L21">
            <v>4.6334820963241476</v>
          </cell>
          <cell r="M21">
            <v>4.6334820963241476</v>
          </cell>
          <cell r="N21">
            <v>438.28660769752878</v>
          </cell>
          <cell r="O21">
            <v>0.63716135458167367</v>
          </cell>
          <cell r="P21">
            <v>354.65929659256631</v>
          </cell>
          <cell r="S21">
            <v>7.94</v>
          </cell>
          <cell r="T21">
            <v>98</v>
          </cell>
          <cell r="U21">
            <v>3112</v>
          </cell>
          <cell r="V21">
            <v>0.68799999999999994</v>
          </cell>
          <cell r="X21">
            <v>0</v>
          </cell>
          <cell r="Y21">
            <v>0</v>
          </cell>
          <cell r="AA21">
            <v>0</v>
          </cell>
          <cell r="AB21">
            <v>0</v>
          </cell>
          <cell r="AC21">
            <v>0.58479999999999999</v>
          </cell>
          <cell r="AD21">
            <v>4.6433119999999999</v>
          </cell>
          <cell r="AE21">
            <v>15.35151028272357</v>
          </cell>
          <cell r="AF21">
            <v>15.35151028272357</v>
          </cell>
          <cell r="AG21">
            <v>16.145510282723571</v>
          </cell>
          <cell r="AH21">
            <v>370.8048068752899</v>
          </cell>
          <cell r="AI21">
            <v>20.079999999999998</v>
          </cell>
          <cell r="AJ21">
            <v>3.75</v>
          </cell>
          <cell r="AK21">
            <v>18</v>
          </cell>
          <cell r="AL21">
            <v>0.45</v>
          </cell>
          <cell r="AM21">
            <v>1.4E-2</v>
          </cell>
          <cell r="AN21">
            <v>0.31743514537811279</v>
          </cell>
          <cell r="AO21">
            <v>0.41132812500000004</v>
          </cell>
          <cell r="AP21">
            <v>0.70541143417358398</v>
          </cell>
          <cell r="AQ21">
            <v>3.0922111664149985</v>
          </cell>
          <cell r="AR21">
            <v>1.8245575255366293</v>
          </cell>
          <cell r="AS21">
            <v>3.665719761637583</v>
          </cell>
          <cell r="AT21">
            <v>0.48734810895522962</v>
          </cell>
          <cell r="AU21">
            <v>0.80478325433334241</v>
          </cell>
          <cell r="AV21">
            <v>3.2289516504002553</v>
          </cell>
          <cell r="AW21">
            <v>513.5425709245128</v>
          </cell>
          <cell r="AX21">
            <v>0.72205271358077072</v>
          </cell>
          <cell r="AY21">
            <v>119.50807788276418</v>
          </cell>
          <cell r="AZ21" t="str">
            <v>01°34'58''</v>
          </cell>
          <cell r="BA21">
            <v>96.524568417690219</v>
          </cell>
          <cell r="BB21">
            <v>8.2000000000000003E-2</v>
          </cell>
          <cell r="BC21">
            <v>1.4E-2</v>
          </cell>
          <cell r="BD21">
            <v>2.1000000000000001E-2</v>
          </cell>
          <cell r="BE21">
            <v>0.11700000000000001</v>
          </cell>
          <cell r="BF21">
            <v>0.11700000000000001</v>
          </cell>
          <cell r="BG21">
            <v>0.11699998378753662</v>
          </cell>
          <cell r="BH21">
            <v>0.11699998378753662</v>
          </cell>
          <cell r="BI21">
            <v>0.11699998378753662</v>
          </cell>
          <cell r="BJ21">
            <v>0.11699998378753662</v>
          </cell>
          <cell r="BK21">
            <v>0.11699998378753662</v>
          </cell>
          <cell r="BL21">
            <v>0.11699998378753662</v>
          </cell>
          <cell r="BM21">
            <v>0.11699998378753662</v>
          </cell>
          <cell r="BN21">
            <v>0.12</v>
          </cell>
          <cell r="BO21">
            <v>694.00300000000004</v>
          </cell>
          <cell r="BP21">
            <v>693.25300000000004</v>
          </cell>
          <cell r="BQ21">
            <v>694.45300000000009</v>
          </cell>
          <cell r="BR21">
            <v>693.70300000000009</v>
          </cell>
          <cell r="BS21">
            <v>698.83300000000008</v>
          </cell>
          <cell r="BT21">
            <v>694.95299999999997</v>
          </cell>
          <cell r="BU21">
            <v>1.2899999999999636</v>
          </cell>
          <cell r="BV21">
            <v>4.3799999999999955</v>
          </cell>
          <cell r="BW21">
            <v>1.2499999999998863</v>
          </cell>
          <cell r="BX21">
            <v>4.8299999999999956</v>
          </cell>
          <cell r="BY21">
            <v>450</v>
          </cell>
          <cell r="BZ21">
            <v>0.96250000000000002</v>
          </cell>
          <cell r="CA21">
            <v>0.5625</v>
          </cell>
          <cell r="CB21">
            <v>2.8149999999999409</v>
          </cell>
          <cell r="CC21">
            <v>2.1568742729422317</v>
          </cell>
          <cell r="CD21">
            <v>4196.0977945275681</v>
          </cell>
          <cell r="CE21">
            <v>3.2761069157960954E-2</v>
          </cell>
          <cell r="CF21">
            <v>270.27882055317787</v>
          </cell>
          <cell r="CG21">
            <v>4466.376615080746</v>
          </cell>
          <cell r="CH21">
            <v>1.5</v>
          </cell>
          <cell r="CI21">
            <v>4487</v>
          </cell>
          <cell r="CJ21">
            <v>1.4931056212661287</v>
          </cell>
          <cell r="CK21">
            <v>1.5</v>
          </cell>
          <cell r="CL21">
            <v>2</v>
          </cell>
          <cell r="CM21">
            <v>2</v>
          </cell>
        </row>
        <row r="22">
          <cell r="A22">
            <v>11</v>
          </cell>
          <cell r="B22" t="str">
            <v>C10</v>
          </cell>
          <cell r="C22" t="str">
            <v>C11</v>
          </cell>
          <cell r="F22">
            <v>1.27</v>
          </cell>
          <cell r="G22">
            <v>5</v>
          </cell>
          <cell r="J22">
            <v>5</v>
          </cell>
          <cell r="K22">
            <v>2.0629546385722234E-2</v>
          </cell>
          <cell r="L22">
            <v>4.6541116427098697</v>
          </cell>
          <cell r="M22">
            <v>4.6541116427098697</v>
          </cell>
          <cell r="N22">
            <v>437.8905648792479</v>
          </cell>
          <cell r="O22">
            <v>0.63867975288959733</v>
          </cell>
          <cell r="P22">
            <v>355.18323396760064</v>
          </cell>
          <cell r="S22">
            <v>7.94</v>
          </cell>
          <cell r="T22">
            <v>98</v>
          </cell>
          <cell r="U22">
            <v>3112</v>
          </cell>
          <cell r="V22">
            <v>0.68799999999999994</v>
          </cell>
          <cell r="X22">
            <v>0</v>
          </cell>
          <cell r="Y22">
            <v>0</v>
          </cell>
          <cell r="AA22">
            <v>0</v>
          </cell>
          <cell r="AB22">
            <v>0</v>
          </cell>
          <cell r="AC22">
            <v>0.58479999999999999</v>
          </cell>
          <cell r="AD22">
            <v>4.6433119999999999</v>
          </cell>
          <cell r="AE22">
            <v>15.35151028272357</v>
          </cell>
          <cell r="AF22">
            <v>15.35151028272357</v>
          </cell>
          <cell r="AG22">
            <v>16.145510282723571</v>
          </cell>
          <cell r="AH22">
            <v>371.32874425032423</v>
          </cell>
          <cell r="AI22">
            <v>25.09</v>
          </cell>
          <cell r="AJ22">
            <v>19.04</v>
          </cell>
          <cell r="AK22">
            <v>18</v>
          </cell>
          <cell r="AL22">
            <v>0.45</v>
          </cell>
          <cell r="AM22">
            <v>1.4E-2</v>
          </cell>
          <cell r="AN22">
            <v>0.19840439558029183</v>
          </cell>
          <cell r="AO22">
            <v>0.41132812500000004</v>
          </cell>
          <cell r="AP22">
            <v>0.44089865684509294</v>
          </cell>
          <cell r="AQ22">
            <v>5.4945343586537332</v>
          </cell>
          <cell r="AR22">
            <v>4.5069873790235855</v>
          </cell>
          <cell r="AS22">
            <v>12.606656596432973</v>
          </cell>
          <cell r="AT22">
            <v>1.5387312853428334</v>
          </cell>
          <cell r="AU22">
            <v>1.7371356809231253</v>
          </cell>
          <cell r="AV22">
            <v>7.2757770096350631</v>
          </cell>
          <cell r="AW22">
            <v>1157.1623348829933</v>
          </cell>
          <cell r="AX22">
            <v>0.32089598240152817</v>
          </cell>
          <cell r="AY22">
            <v>124.52499114507151</v>
          </cell>
          <cell r="AZ22" t="str">
            <v>05°01'01''</v>
          </cell>
          <cell r="BA22">
            <v>30.435270669453658</v>
          </cell>
          <cell r="BB22">
            <v>0.93200000000000005</v>
          </cell>
          <cell r="BC22">
            <v>0.105</v>
          </cell>
          <cell r="BD22">
            <v>4.7E-2</v>
          </cell>
          <cell r="BE22">
            <v>1.0840000000000001</v>
          </cell>
          <cell r="BF22">
            <v>1.0840000000000001</v>
          </cell>
          <cell r="BG22">
            <v>0.87200297682874595</v>
          </cell>
          <cell r="BH22">
            <v>2.6666666666666665</v>
          </cell>
          <cell r="BI22">
            <v>1.2</v>
          </cell>
          <cell r="BJ22">
            <v>1.1999998092651367</v>
          </cell>
          <cell r="BK22">
            <v>1.1999998092651367</v>
          </cell>
          <cell r="BL22">
            <v>1.1999998092651367</v>
          </cell>
          <cell r="BM22">
            <v>1.1622654122143776</v>
          </cell>
          <cell r="BN22">
            <v>0.84</v>
          </cell>
          <cell r="BO22">
            <v>692.41300000000001</v>
          </cell>
          <cell r="BP22">
            <v>687.63300000000004</v>
          </cell>
          <cell r="BQ22">
            <v>692.86300000000006</v>
          </cell>
          <cell r="BR22">
            <v>688.08300000000008</v>
          </cell>
          <cell r="BS22">
            <v>694.95299999999997</v>
          </cell>
          <cell r="BT22">
            <v>689.34300000000007</v>
          </cell>
          <cell r="BU22">
            <v>689.3427734375</v>
          </cell>
          <cell r="BV22">
            <v>2.0899999999999181</v>
          </cell>
          <cell r="BW22">
            <v>1.2599999999999909</v>
          </cell>
          <cell r="BX22">
            <v>2.5399999999999183</v>
          </cell>
          <cell r="BY22">
            <v>450</v>
          </cell>
          <cell r="BZ22">
            <v>0.96250000000000002</v>
          </cell>
          <cell r="CA22">
            <v>0.5625</v>
          </cell>
          <cell r="CB22">
            <v>1.6749999999999545</v>
          </cell>
          <cell r="CC22">
            <v>1.4458622359710975</v>
          </cell>
          <cell r="CD22">
            <v>2812.8572052894597</v>
          </cell>
          <cell r="CE22">
            <v>8.7242482775220398E-2</v>
          </cell>
          <cell r="CF22">
            <v>719.75048289556833</v>
          </cell>
          <cell r="CG22">
            <v>3532.6076881850281</v>
          </cell>
          <cell r="CH22">
            <v>1.5</v>
          </cell>
          <cell r="CI22">
            <v>4487</v>
          </cell>
          <cell r="CJ22">
            <v>1.1809475222370276</v>
          </cell>
          <cell r="CK22">
            <v>1.5</v>
          </cell>
          <cell r="CL22">
            <v>2</v>
          </cell>
          <cell r="CM22">
            <v>2</v>
          </cell>
        </row>
        <row r="23">
          <cell r="A23">
            <v>12</v>
          </cell>
          <cell r="B23" t="str">
            <v>C11</v>
          </cell>
          <cell r="C23" t="str">
            <v>A12</v>
          </cell>
          <cell r="E23">
            <v>0.28000000000000003</v>
          </cell>
          <cell r="F23">
            <v>1.55</v>
          </cell>
          <cell r="G23">
            <v>5</v>
          </cell>
          <cell r="J23">
            <v>5</v>
          </cell>
          <cell r="K23">
            <v>5</v>
          </cell>
          <cell r="L23">
            <v>4.6541116427098697</v>
          </cell>
          <cell r="M23">
            <v>4.6541116427098697</v>
          </cell>
          <cell r="N23">
            <v>437.8905648792479</v>
          </cell>
          <cell r="O23">
            <v>0.63306000000000051</v>
          </cell>
          <cell r="P23">
            <v>429.67705155380821</v>
          </cell>
          <cell r="R23">
            <v>0.28000000000000003</v>
          </cell>
          <cell r="S23">
            <v>8.2200000000000006</v>
          </cell>
          <cell r="T23">
            <v>98</v>
          </cell>
          <cell r="U23">
            <v>110</v>
          </cell>
          <cell r="V23">
            <v>0.68799999999999994</v>
          </cell>
          <cell r="X23">
            <v>0</v>
          </cell>
          <cell r="Y23">
            <v>0</v>
          </cell>
          <cell r="AA23">
            <v>0</v>
          </cell>
          <cell r="AB23">
            <v>0</v>
          </cell>
          <cell r="AC23">
            <v>0.58479999999999999</v>
          </cell>
          <cell r="AD23">
            <v>4.8070560000000002</v>
          </cell>
          <cell r="AE23">
            <v>15.852551091358571</v>
          </cell>
          <cell r="AF23">
            <v>15.852551091358571</v>
          </cell>
          <cell r="AG23">
            <v>16.67455109135857</v>
          </cell>
          <cell r="AH23">
            <v>446.35160264516679</v>
          </cell>
          <cell r="AI23">
            <v>5</v>
          </cell>
          <cell r="AJ23">
            <v>3.5</v>
          </cell>
          <cell r="AK23">
            <v>18</v>
          </cell>
          <cell r="AL23">
            <v>0.45</v>
          </cell>
          <cell r="AM23">
            <v>1.4E-2</v>
          </cell>
          <cell r="AN23">
            <v>0.3708824515342713</v>
          </cell>
          <cell r="AO23">
            <v>0.42934570312499998</v>
          </cell>
          <cell r="AP23">
            <v>0.82418322563171398</v>
          </cell>
          <cell r="AQ23">
            <v>3.1831374235550873</v>
          </cell>
          <cell r="AR23">
            <v>1.587184713910635</v>
          </cell>
          <cell r="AS23">
            <v>3.8533283513727228</v>
          </cell>
          <cell r="AT23">
            <v>0.51643036988975122</v>
          </cell>
          <cell r="AU23">
            <v>0.88731282142402246</v>
          </cell>
          <cell r="AV23">
            <v>3.1194636574120183</v>
          </cell>
          <cell r="AW23">
            <v>496.12925803158839</v>
          </cell>
          <cell r="AX23">
            <v>0.89966797043190649</v>
          </cell>
          <cell r="AY23">
            <v>107.10862610994928</v>
          </cell>
          <cell r="AZ23" t="str">
            <v>17°24'59''</v>
          </cell>
          <cell r="BA23">
            <v>8.7050576818825309</v>
          </cell>
          <cell r="BB23">
            <v>1E-3</v>
          </cell>
          <cell r="BC23">
            <v>0.20399999999999999</v>
          </cell>
          <cell r="BD23">
            <v>0.192</v>
          </cell>
          <cell r="BE23">
            <v>0.39700000000000002</v>
          </cell>
          <cell r="BF23">
            <v>0.39600000000000002</v>
          </cell>
          <cell r="BG23">
            <v>0.39599990844726563</v>
          </cell>
          <cell r="BH23">
            <v>0.39599990844726563</v>
          </cell>
          <cell r="BI23">
            <v>0.39599990844726563</v>
          </cell>
          <cell r="BJ23">
            <v>0.39599990844726563</v>
          </cell>
          <cell r="BK23">
            <v>0.39599990844726563</v>
          </cell>
          <cell r="BL23">
            <v>0.39599990844726563</v>
          </cell>
          <cell r="BM23">
            <v>0.39599990844726563</v>
          </cell>
          <cell r="BN23">
            <v>0.4</v>
          </cell>
          <cell r="BO23">
            <v>687.23300000000006</v>
          </cell>
          <cell r="BP23">
            <v>687.05300000000011</v>
          </cell>
          <cell r="BQ23">
            <v>687.68300000000011</v>
          </cell>
          <cell r="BR23">
            <v>687.50300000000016</v>
          </cell>
          <cell r="BS23">
            <v>689.34300000000007</v>
          </cell>
          <cell r="BT23">
            <v>688.78700000000003</v>
          </cell>
          <cell r="BU23">
            <v>688.78662109375</v>
          </cell>
          <cell r="BV23">
            <v>1.6599999999999682</v>
          </cell>
          <cell r="BW23">
            <v>1.2839999999998781</v>
          </cell>
          <cell r="BX23">
            <v>2.1099999999999683</v>
          </cell>
          <cell r="BY23">
            <v>450</v>
          </cell>
          <cell r="BZ23">
            <v>0.96250000000000002</v>
          </cell>
          <cell r="CA23">
            <v>0.5625</v>
          </cell>
          <cell r="CB23">
            <v>1.4719999999999231</v>
          </cell>
          <cell r="CC23">
            <v>1.2986522926038992</v>
          </cell>
          <cell r="CD23">
            <v>2526.4671609346706</v>
          </cell>
          <cell r="CE23">
            <v>0.11010492596859589</v>
          </cell>
          <cell r="CF23">
            <v>908.36563924091604</v>
          </cell>
          <cell r="CG23">
            <v>3434.8328001755867</v>
          </cell>
          <cell r="CH23">
            <v>1.5</v>
          </cell>
          <cell r="CI23">
            <v>4487</v>
          </cell>
          <cell r="CJ23">
            <v>1.1482614665173567</v>
          </cell>
          <cell r="CK23">
            <v>1.5</v>
          </cell>
          <cell r="CL23">
            <v>2</v>
          </cell>
          <cell r="CM23">
            <v>2</v>
          </cell>
        </row>
        <row r="24">
          <cell r="A24">
            <v>13</v>
          </cell>
          <cell r="B24" t="str">
            <v>A12</v>
          </cell>
          <cell r="C24" t="str">
            <v>C13</v>
          </cell>
          <cell r="E24">
            <v>-1.5</v>
          </cell>
          <cell r="F24">
            <v>5.0000000000000044E-2</v>
          </cell>
          <cell r="G24">
            <v>5</v>
          </cell>
          <cell r="J24">
            <v>5</v>
          </cell>
          <cell r="K24">
            <v>5</v>
          </cell>
          <cell r="L24">
            <v>4.6541116427098697</v>
          </cell>
          <cell r="M24">
            <v>4.6541116427098697</v>
          </cell>
          <cell r="N24">
            <v>437.8905648792479</v>
          </cell>
          <cell r="O24">
            <v>0.63306105610561048</v>
          </cell>
          <cell r="P24">
            <v>13.860573173056965</v>
          </cell>
          <cell r="S24">
            <v>8.2200000000000006</v>
          </cell>
          <cell r="T24">
            <v>98</v>
          </cell>
          <cell r="U24">
            <v>110</v>
          </cell>
          <cell r="V24">
            <v>0.68799999999999994</v>
          </cell>
          <cell r="X24">
            <v>0</v>
          </cell>
          <cell r="Y24">
            <v>0</v>
          </cell>
          <cell r="AA24">
            <v>0</v>
          </cell>
          <cell r="AB24">
            <v>0</v>
          </cell>
          <cell r="AC24">
            <v>0.58479999999999999</v>
          </cell>
          <cell r="AD24">
            <v>4.8070560000000002</v>
          </cell>
          <cell r="AE24">
            <v>15.852551091358571</v>
          </cell>
          <cell r="AF24">
            <v>15.852551091358571</v>
          </cell>
          <cell r="AG24">
            <v>16.67455109135857</v>
          </cell>
          <cell r="AH24">
            <v>30.535124264415536</v>
          </cell>
          <cell r="AI24">
            <v>6.06</v>
          </cell>
          <cell r="AJ24">
            <v>5.98</v>
          </cell>
          <cell r="AK24">
            <v>8</v>
          </cell>
          <cell r="AL24">
            <v>0.2</v>
          </cell>
          <cell r="AM24">
            <v>1.4E-2</v>
          </cell>
          <cell r="AN24">
            <v>0.10073776245117187</v>
          </cell>
          <cell r="AO24">
            <v>0.15000000000000002</v>
          </cell>
          <cell r="AP24">
            <v>0.50368881225585938</v>
          </cell>
          <cell r="AQ24">
            <v>1.9258378679877948</v>
          </cell>
          <cell r="AR24">
            <v>2.1818722797944949</v>
          </cell>
          <cell r="AS24">
            <v>1.970139740484198</v>
          </cell>
          <cell r="AT24">
            <v>0.18903422496308742</v>
          </cell>
          <cell r="AU24">
            <v>0.2897719874142593</v>
          </cell>
          <cell r="AV24">
            <v>2.3746967329830779</v>
          </cell>
          <cell r="AW24">
            <v>74.603298108433222</v>
          </cell>
          <cell r="AX24">
            <v>0.40929992424777023</v>
          </cell>
          <cell r="AY24">
            <v>107.10481361440441</v>
          </cell>
          <cell r="AZ24" t="str">
            <v>00°00'00''</v>
          </cell>
          <cell r="BA24">
            <v>1000</v>
          </cell>
          <cell r="BB24">
            <v>1E-3</v>
          </cell>
          <cell r="BC24">
            <v>6.5000000000000002E-2</v>
          </cell>
          <cell r="BD24">
            <v>1.7000000000000001E-2</v>
          </cell>
          <cell r="BE24">
            <v>8.3000000000000004E-2</v>
          </cell>
          <cell r="BF24">
            <v>8.2000000000000003E-2</v>
          </cell>
          <cell r="BG24">
            <v>8.199995756149292E-2</v>
          </cell>
          <cell r="BH24">
            <v>8.199995756149292E-2</v>
          </cell>
          <cell r="BI24">
            <v>8.199995756149292E-2</v>
          </cell>
          <cell r="BJ24">
            <v>8.199995756149292E-2</v>
          </cell>
          <cell r="BK24">
            <v>8.199995756149292E-2</v>
          </cell>
          <cell r="BL24">
            <v>8.199995756149292E-2</v>
          </cell>
          <cell r="BM24">
            <v>8.199995756149292E-2</v>
          </cell>
          <cell r="BN24">
            <v>0.08</v>
          </cell>
          <cell r="BO24">
            <v>686.97300000000007</v>
          </cell>
          <cell r="BP24">
            <v>686.61300000000006</v>
          </cell>
          <cell r="BQ24">
            <v>687.17300000000012</v>
          </cell>
          <cell r="BR24">
            <v>686.8130000000001</v>
          </cell>
          <cell r="BS24">
            <v>688.78700000000003</v>
          </cell>
          <cell r="BT24">
            <v>688.11300000000006</v>
          </cell>
          <cell r="BU24">
            <v>688.11279296875</v>
          </cell>
          <cell r="BV24">
            <v>1.6139999999999191</v>
          </cell>
          <cell r="BW24">
            <v>1.2999999999999545</v>
          </cell>
          <cell r="BX24">
            <v>1.813999999999919</v>
          </cell>
          <cell r="BY24">
            <v>200</v>
          </cell>
          <cell r="BZ24">
            <v>0.65</v>
          </cell>
          <cell r="CA24">
            <v>0.25</v>
          </cell>
          <cell r="CB24">
            <v>1.4569999999999368</v>
          </cell>
          <cell r="CC24">
            <v>1.7695149826283836</v>
          </cell>
          <cell r="CD24">
            <v>1570.0021683370335</v>
          </cell>
          <cell r="CE24">
            <v>5.1015114483115021E-2</v>
          </cell>
          <cell r="CF24">
            <v>420.87469448569891</v>
          </cell>
          <cell r="CG24">
            <v>1990.8768628227324</v>
          </cell>
          <cell r="CH24">
            <v>1.5</v>
          </cell>
          <cell r="CI24">
            <v>2957</v>
          </cell>
          <cell r="CJ24">
            <v>1.0099138634542097</v>
          </cell>
          <cell r="CK24">
            <v>1.5</v>
          </cell>
          <cell r="CL24">
            <v>2</v>
          </cell>
          <cell r="CM24">
            <v>2</v>
          </cell>
        </row>
        <row r="25">
          <cell r="A25">
            <v>14</v>
          </cell>
          <cell r="B25" t="str">
            <v>C13</v>
          </cell>
          <cell r="C25" t="str">
            <v>C14</v>
          </cell>
          <cell r="D25">
            <v>0.3</v>
          </cell>
          <cell r="F25">
            <v>0.35000000000000003</v>
          </cell>
          <cell r="G25">
            <v>5</v>
          </cell>
          <cell r="J25">
            <v>5</v>
          </cell>
          <cell r="K25">
            <v>5</v>
          </cell>
          <cell r="L25">
            <v>4.6541116427098697</v>
          </cell>
          <cell r="M25">
            <v>4.6541116427098697</v>
          </cell>
          <cell r="N25">
            <v>437.8905648792479</v>
          </cell>
          <cell r="O25">
            <v>0.62662245173484554</v>
          </cell>
          <cell r="P25">
            <v>96.037220774666778</v>
          </cell>
          <cell r="Q25">
            <v>0.3</v>
          </cell>
          <cell r="R25">
            <v>4.3099999999999996</v>
          </cell>
          <cell r="S25">
            <v>12.83</v>
          </cell>
          <cell r="T25">
            <v>98</v>
          </cell>
          <cell r="U25">
            <v>1917</v>
          </cell>
          <cell r="V25">
            <v>0.68799999999999994</v>
          </cell>
          <cell r="X25">
            <v>0</v>
          </cell>
          <cell r="Y25">
            <v>0</v>
          </cell>
          <cell r="AA25">
            <v>0</v>
          </cell>
          <cell r="AB25">
            <v>0</v>
          </cell>
          <cell r="AC25">
            <v>0.58479999999999999</v>
          </cell>
          <cell r="AD25">
            <v>7.5029839999999997</v>
          </cell>
          <cell r="AE25">
            <v>23.948652961556085</v>
          </cell>
          <cell r="AF25">
            <v>23.948652961556085</v>
          </cell>
          <cell r="AG25">
            <v>25.231652961556087</v>
          </cell>
          <cell r="AH25">
            <v>121.26887373622287</v>
          </cell>
          <cell r="AI25">
            <v>74.069999999999993</v>
          </cell>
          <cell r="AJ25">
            <v>0.41</v>
          </cell>
          <cell r="AK25">
            <v>18</v>
          </cell>
          <cell r="AL25">
            <v>0.45</v>
          </cell>
          <cell r="AM25">
            <v>1.4E-2</v>
          </cell>
          <cell r="AN25">
            <v>0.3151702880859375</v>
          </cell>
          <cell r="AO25">
            <v>0.24301757812500002</v>
          </cell>
          <cell r="AP25">
            <v>0.70037841796875</v>
          </cell>
          <cell r="AQ25">
            <v>1.0192004030817821</v>
          </cell>
          <cell r="AR25">
            <v>0.60520601775671157</v>
          </cell>
          <cell r="AS25">
            <v>0.3985357720480861</v>
          </cell>
          <cell r="AT25">
            <v>5.2944417005202193E-2</v>
          </cell>
          <cell r="AU25">
            <v>0.36811470509113969</v>
          </cell>
          <cell r="AV25">
            <v>1.067671958590932</v>
          </cell>
          <cell r="AW25">
            <v>169.80588806612556</v>
          </cell>
          <cell r="AX25">
            <v>0.71416177093339972</v>
          </cell>
          <cell r="AY25">
            <v>120.48880343979978</v>
          </cell>
          <cell r="AZ25" t="str">
            <v>13°23'02''</v>
          </cell>
          <cell r="BA25">
            <v>11.363827430889648</v>
          </cell>
          <cell r="BB25">
            <v>7.8E-2</v>
          </cell>
          <cell r="BC25">
            <v>2.7E-2</v>
          </cell>
          <cell r="BD25">
            <v>6.0000000000000001E-3</v>
          </cell>
          <cell r="BE25">
            <v>0.111</v>
          </cell>
          <cell r="BF25">
            <v>0.111</v>
          </cell>
          <cell r="BG25">
            <v>0.28477951284958553</v>
          </cell>
          <cell r="BH25">
            <v>2.6666666666666665</v>
          </cell>
          <cell r="BI25">
            <v>1.2</v>
          </cell>
          <cell r="BJ25">
            <v>4.1102566573952996E-2</v>
          </cell>
          <cell r="BK25">
            <v>0.28412014469895303</v>
          </cell>
          <cell r="BL25">
            <v>9.2654422126641801E-3</v>
          </cell>
          <cell r="BM25">
            <v>0.35206270429394065</v>
          </cell>
          <cell r="BN25">
            <v>0.25</v>
          </cell>
          <cell r="BO25">
            <v>686.37300000000005</v>
          </cell>
          <cell r="BP25">
            <v>686.07300000000009</v>
          </cell>
          <cell r="BQ25">
            <v>686.82300000000009</v>
          </cell>
          <cell r="BR25">
            <v>686.52300000000014</v>
          </cell>
          <cell r="BS25">
            <v>688.11300000000006</v>
          </cell>
          <cell r="BT25">
            <v>689.41300000000001</v>
          </cell>
          <cell r="BU25">
            <v>689.41259765625</v>
          </cell>
          <cell r="BV25">
            <v>1.2899999999999636</v>
          </cell>
          <cell r="BW25">
            <v>2.8899999999998727</v>
          </cell>
          <cell r="BX25">
            <v>1.7399999999999636</v>
          </cell>
          <cell r="BY25">
            <v>450</v>
          </cell>
          <cell r="BZ25">
            <v>0.96250000000000002</v>
          </cell>
          <cell r="CA25">
            <v>0.5625</v>
          </cell>
          <cell r="CB25">
            <v>2.0899999999999181</v>
          </cell>
          <cell r="CC25">
            <v>1.7263664932246268</v>
          </cell>
          <cell r="CD25">
            <v>3358.5650891391419</v>
          </cell>
          <cell r="CE25">
            <v>5.7864451854060084E-2</v>
          </cell>
          <cell r="CF25">
            <v>477.38172779599569</v>
          </cell>
          <cell r="CG25">
            <v>3835.9468169351376</v>
          </cell>
          <cell r="CH25">
            <v>1.5</v>
          </cell>
          <cell r="CI25">
            <v>4487</v>
          </cell>
          <cell r="CJ25">
            <v>1.2823535158018065</v>
          </cell>
          <cell r="CK25">
            <v>1.5</v>
          </cell>
          <cell r="CL25">
            <v>2</v>
          </cell>
          <cell r="CM25">
            <v>2</v>
          </cell>
        </row>
        <row r="26">
          <cell r="A26">
            <v>15</v>
          </cell>
          <cell r="B26" t="str">
            <v>C14</v>
          </cell>
          <cell r="C26" t="str">
            <v>C15</v>
          </cell>
          <cell r="F26">
            <v>0.35000000000000003</v>
          </cell>
          <cell r="G26">
            <v>5</v>
          </cell>
          <cell r="J26">
            <v>5</v>
          </cell>
          <cell r="K26">
            <v>5</v>
          </cell>
          <cell r="L26">
            <v>4.6541116427098697</v>
          </cell>
          <cell r="M26">
            <v>4.6541116427098697</v>
          </cell>
          <cell r="N26">
            <v>437.8905648792479</v>
          </cell>
          <cell r="O26">
            <v>0.62989898989898918</v>
          </cell>
          <cell r="P26">
            <v>96.539388576307616</v>
          </cell>
          <cell r="S26">
            <v>12.83</v>
          </cell>
          <cell r="T26">
            <v>98</v>
          </cell>
          <cell r="U26">
            <v>1917</v>
          </cell>
          <cell r="V26">
            <v>0.68799999999999994</v>
          </cell>
          <cell r="X26">
            <v>0</v>
          </cell>
          <cell r="Y26">
            <v>0</v>
          </cell>
          <cell r="AA26">
            <v>0</v>
          </cell>
          <cell r="AB26">
            <v>0</v>
          </cell>
          <cell r="AC26">
            <v>0.58479999999999999</v>
          </cell>
          <cell r="AD26">
            <v>7.5029839999999997</v>
          </cell>
          <cell r="AE26">
            <v>23.948652961556085</v>
          </cell>
          <cell r="AF26">
            <v>23.948652961556085</v>
          </cell>
          <cell r="AG26">
            <v>25.231652961556087</v>
          </cell>
          <cell r="AH26">
            <v>121.77104153786371</v>
          </cell>
          <cell r="AI26">
            <v>7.92</v>
          </cell>
          <cell r="AJ26">
            <v>0.5</v>
          </cell>
          <cell r="AK26">
            <v>18</v>
          </cell>
          <cell r="AL26">
            <v>0.45</v>
          </cell>
          <cell r="AM26">
            <v>1.4E-2</v>
          </cell>
          <cell r="AN26">
            <v>0.29668879508972162</v>
          </cell>
          <cell r="AO26">
            <v>0.24345703125000001</v>
          </cell>
          <cell r="AP26">
            <v>0.65930843353271473</v>
          </cell>
          <cell r="AQ26">
            <v>1.0947976498534921</v>
          </cell>
          <cell r="AR26">
            <v>0.68391644176976363</v>
          </cell>
          <cell r="AS26">
            <v>0.46323274838033618</v>
          </cell>
          <cell r="AT26">
            <v>6.1089800923788462E-2</v>
          </cell>
          <cell r="AU26">
            <v>0.35777859601351009</v>
          </cell>
          <cell r="AV26">
            <v>1.1790464373451699</v>
          </cell>
          <cell r="AW26">
            <v>187.51923355636825</v>
          </cell>
          <cell r="AX26">
            <v>0.64937894224732606</v>
          </cell>
          <cell r="AY26">
            <v>171.69793098169856</v>
          </cell>
          <cell r="AZ26" t="str">
            <v>51°12'33''</v>
          </cell>
          <cell r="BA26">
            <v>2.7823125836732552</v>
          </cell>
          <cell r="BB26">
            <v>1E-3</v>
          </cell>
          <cell r="BC26">
            <v>1E-3</v>
          </cell>
          <cell r="BD26">
            <v>1.0999999999999999E-2</v>
          </cell>
          <cell r="BE26">
            <v>1.2999999999999999E-2</v>
          </cell>
          <cell r="BF26">
            <v>1.2999999999999999E-2</v>
          </cell>
          <cell r="BG26">
            <v>0.28595876930273845</v>
          </cell>
          <cell r="BH26">
            <v>2.6666666666666665</v>
          </cell>
          <cell r="BI26">
            <v>1.2</v>
          </cell>
          <cell r="BJ26">
            <v>5.021891818371254E-2</v>
          </cell>
          <cell r="BK26">
            <v>0.29367594943371256</v>
          </cell>
          <cell r="BL26">
            <v>9.3682384884000783E-3</v>
          </cell>
          <cell r="BM26">
            <v>0.36365302550653517</v>
          </cell>
          <cell r="BN26">
            <v>0.05</v>
          </cell>
          <cell r="BO26">
            <v>686.02300000000014</v>
          </cell>
          <cell r="BP26">
            <v>685.98300000000017</v>
          </cell>
          <cell r="BQ26">
            <v>686.47300000000018</v>
          </cell>
          <cell r="BR26">
            <v>686.43300000000022</v>
          </cell>
          <cell r="BS26">
            <v>689.41300000000001</v>
          </cell>
          <cell r="BT26">
            <v>689.03300000000013</v>
          </cell>
          <cell r="BU26">
            <v>689.03271484375</v>
          </cell>
          <cell r="BV26">
            <v>2.9399999999998272</v>
          </cell>
          <cell r="BW26">
            <v>2.5999999999999091</v>
          </cell>
          <cell r="BX26">
            <v>3.3899999999998274</v>
          </cell>
          <cell r="BY26">
            <v>450</v>
          </cell>
          <cell r="BZ26">
            <v>0.96250000000000002</v>
          </cell>
          <cell r="CA26">
            <v>0.5625</v>
          </cell>
          <cell r="CB26">
            <v>2.7699999999998681</v>
          </cell>
          <cell r="CC26">
            <v>2.1321792333691234</v>
          </cell>
          <cell r="CD26">
            <v>4148.0547526180653</v>
          </cell>
          <cell r="CE26">
            <v>3.3797260236705262E-2</v>
          </cell>
          <cell r="CF26">
            <v>278.82739695281839</v>
          </cell>
          <cell r="CG26">
            <v>4426.8821495708835</v>
          </cell>
          <cell r="CH26">
            <v>1.5</v>
          </cell>
          <cell r="CI26">
            <v>4487</v>
          </cell>
          <cell r="CJ26">
            <v>1.4799026575342824</v>
          </cell>
          <cell r="CK26">
            <v>1.5</v>
          </cell>
          <cell r="CL26">
            <v>2</v>
          </cell>
          <cell r="CM26">
            <v>2</v>
          </cell>
        </row>
        <row r="27">
          <cell r="A27">
            <v>16</v>
          </cell>
          <cell r="B27" t="str">
            <v>C15</v>
          </cell>
          <cell r="C27" t="str">
            <v>C16</v>
          </cell>
          <cell r="F27">
            <v>0.35000000000000003</v>
          </cell>
          <cell r="G27">
            <v>5</v>
          </cell>
          <cell r="J27">
            <v>5</v>
          </cell>
          <cell r="K27">
            <v>5</v>
          </cell>
          <cell r="L27">
            <v>4.6541116427098697</v>
          </cell>
          <cell r="M27">
            <v>4.6541116427098697</v>
          </cell>
          <cell r="N27">
            <v>437.8905648792479</v>
          </cell>
          <cell r="O27">
            <v>0.66974137931034572</v>
          </cell>
          <cell r="P27">
            <v>102.64570081822488</v>
          </cell>
          <cell r="S27">
            <v>12.83</v>
          </cell>
          <cell r="T27">
            <v>98</v>
          </cell>
          <cell r="U27">
            <v>1917</v>
          </cell>
          <cell r="V27">
            <v>0.68799999999999994</v>
          </cell>
          <cell r="X27">
            <v>0</v>
          </cell>
          <cell r="Y27">
            <v>0</v>
          </cell>
          <cell r="AA27">
            <v>0</v>
          </cell>
          <cell r="AB27">
            <v>0</v>
          </cell>
          <cell r="AC27">
            <v>0.58479999999999999</v>
          </cell>
          <cell r="AD27">
            <v>7.5029839999999997</v>
          </cell>
          <cell r="AE27">
            <v>23.948652961556085</v>
          </cell>
          <cell r="AF27">
            <v>23.948652961556085</v>
          </cell>
          <cell r="AG27">
            <v>25.231652961556087</v>
          </cell>
          <cell r="AH27">
            <v>127.87735377978098</v>
          </cell>
          <cell r="AI27">
            <v>5.22</v>
          </cell>
          <cell r="AJ27">
            <v>46.51</v>
          </cell>
          <cell r="AK27">
            <v>18</v>
          </cell>
          <cell r="AL27">
            <v>0.45</v>
          </cell>
          <cell r="AM27">
            <v>1.4E-2</v>
          </cell>
          <cell r="AN27">
            <v>9.1291397809982328E-2</v>
          </cell>
          <cell r="AO27">
            <v>0.24960937499999999</v>
          </cell>
          <cell r="AP27">
            <v>0.20286977291107183</v>
          </cell>
          <cell r="AQ27">
            <v>5.5333082548660188</v>
          </cell>
          <cell r="AR27">
            <v>6.9852038707835087</v>
          </cell>
          <cell r="AS27">
            <v>15.783833586338119</v>
          </cell>
          <cell r="AT27">
            <v>1.5605249869198994</v>
          </cell>
          <cell r="AU27">
            <v>1.6518163847298817</v>
          </cell>
          <cell r="AV27">
            <v>11.371534621226271</v>
          </cell>
          <cell r="AW27">
            <v>1808.5644373206262</v>
          </cell>
          <cell r="AX27">
            <v>7.0706551086026137E-2</v>
          </cell>
          <cell r="AY27">
            <v>150.5004077340291</v>
          </cell>
          <cell r="AZ27" t="str">
            <v>21°11'51''</v>
          </cell>
          <cell r="BA27">
            <v>7.1254554098055687</v>
          </cell>
          <cell r="BB27">
            <v>1.294</v>
          </cell>
          <cell r="BC27">
            <v>0.15</v>
          </cell>
          <cell r="BD27">
            <v>0.224</v>
          </cell>
          <cell r="BE27">
            <v>1.6679999999999999</v>
          </cell>
          <cell r="BF27">
            <v>1.6679999999999999</v>
          </cell>
          <cell r="BG27">
            <v>0.30029841452236117</v>
          </cell>
          <cell r="BH27">
            <v>2.6666666666666665</v>
          </cell>
          <cell r="BI27">
            <v>1.2</v>
          </cell>
          <cell r="BJ27">
            <v>4.7930518538132354</v>
          </cell>
          <cell r="BK27">
            <v>5.0426612288132358</v>
          </cell>
          <cell r="BL27">
            <v>1.0675652368827082E-2</v>
          </cell>
          <cell r="BM27">
            <v>6.0640042574184756</v>
          </cell>
          <cell r="BN27">
            <v>5.77</v>
          </cell>
          <cell r="BO27">
            <v>685.40300000000025</v>
          </cell>
          <cell r="BP27">
            <v>682.9730000000003</v>
          </cell>
          <cell r="BQ27">
            <v>685.85300000000029</v>
          </cell>
          <cell r="BR27">
            <v>683.42300000000034</v>
          </cell>
          <cell r="BS27">
            <v>689.03300000000013</v>
          </cell>
          <cell r="BT27">
            <v>684.62300000000005</v>
          </cell>
          <cell r="BU27">
            <v>684.62255859375</v>
          </cell>
          <cell r="BV27">
            <v>3.1799999999998363</v>
          </cell>
          <cell r="BW27">
            <v>1.1999999999997044</v>
          </cell>
          <cell r="BX27">
            <v>3.6299999999998365</v>
          </cell>
          <cell r="BY27">
            <v>450</v>
          </cell>
          <cell r="BZ27">
            <v>0.96250000000000002</v>
          </cell>
          <cell r="CA27">
            <v>0.5625</v>
          </cell>
          <cell r="CB27">
            <v>2.1899999999997704</v>
          </cell>
          <cell r="CC27">
            <v>1.7900719555872155</v>
          </cell>
          <cell r="CD27">
            <v>3482.5010799720098</v>
          </cell>
          <cell r="CE27">
            <v>5.2978269652359744E-2</v>
          </cell>
          <cell r="CF27">
            <v>437.07072463196789</v>
          </cell>
          <cell r="CG27">
            <v>3919.5718046039779</v>
          </cell>
          <cell r="CH27">
            <v>1.5</v>
          </cell>
          <cell r="CI27">
            <v>4487</v>
          </cell>
          <cell r="CJ27">
            <v>1.3103092727670975</v>
          </cell>
          <cell r="CK27">
            <v>1.5</v>
          </cell>
          <cell r="CL27">
            <v>2</v>
          </cell>
          <cell r="CM27">
            <v>2</v>
          </cell>
        </row>
        <row r="28">
          <cell r="A28">
            <v>17</v>
          </cell>
          <cell r="B28" t="str">
            <v>C16</v>
          </cell>
          <cell r="C28" t="str">
            <v>C17</v>
          </cell>
          <cell r="F28">
            <v>0.35000000000000003</v>
          </cell>
          <cell r="G28">
            <v>5</v>
          </cell>
          <cell r="J28">
            <v>5</v>
          </cell>
          <cell r="K28">
            <v>5</v>
          </cell>
          <cell r="L28">
            <v>4.6541116427098697</v>
          </cell>
          <cell r="M28">
            <v>4.6541116427098697</v>
          </cell>
          <cell r="N28">
            <v>437.8905648792479</v>
          </cell>
          <cell r="O28">
            <v>0.64210396039604045</v>
          </cell>
          <cell r="P28">
            <v>98.409943075158537</v>
          </cell>
          <cell r="S28">
            <v>12.83</v>
          </cell>
          <cell r="T28">
            <v>98</v>
          </cell>
          <cell r="U28">
            <v>1917</v>
          </cell>
          <cell r="V28">
            <v>0.68799999999999994</v>
          </cell>
          <cell r="X28">
            <v>0</v>
          </cell>
          <cell r="Y28">
            <v>0</v>
          </cell>
          <cell r="AA28">
            <v>0</v>
          </cell>
          <cell r="AB28">
            <v>0</v>
          </cell>
          <cell r="AC28">
            <v>0.58479999999999999</v>
          </cell>
          <cell r="AD28">
            <v>7.5029839999999997</v>
          </cell>
          <cell r="AE28">
            <v>23.948652961556085</v>
          </cell>
          <cell r="AF28">
            <v>23.948652961556085</v>
          </cell>
          <cell r="AG28">
            <v>25.231652961556087</v>
          </cell>
          <cell r="AH28">
            <v>123.64159603671462</v>
          </cell>
          <cell r="AI28">
            <v>4.04</v>
          </cell>
          <cell r="AJ28">
            <v>18.79</v>
          </cell>
          <cell r="AK28">
            <v>18</v>
          </cell>
          <cell r="AL28">
            <v>0.45</v>
          </cell>
          <cell r="AM28">
            <v>1.4E-2</v>
          </cell>
          <cell r="AN28">
            <v>0.11251437664031982</v>
          </cell>
          <cell r="AO28">
            <v>0.24521484374999999</v>
          </cell>
          <cell r="AP28">
            <v>0.25003194808959961</v>
          </cell>
          <cell r="AQ28">
            <v>3.9757790513113038</v>
          </cell>
          <cell r="AR28">
            <v>4.4897540672024876</v>
          </cell>
          <cell r="AS28">
            <v>7.6667329164274074</v>
          </cell>
          <cell r="AT28">
            <v>0.80564827037950104</v>
          </cell>
          <cell r="AU28">
            <v>0.91816264701982087</v>
          </cell>
          <cell r="AV28">
            <v>7.2278527823431746</v>
          </cell>
          <cell r="AW28">
            <v>1149.5403158632919</v>
          </cell>
          <cell r="AX28">
            <v>0.1075574247640555</v>
          </cell>
          <cell r="AY28">
            <v>150.4994376613574</v>
          </cell>
          <cell r="AZ28" t="str">
            <v>00°00'00''</v>
          </cell>
          <cell r="BA28">
            <v>1000</v>
          </cell>
          <cell r="BB28">
            <v>1E-3</v>
          </cell>
          <cell r="BC28">
            <v>0.151</v>
          </cell>
          <cell r="BD28">
            <v>5.8000000000000003E-2</v>
          </cell>
          <cell r="BE28">
            <v>0.21</v>
          </cell>
          <cell r="BF28">
            <v>0.20899999999999999</v>
          </cell>
          <cell r="BG28">
            <v>0.20899999141693115</v>
          </cell>
          <cell r="BH28">
            <v>0.20899999141693115</v>
          </cell>
          <cell r="BI28">
            <v>0.20899999141693115</v>
          </cell>
          <cell r="BJ28">
            <v>0.20899999141693115</v>
          </cell>
          <cell r="BK28">
            <v>0.20899999141693115</v>
          </cell>
          <cell r="BL28">
            <v>0.20899999141693115</v>
          </cell>
          <cell r="BM28">
            <v>0.20899999141693115</v>
          </cell>
          <cell r="BN28">
            <v>0.21</v>
          </cell>
          <cell r="BO28">
            <v>682.27300000000025</v>
          </cell>
          <cell r="BP28">
            <v>681.51300000000026</v>
          </cell>
          <cell r="BQ28">
            <v>682.7230000000003</v>
          </cell>
          <cell r="BR28">
            <v>681.96300000000031</v>
          </cell>
          <cell r="BS28">
            <v>684.62300000000005</v>
          </cell>
          <cell r="BT28">
            <v>683.44299999999998</v>
          </cell>
          <cell r="BU28">
            <v>683.44287109375</v>
          </cell>
          <cell r="BV28">
            <v>1.8999999999997499</v>
          </cell>
          <cell r="BW28">
            <v>1.4799999999996771</v>
          </cell>
          <cell r="BX28">
            <v>2.3499999999997501</v>
          </cell>
          <cell r="BY28">
            <v>450</v>
          </cell>
          <cell r="BZ28">
            <v>0.96250000000000002</v>
          </cell>
          <cell r="CA28">
            <v>0.5625</v>
          </cell>
          <cell r="CB28">
            <v>1.6899999999997135</v>
          </cell>
          <cell r="CC28">
            <v>1.4564712123942514</v>
          </cell>
          <cell r="CD28">
            <v>2833.4964716249356</v>
          </cell>
          <cell r="CE28">
            <v>8.5834483443120613E-2</v>
          </cell>
          <cell r="CF28">
            <v>708.13448840574506</v>
          </cell>
          <cell r="CG28">
            <v>3541.6309600306804</v>
          </cell>
          <cell r="CH28">
            <v>1.5</v>
          </cell>
          <cell r="CI28">
            <v>4487</v>
          </cell>
          <cell r="CJ28">
            <v>1.1839639937700068</v>
          </cell>
          <cell r="CK28">
            <v>1.5</v>
          </cell>
          <cell r="CL28">
            <v>2</v>
          </cell>
          <cell r="CM28">
            <v>2</v>
          </cell>
        </row>
        <row r="29">
          <cell r="A29">
            <v>18</v>
          </cell>
          <cell r="B29" t="str">
            <v>C17</v>
          </cell>
          <cell r="C29" t="str">
            <v>C18</v>
          </cell>
          <cell r="D29">
            <v>0.09</v>
          </cell>
          <cell r="F29">
            <v>0.44000000000000006</v>
          </cell>
          <cell r="G29">
            <v>5</v>
          </cell>
          <cell r="J29">
            <v>5</v>
          </cell>
          <cell r="K29">
            <v>5</v>
          </cell>
          <cell r="L29">
            <v>4.6541116427098697</v>
          </cell>
          <cell r="M29">
            <v>4.6541116427098697</v>
          </cell>
          <cell r="N29">
            <v>437.8905648792479</v>
          </cell>
          <cell r="O29">
            <v>0.6266236233907243</v>
          </cell>
          <cell r="P29">
            <v>120.73273186182799</v>
          </cell>
          <cell r="Q29">
            <v>0.09</v>
          </cell>
          <cell r="S29">
            <v>12.92</v>
          </cell>
          <cell r="T29">
            <v>98</v>
          </cell>
          <cell r="U29">
            <v>1952</v>
          </cell>
          <cell r="V29">
            <v>0.68799999999999994</v>
          </cell>
          <cell r="X29">
            <v>0</v>
          </cell>
          <cell r="Y29">
            <v>0</v>
          </cell>
          <cell r="AA29">
            <v>0</v>
          </cell>
          <cell r="AB29">
            <v>0</v>
          </cell>
          <cell r="AC29">
            <v>0.58479999999999999</v>
          </cell>
          <cell r="AD29">
            <v>7.5556159999999997</v>
          </cell>
          <cell r="AE29">
            <v>24.104294214297553</v>
          </cell>
          <cell r="AF29">
            <v>24.104294214297553</v>
          </cell>
          <cell r="AG29">
            <v>25.396294214297555</v>
          </cell>
          <cell r="AH29">
            <v>146.12902607612554</v>
          </cell>
          <cell r="AI29">
            <v>64.47</v>
          </cell>
          <cell r="AJ29">
            <v>0.38</v>
          </cell>
          <cell r="AK29">
            <v>18</v>
          </cell>
          <cell r="AL29">
            <v>0.45</v>
          </cell>
          <cell r="AM29">
            <v>1.4E-2</v>
          </cell>
          <cell r="AN29">
            <v>0.36901016235351564</v>
          </cell>
          <cell r="AO29">
            <v>0.26806640625</v>
          </cell>
          <cell r="AP29">
            <v>0.8200225830078125</v>
          </cell>
          <cell r="AQ29">
            <v>1.0469238242441505</v>
          </cell>
          <cell r="AR29">
            <v>0.52562657530616341</v>
          </cell>
          <cell r="AS29">
            <v>0.41680087223403262</v>
          </cell>
          <cell r="AT29">
            <v>5.5863888571355602E-2</v>
          </cell>
          <cell r="AU29">
            <v>0.42487405092487124</v>
          </cell>
          <cell r="AV29">
            <v>1.0278688540258512</v>
          </cell>
          <cell r="AW29">
            <v>163.47547780848203</v>
          </cell>
          <cell r="AX29">
            <v>0.89388957925127743</v>
          </cell>
          <cell r="AY29">
            <v>208.24170826422633</v>
          </cell>
          <cell r="AZ29" t="str">
            <v>57°44'32''</v>
          </cell>
          <cell r="BA29">
            <v>2.4182077430262381</v>
          </cell>
          <cell r="BB29">
            <v>1E-3</v>
          </cell>
          <cell r="BC29">
            <v>0.15</v>
          </cell>
          <cell r="BD29">
            <v>6.4000000000000001E-2</v>
          </cell>
          <cell r="BE29">
            <v>0.215</v>
          </cell>
          <cell r="BF29">
            <v>0.215</v>
          </cell>
          <cell r="BG29">
            <v>0.34315939100466136</v>
          </cell>
          <cell r="BH29">
            <v>2.6666666666666665</v>
          </cell>
          <cell r="BI29">
            <v>1.2</v>
          </cell>
          <cell r="BJ29">
            <v>4.2089160445659177E-2</v>
          </cell>
          <cell r="BK29">
            <v>0.31015556669565919</v>
          </cell>
          <cell r="BL29">
            <v>1.5244101460617611E-2</v>
          </cell>
          <cell r="BM29">
            <v>0.39047960178753216</v>
          </cell>
          <cell r="BN29">
            <v>0.28000000000000003</v>
          </cell>
          <cell r="BO29">
            <v>681.38300000000027</v>
          </cell>
          <cell r="BP29">
            <v>681.14300000000026</v>
          </cell>
          <cell r="BQ29">
            <v>681.83300000000031</v>
          </cell>
          <cell r="BR29">
            <v>681.5930000000003</v>
          </cell>
          <cell r="BS29">
            <v>683.44299999999998</v>
          </cell>
          <cell r="BT29">
            <v>684.57300000000009</v>
          </cell>
          <cell r="BU29">
            <v>684.57275390625</v>
          </cell>
          <cell r="BV29">
            <v>1.6099999999996726</v>
          </cell>
          <cell r="BW29">
            <v>2.9799999999997908</v>
          </cell>
          <cell r="BX29">
            <v>2.0599999999996728</v>
          </cell>
          <cell r="BY29">
            <v>450</v>
          </cell>
          <cell r="BZ29">
            <v>0.96250000000000002</v>
          </cell>
          <cell r="CA29">
            <v>0.5625</v>
          </cell>
          <cell r="CB29">
            <v>2.2949999999997317</v>
          </cell>
          <cell r="CC29">
            <v>1.8554138980513093</v>
          </cell>
          <cell r="CD29">
            <v>3609.6207661323515</v>
          </cell>
          <cell r="CE29">
            <v>4.8474597514741369E-2</v>
          </cell>
          <cell r="CF29">
            <v>399.9154294966163</v>
          </cell>
          <cell r="CG29">
            <v>4009.536195628968</v>
          </cell>
          <cell r="CH29">
            <v>1.5</v>
          </cell>
          <cell r="CI29">
            <v>4487</v>
          </cell>
          <cell r="CJ29">
            <v>1.3403842864817144</v>
          </cell>
          <cell r="CK29">
            <v>1.5</v>
          </cell>
          <cell r="CL29">
            <v>2</v>
          </cell>
          <cell r="CM29">
            <v>2</v>
          </cell>
        </row>
        <row r="30">
          <cell r="A30">
            <v>19</v>
          </cell>
          <cell r="B30" t="str">
            <v>C18</v>
          </cell>
          <cell r="C30" t="str">
            <v>C19</v>
          </cell>
          <cell r="D30">
            <v>0.04</v>
          </cell>
          <cell r="E30">
            <v>2.5499999999999998</v>
          </cell>
          <cell r="F30">
            <v>3.03</v>
          </cell>
          <cell r="G30">
            <v>5</v>
          </cell>
          <cell r="J30">
            <v>5</v>
          </cell>
          <cell r="K30">
            <v>1.0409620105724</v>
          </cell>
          <cell r="L30">
            <v>5.6950736532822699</v>
          </cell>
          <cell r="M30">
            <v>5.6950736532822699</v>
          </cell>
          <cell r="N30">
            <v>418.73477282316048</v>
          </cell>
          <cell r="O30">
            <v>0.64050518134715029</v>
          </cell>
          <cell r="P30">
            <v>812.65142855847216</v>
          </cell>
          <cell r="Q30">
            <v>0.04</v>
          </cell>
          <cell r="R30">
            <v>2.5499999999999998</v>
          </cell>
          <cell r="S30">
            <v>15.51</v>
          </cell>
          <cell r="T30">
            <v>98</v>
          </cell>
          <cell r="U30">
            <v>2967</v>
          </cell>
          <cell r="V30">
            <v>0.68799999999999994</v>
          </cell>
          <cell r="X30">
            <v>0</v>
          </cell>
          <cell r="Y30">
            <v>0</v>
          </cell>
          <cell r="AA30">
            <v>0</v>
          </cell>
          <cell r="AB30">
            <v>0</v>
          </cell>
          <cell r="AC30">
            <v>0.58479999999999999</v>
          </cell>
          <cell r="AD30">
            <v>9.0702479999999994</v>
          </cell>
          <cell r="AE30">
            <v>28.551399527413498</v>
          </cell>
          <cell r="AF30">
            <v>28.551399527413498</v>
          </cell>
          <cell r="AG30">
            <v>30.102399527413496</v>
          </cell>
          <cell r="AH30">
            <v>842.75382808588563</v>
          </cell>
          <cell r="AI30">
            <v>19.3</v>
          </cell>
          <cell r="AJ30">
            <v>12.56</v>
          </cell>
          <cell r="AK30">
            <v>28</v>
          </cell>
          <cell r="AL30">
            <v>0.70000000000000007</v>
          </cell>
          <cell r="AM30">
            <v>1.2999999999999999E-2</v>
          </cell>
          <cell r="AN30">
            <v>0.27372342944145206</v>
          </cell>
          <cell r="AO30">
            <v>0.57541503906250013</v>
          </cell>
          <cell r="AP30">
            <v>0.39103347063064575</v>
          </cell>
          <cell r="AQ30">
            <v>6.0432101652517645</v>
          </cell>
          <cell r="AR30">
            <v>4.2668532950937799</v>
          </cell>
          <cell r="AS30">
            <v>11.682602929841305</v>
          </cell>
          <cell r="AT30">
            <v>1.8613857849848245</v>
          </cell>
          <cell r="AU30">
            <v>2.1351092144262767</v>
          </cell>
          <cell r="AV30">
            <v>8.5437610854409787</v>
          </cell>
          <cell r="AW30">
            <v>3288.0245898558483</v>
          </cell>
          <cell r="AX30">
            <v>0.25631007465270605</v>
          </cell>
          <cell r="AY30">
            <v>114.73554446443033</v>
          </cell>
          <cell r="AZ30" t="str">
            <v>93°30'22''</v>
          </cell>
          <cell r="BA30">
            <v>1.0077907318737453</v>
          </cell>
          <cell r="BB30">
            <v>1.71</v>
          </cell>
          <cell r="BC30">
            <v>0.18099999999999999</v>
          </cell>
          <cell r="BD30">
            <v>0.25600000000000001</v>
          </cell>
          <cell r="BE30">
            <v>2.1470000000000002</v>
          </cell>
          <cell r="BF30">
            <v>2.1470000000000002</v>
          </cell>
          <cell r="BG30">
            <v>0.65576210616210429</v>
          </cell>
          <cell r="BH30">
            <v>2.1428571428571428</v>
          </cell>
          <cell r="BI30">
            <v>1.2</v>
          </cell>
          <cell r="BJ30">
            <v>1.1999998092651367</v>
          </cell>
          <cell r="BK30">
            <v>1.1999998092651367</v>
          </cell>
          <cell r="BL30">
            <v>1.1999998092651367</v>
          </cell>
          <cell r="BM30">
            <v>1.2779304091405184</v>
          </cell>
          <cell r="BN30">
            <v>0.91</v>
          </cell>
          <cell r="BO30">
            <v>680.29300000000023</v>
          </cell>
          <cell r="BP30">
            <v>677.87300000000027</v>
          </cell>
          <cell r="BQ30">
            <v>680.99300000000028</v>
          </cell>
          <cell r="BR30">
            <v>678.57300000000032</v>
          </cell>
          <cell r="BS30">
            <v>684.57300000000009</v>
          </cell>
          <cell r="BT30">
            <v>679.55300000000011</v>
          </cell>
          <cell r="BU30">
            <v>679.552734375</v>
          </cell>
          <cell r="BV30">
            <v>3.5799999999998136</v>
          </cell>
          <cell r="BW30">
            <v>0.97999999999979082</v>
          </cell>
          <cell r="BX30">
            <v>4.2799999999998137</v>
          </cell>
          <cell r="BY30">
            <v>700</v>
          </cell>
          <cell r="BZ30">
            <v>1.2749999999999999</v>
          </cell>
          <cell r="CA30">
            <v>0.875</v>
          </cell>
          <cell r="CB30">
            <v>2.2799999999998022</v>
          </cell>
          <cell r="CC30">
            <v>1.478405219135404</v>
          </cell>
          <cell r="CD30">
            <v>5046.9982171496813</v>
          </cell>
          <cell r="CE30">
            <v>7.5050793024618923E-2</v>
          </cell>
          <cell r="CF30">
            <v>619.16904245310616</v>
          </cell>
          <cell r="CG30">
            <v>5666.1672596027875</v>
          </cell>
          <cell r="CH30">
            <v>1.25</v>
          </cell>
          <cell r="CI30">
            <v>3416</v>
          </cell>
          <cell r="CJ30">
            <v>2.0733925862129636</v>
          </cell>
          <cell r="CK30">
            <v>2.2000000000000002</v>
          </cell>
          <cell r="CL30">
            <v>2</v>
          </cell>
          <cell r="CM30">
            <v>3</v>
          </cell>
        </row>
        <row r="31">
          <cell r="A31">
            <v>20</v>
          </cell>
          <cell r="B31" t="str">
            <v>C19</v>
          </cell>
          <cell r="C31" t="str">
            <v>C20</v>
          </cell>
          <cell r="D31">
            <v>0.06</v>
          </cell>
          <cell r="F31">
            <v>3.09</v>
          </cell>
          <cell r="G31">
            <v>5</v>
          </cell>
          <cell r="J31">
            <v>5</v>
          </cell>
          <cell r="K31">
            <v>0.1114086862725861</v>
          </cell>
          <cell r="L31">
            <v>5.8064823395548562</v>
          </cell>
          <cell r="M31">
            <v>5.8064823395548562</v>
          </cell>
          <cell r="N31">
            <v>416.77659245846382</v>
          </cell>
          <cell r="O31">
            <v>0.63959865053513276</v>
          </cell>
          <cell r="P31">
            <v>823.70051548318918</v>
          </cell>
          <cell r="Q31">
            <v>0.06</v>
          </cell>
          <cell r="S31">
            <v>15.57</v>
          </cell>
          <cell r="T31">
            <v>98</v>
          </cell>
          <cell r="U31">
            <v>2991</v>
          </cell>
          <cell r="V31">
            <v>0.68799999999999994</v>
          </cell>
          <cell r="X31">
            <v>0</v>
          </cell>
          <cell r="Y31">
            <v>0</v>
          </cell>
          <cell r="AA31">
            <v>0</v>
          </cell>
          <cell r="AB31">
            <v>0</v>
          </cell>
          <cell r="AC31">
            <v>0.58479999999999999</v>
          </cell>
          <cell r="AD31">
            <v>9.1053359999999994</v>
          </cell>
          <cell r="AE31">
            <v>28.653739317893354</v>
          </cell>
          <cell r="AF31">
            <v>28.653739317893354</v>
          </cell>
          <cell r="AG31">
            <v>30.210739317893353</v>
          </cell>
          <cell r="AH31">
            <v>853.91125480108258</v>
          </cell>
          <cell r="AI31">
            <v>21.49</v>
          </cell>
          <cell r="AJ31">
            <v>19.920000000000002</v>
          </cell>
          <cell r="AK31">
            <v>28</v>
          </cell>
          <cell r="AL31">
            <v>0.70000000000000007</v>
          </cell>
          <cell r="AM31">
            <v>1.2999999999999999E-2</v>
          </cell>
          <cell r="AN31">
            <v>0.24419292211532592</v>
          </cell>
          <cell r="AO31">
            <v>0.57866210937500018</v>
          </cell>
          <cell r="AP31">
            <v>0.3488470315933227</v>
          </cell>
          <cell r="AQ31">
            <v>7.1455995945685054</v>
          </cell>
          <cell r="AR31">
            <v>5.3862416836514919</v>
          </cell>
          <cell r="AS31">
            <v>16.817122932812747</v>
          </cell>
          <cell r="AT31">
            <v>2.602425767884688</v>
          </cell>
          <cell r="AU31">
            <v>2.8466186900000139</v>
          </cell>
          <cell r="AV31">
            <v>10.75966977857024</v>
          </cell>
          <cell r="AW31">
            <v>4140.806192597528</v>
          </cell>
          <cell r="AX31">
            <v>0.20621859973248929</v>
          </cell>
          <cell r="AY31">
            <v>114.73715898942989</v>
          </cell>
          <cell r="AZ31" t="str">
            <v>00°00'00''</v>
          </cell>
          <cell r="BA31">
            <v>1000</v>
          </cell>
          <cell r="BB31">
            <v>0.71199999999999997</v>
          </cell>
          <cell r="BC31">
            <v>7.3999999999999996E-2</v>
          </cell>
          <cell r="BD31">
            <v>0.111</v>
          </cell>
          <cell r="BE31">
            <v>0.89699999999999991</v>
          </cell>
          <cell r="BF31">
            <v>0.89699999999999991</v>
          </cell>
          <cell r="BG31">
            <v>0.89699983596801758</v>
          </cell>
          <cell r="BH31">
            <v>0.89699983596801758</v>
          </cell>
          <cell r="BI31">
            <v>0.89699983596801758</v>
          </cell>
          <cell r="BJ31">
            <v>0.89699983596801758</v>
          </cell>
          <cell r="BK31">
            <v>0.89699983596801758</v>
          </cell>
          <cell r="BL31">
            <v>0.89699983596801758</v>
          </cell>
          <cell r="BM31">
            <v>0.89699983596801758</v>
          </cell>
          <cell r="BN31">
            <v>0.9</v>
          </cell>
          <cell r="BO31">
            <v>676.98300000000029</v>
          </cell>
          <cell r="BP31">
            <v>672.70300000000032</v>
          </cell>
          <cell r="BQ31">
            <v>677.68300000000033</v>
          </cell>
          <cell r="BR31">
            <v>673.40300000000036</v>
          </cell>
          <cell r="BS31">
            <v>679.55300000000011</v>
          </cell>
          <cell r="BT31">
            <v>674.35300000000007</v>
          </cell>
          <cell r="BU31">
            <v>674.3525390625</v>
          </cell>
          <cell r="BV31">
            <v>1.8699999999997772</v>
          </cell>
          <cell r="BW31">
            <v>0.94999999999970441</v>
          </cell>
          <cell r="BX31">
            <v>2.5699999999997774</v>
          </cell>
          <cell r="BY31">
            <v>700</v>
          </cell>
          <cell r="BZ31">
            <v>1.2749999999999999</v>
          </cell>
          <cell r="CA31">
            <v>0.875</v>
          </cell>
          <cell r="CB31">
            <v>1.4099999999997408</v>
          </cell>
          <cell r="CC31">
            <v>0.98163236546473365</v>
          </cell>
          <cell r="CD31">
            <v>3351.1088396280757</v>
          </cell>
          <cell r="CE31">
            <v>0.17724447485870864</v>
          </cell>
          <cell r="CF31">
            <v>1462.2669175843464</v>
          </cell>
          <cell r="CG31">
            <v>4813.3757572124223</v>
          </cell>
          <cell r="CH31">
            <v>1.25</v>
          </cell>
          <cell r="CI31">
            <v>3416</v>
          </cell>
          <cell r="CJ31">
            <v>1.7613348057715246</v>
          </cell>
          <cell r="CK31">
            <v>1.9</v>
          </cell>
          <cell r="CL31">
            <v>2</v>
          </cell>
          <cell r="CM31">
            <v>3</v>
          </cell>
        </row>
        <row r="32">
          <cell r="A32">
            <v>21</v>
          </cell>
          <cell r="B32" t="str">
            <v>C20</v>
          </cell>
          <cell r="C32" t="str">
            <v>A21</v>
          </cell>
          <cell r="F32">
            <v>3.09</v>
          </cell>
          <cell r="G32">
            <v>5</v>
          </cell>
          <cell r="J32">
            <v>5</v>
          </cell>
          <cell r="K32">
            <v>3.8589780837585699E-2</v>
          </cell>
          <cell r="L32">
            <v>5.8450721203924418</v>
          </cell>
          <cell r="M32">
            <v>5.8450721203924418</v>
          </cell>
          <cell r="N32">
            <v>416.1022764375839</v>
          </cell>
          <cell r="O32">
            <v>0.63457776427703505</v>
          </cell>
          <cell r="P32">
            <v>815.91218958335151</v>
          </cell>
          <cell r="S32">
            <v>15.57</v>
          </cell>
          <cell r="T32">
            <v>98</v>
          </cell>
          <cell r="U32">
            <v>2991</v>
          </cell>
          <cell r="V32">
            <v>0.68799999999999994</v>
          </cell>
          <cell r="X32">
            <v>0</v>
          </cell>
          <cell r="Y32">
            <v>0</v>
          </cell>
          <cell r="AA32">
            <v>0</v>
          </cell>
          <cell r="AB32">
            <v>0</v>
          </cell>
          <cell r="AC32">
            <v>0.58479999999999999</v>
          </cell>
          <cell r="AD32">
            <v>9.1053359999999994</v>
          </cell>
          <cell r="AE32">
            <v>28.653739317893354</v>
          </cell>
          <cell r="AF32">
            <v>28.653739317893354</v>
          </cell>
          <cell r="AG32">
            <v>30.210739317893353</v>
          </cell>
          <cell r="AH32">
            <v>846.1229289012449</v>
          </cell>
          <cell r="AI32">
            <v>16.46</v>
          </cell>
          <cell r="AJ32">
            <v>5.71</v>
          </cell>
          <cell r="AK32">
            <v>24</v>
          </cell>
          <cell r="AL32">
            <v>0.60000000000000009</v>
          </cell>
          <cell r="AM32">
            <v>1.2999999999999999E-2</v>
          </cell>
          <cell r="AN32">
            <v>0.36759567260742199</v>
          </cell>
          <cell r="AO32">
            <v>0.56345214843750013</v>
          </cell>
          <cell r="AP32">
            <v>0.61265945434570324</v>
          </cell>
          <cell r="AQ32">
            <v>4.659697786559974</v>
          </cell>
          <cell r="AR32">
            <v>2.6670380059460763</v>
          </cell>
          <cell r="AS32">
            <v>6.6460351725848561</v>
          </cell>
          <cell r="AT32">
            <v>1.1066658237549398</v>
          </cell>
          <cell r="AU32">
            <v>1.4742614963623617</v>
          </cell>
          <cell r="AV32">
            <v>5.1980581877270664</v>
          </cell>
          <cell r="AW32">
            <v>1469.7163273946069</v>
          </cell>
          <cell r="AX32">
            <v>0.57570492559008479</v>
          </cell>
          <cell r="AY32">
            <v>99.698075365859424</v>
          </cell>
          <cell r="AZ32" t="str">
            <v>15°02'21''</v>
          </cell>
          <cell r="BA32">
            <v>9.4697332935740395</v>
          </cell>
          <cell r="BB32">
            <v>1E-3</v>
          </cell>
          <cell r="BC32">
            <v>0.29899999999999999</v>
          </cell>
          <cell r="BD32">
            <v>0.35499999999999998</v>
          </cell>
          <cell r="BE32">
            <v>0.65500000000000003</v>
          </cell>
          <cell r="BF32">
            <v>0.65399999999999991</v>
          </cell>
          <cell r="BG32">
            <v>0.65399980545043945</v>
          </cell>
          <cell r="BH32">
            <v>0.65399980545043945</v>
          </cell>
          <cell r="BI32">
            <v>0.65399980545043945</v>
          </cell>
          <cell r="BJ32">
            <v>0.65399980545043945</v>
          </cell>
          <cell r="BK32">
            <v>0.65399980545043945</v>
          </cell>
          <cell r="BL32">
            <v>0.65399980545043945</v>
          </cell>
          <cell r="BM32">
            <v>0.65399980545043945</v>
          </cell>
          <cell r="BN32">
            <v>0.1</v>
          </cell>
          <cell r="BO32">
            <v>671.11300000000028</v>
          </cell>
          <cell r="BP32">
            <v>670.17300000000023</v>
          </cell>
          <cell r="BQ32">
            <v>671.71300000000031</v>
          </cell>
          <cell r="BR32">
            <v>670.77300000000025</v>
          </cell>
          <cell r="BS32">
            <v>674.35300000000007</v>
          </cell>
          <cell r="BT32">
            <v>672.02300000000014</v>
          </cell>
          <cell r="BU32">
            <v>1.5900000000000318</v>
          </cell>
          <cell r="BV32">
            <v>2.639999999999759</v>
          </cell>
          <cell r="BW32">
            <v>1.2499999999998863</v>
          </cell>
          <cell r="BX32">
            <v>3.2399999999997591</v>
          </cell>
          <cell r="BY32">
            <v>600</v>
          </cell>
          <cell r="BZ32">
            <v>1.1499999999999999</v>
          </cell>
          <cell r="CA32">
            <v>0.75</v>
          </cell>
          <cell r="CB32">
            <v>1.9449999999998226</v>
          </cell>
          <cell r="CC32">
            <v>1.412298630530689</v>
          </cell>
          <cell r="CD32">
            <v>3922.3063716413558</v>
          </cell>
          <cell r="CE32">
            <v>8.7159735983932562E-2</v>
          </cell>
          <cell r="CF32">
            <v>719.06782186744363</v>
          </cell>
          <cell r="CG32">
            <v>4641.3741935087992</v>
          </cell>
          <cell r="CH32">
            <v>1.25</v>
          </cell>
          <cell r="CI32">
            <v>2928</v>
          </cell>
          <cell r="CJ32">
            <v>1.9814609774200818</v>
          </cell>
          <cell r="CK32">
            <v>2.2000000000000002</v>
          </cell>
          <cell r="CL32">
            <v>2</v>
          </cell>
          <cell r="CM32">
            <v>3</v>
          </cell>
        </row>
        <row r="33">
          <cell r="A33">
            <v>22</v>
          </cell>
          <cell r="B33" t="str">
            <v>A21</v>
          </cell>
          <cell r="C33" t="str">
            <v>C725</v>
          </cell>
          <cell r="E33">
            <v>-3</v>
          </cell>
          <cell r="F33">
            <v>8.9999999999999858E-2</v>
          </cell>
          <cell r="G33">
            <v>5</v>
          </cell>
          <cell r="J33">
            <v>5</v>
          </cell>
          <cell r="K33">
            <v>0.48517237035901284</v>
          </cell>
          <cell r="L33">
            <v>6.330244490751455</v>
          </cell>
          <cell r="M33">
            <v>6.330244490751455</v>
          </cell>
          <cell r="N33">
            <v>407.79409737979614</v>
          </cell>
          <cell r="O33">
            <v>0.62647629310344866</v>
          </cell>
          <cell r="P33">
            <v>22.992600102836498</v>
          </cell>
          <cell r="S33">
            <v>15.57</v>
          </cell>
          <cell r="T33">
            <v>98</v>
          </cell>
          <cell r="U33">
            <v>2991</v>
          </cell>
          <cell r="V33">
            <v>0.68799999999999994</v>
          </cell>
          <cell r="X33">
            <v>0</v>
          </cell>
          <cell r="Y33">
            <v>0</v>
          </cell>
          <cell r="AA33">
            <v>0</v>
          </cell>
          <cell r="AB33">
            <v>0</v>
          </cell>
          <cell r="AC33">
            <v>0.58479999999999999</v>
          </cell>
          <cell r="AD33">
            <v>9.1053359999999994</v>
          </cell>
          <cell r="AE33">
            <v>28.653739317893354</v>
          </cell>
          <cell r="AF33">
            <v>28.653739317893354</v>
          </cell>
          <cell r="AG33">
            <v>30.210739317893353</v>
          </cell>
          <cell r="AH33">
            <v>53.203339420729847</v>
          </cell>
          <cell r="AI33">
            <v>18.559999999999999</v>
          </cell>
          <cell r="AJ33">
            <v>0.5</v>
          </cell>
          <cell r="AK33">
            <v>12</v>
          </cell>
          <cell r="AL33">
            <v>0.30000000000000004</v>
          </cell>
          <cell r="AM33">
            <v>1.4E-2</v>
          </cell>
          <cell r="AN33">
            <v>0.23405742645263677</v>
          </cell>
          <cell r="AO33">
            <v>0.17929687500000002</v>
          </cell>
          <cell r="AP33">
            <v>0.78019142150878917</v>
          </cell>
          <cell r="AQ33">
            <v>0.89916319209920159</v>
          </cell>
          <cell r="AR33">
            <v>0.58778155347259819</v>
          </cell>
          <cell r="AS33">
            <v>0.35221054419674536</v>
          </cell>
          <cell r="AT33">
            <v>4.1207667993171541E-2</v>
          </cell>
          <cell r="AU33">
            <v>0.27526509444580832</v>
          </cell>
          <cell r="AV33">
            <v>0.89978083297385381</v>
          </cell>
          <cell r="AW33">
            <v>63.601759231010206</v>
          </cell>
          <cell r="AX33">
            <v>0.83650735551965016</v>
          </cell>
          <cell r="AY33">
            <v>119.92178337811953</v>
          </cell>
          <cell r="AZ33" t="str">
            <v>20°13'25''</v>
          </cell>
          <cell r="BA33">
            <v>11.214496684338839</v>
          </cell>
          <cell r="BB33">
            <v>1E-3</v>
          </cell>
          <cell r="BC33">
            <v>0.21299999999999999</v>
          </cell>
          <cell r="BD33">
            <v>0.02</v>
          </cell>
          <cell r="BE33">
            <v>0.23399999999999999</v>
          </cell>
          <cell r="BF33">
            <v>0.23399999999999999</v>
          </cell>
          <cell r="BG33">
            <v>0.34429160941380316</v>
          </cell>
          <cell r="BH33">
            <v>3.9999999999999991</v>
          </cell>
          <cell r="BI33">
            <v>1.2</v>
          </cell>
          <cell r="BJ33">
            <v>3.2357977204485085E-2</v>
          </cell>
          <cell r="BK33">
            <v>0.2116548522044851</v>
          </cell>
          <cell r="BL33">
            <v>1.0252508574409323E-2</v>
          </cell>
          <cell r="BM33">
            <v>0.26628883293467331</v>
          </cell>
          <cell r="BN33">
            <v>-0.1</v>
          </cell>
          <cell r="BO33">
            <v>670.14300000000026</v>
          </cell>
          <cell r="BP33">
            <v>670.05300000000022</v>
          </cell>
          <cell r="BQ33">
            <v>670.44300000000021</v>
          </cell>
          <cell r="BR33">
            <v>670.35300000000018</v>
          </cell>
          <cell r="BS33">
            <v>672.02300000000014</v>
          </cell>
          <cell r="BT33">
            <v>672.40300000000002</v>
          </cell>
          <cell r="BU33">
            <v>672.40283203125</v>
          </cell>
          <cell r="BV33">
            <v>1.5799999999999272</v>
          </cell>
          <cell r="BW33">
            <v>2.0499999999998408</v>
          </cell>
          <cell r="BX33">
            <v>1.8799999999999273</v>
          </cell>
          <cell r="BY33">
            <v>300</v>
          </cell>
          <cell r="BZ33">
            <v>0.77500000000000002</v>
          </cell>
          <cell r="CA33">
            <v>0.375</v>
          </cell>
          <cell r="CB33">
            <v>1.814999999999884</v>
          </cell>
          <cell r="CC33">
            <v>1.8301559529052325</v>
          </cell>
          <cell r="CD33">
            <v>2308.3985803487813</v>
          </cell>
          <cell r="CE33">
            <v>5.0728678463819565E-2</v>
          </cell>
          <cell r="CF33">
            <v>418.51159732651143</v>
          </cell>
          <cell r="CG33">
            <v>2726.9101776752927</v>
          </cell>
          <cell r="CH33">
            <v>1.5</v>
          </cell>
          <cell r="CI33">
            <v>3365</v>
          </cell>
          <cell r="CJ33">
            <v>1.215561743391661</v>
          </cell>
          <cell r="CK33">
            <v>1.5</v>
          </cell>
          <cell r="CL33">
            <v>2</v>
          </cell>
          <cell r="CM33">
            <v>2</v>
          </cell>
        </row>
        <row r="34">
          <cell r="A34">
            <v>23</v>
          </cell>
          <cell r="F34">
            <v>23</v>
          </cell>
          <cell r="G34">
            <v>23</v>
          </cell>
          <cell r="J34">
            <v>23</v>
          </cell>
          <cell r="L34">
            <v>23</v>
          </cell>
          <cell r="M34">
            <v>23</v>
          </cell>
          <cell r="N34">
            <v>23</v>
          </cell>
          <cell r="O34">
            <v>23</v>
          </cell>
          <cell r="P34">
            <v>23</v>
          </cell>
          <cell r="S34">
            <v>23</v>
          </cell>
          <cell r="T34">
            <v>98</v>
          </cell>
          <cell r="U34">
            <v>98</v>
          </cell>
          <cell r="V34">
            <v>0.68799999999999994</v>
          </cell>
          <cell r="X34">
            <v>0</v>
          </cell>
          <cell r="Y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670.05300000000022</v>
          </cell>
          <cell r="BP34">
            <v>670.052734375</v>
          </cell>
          <cell r="BQ34">
            <v>670.05300000000022</v>
          </cell>
          <cell r="BR34">
            <v>670.052734375</v>
          </cell>
          <cell r="BS34">
            <v>670.052734375</v>
          </cell>
          <cell r="BT34">
            <v>670.052734375</v>
          </cell>
          <cell r="BU34">
            <v>670.052734375</v>
          </cell>
          <cell r="BV34">
            <v>670.052734375</v>
          </cell>
          <cell r="BW34">
            <v>670.052734375</v>
          </cell>
          <cell r="BX34">
            <v>670.052734375</v>
          </cell>
          <cell r="BY34">
            <v>0</v>
          </cell>
          <cell r="BZ34">
            <v>0.4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 t="e">
            <v>#VALUE!</v>
          </cell>
          <cell r="CF34" t="e">
            <v>#VALUE!</v>
          </cell>
          <cell r="CG34" t="e">
            <v>#VALUE!</v>
          </cell>
          <cell r="CH34">
            <v>1.5</v>
          </cell>
          <cell r="CI34" t="e">
            <v>#VALUE!</v>
          </cell>
          <cell r="CJ34" t="e">
            <v>#VALUE!</v>
          </cell>
          <cell r="CK34" t="e">
            <v>#VALUE!</v>
          </cell>
          <cell r="CL34">
            <v>2</v>
          </cell>
          <cell r="CM34">
            <v>2</v>
          </cell>
        </row>
        <row r="35">
          <cell r="A35">
            <v>24</v>
          </cell>
          <cell r="C35">
            <v>24</v>
          </cell>
          <cell r="F35">
            <v>24</v>
          </cell>
          <cell r="G35">
            <v>24</v>
          </cell>
          <cell r="J35">
            <v>24</v>
          </cell>
          <cell r="L35">
            <v>24</v>
          </cell>
          <cell r="M35">
            <v>24</v>
          </cell>
          <cell r="N35">
            <v>24</v>
          </cell>
          <cell r="O35">
            <v>24</v>
          </cell>
          <cell r="P35">
            <v>24</v>
          </cell>
          <cell r="S35">
            <v>24</v>
          </cell>
          <cell r="T35">
            <v>98</v>
          </cell>
          <cell r="U35">
            <v>98</v>
          </cell>
          <cell r="V35">
            <v>0.68799999999999994</v>
          </cell>
          <cell r="X35">
            <v>0</v>
          </cell>
          <cell r="Y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0.4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 t="e">
            <v>#VALUE!</v>
          </cell>
          <cell r="CF35" t="e">
            <v>#VALUE!</v>
          </cell>
          <cell r="CG35" t="e">
            <v>#VALUE!</v>
          </cell>
          <cell r="CH35">
            <v>1.5</v>
          </cell>
          <cell r="CI35" t="e">
            <v>#VALUE!</v>
          </cell>
          <cell r="CJ35" t="e">
            <v>#VALUE!</v>
          </cell>
          <cell r="CK35" t="e">
            <v>#VALUE!</v>
          </cell>
          <cell r="CL35">
            <v>2</v>
          </cell>
          <cell r="CM35">
            <v>2</v>
          </cell>
        </row>
        <row r="36">
          <cell r="A36">
            <v>25</v>
          </cell>
          <cell r="B36" t="str">
            <v>C65</v>
          </cell>
          <cell r="C36" t="str">
            <v>C02</v>
          </cell>
          <cell r="D36">
            <v>1.06</v>
          </cell>
          <cell r="F36">
            <v>1.06</v>
          </cell>
          <cell r="G36">
            <v>5</v>
          </cell>
          <cell r="H36">
            <v>36.799999999999997</v>
          </cell>
          <cell r="I36">
            <v>16</v>
          </cell>
          <cell r="J36">
            <v>43.478260869565219</v>
          </cell>
          <cell r="K36">
            <v>4.8647885230008001E-2</v>
          </cell>
          <cell r="L36">
            <v>1.9674559208888331</v>
          </cell>
          <cell r="M36">
            <v>3</v>
          </cell>
          <cell r="N36">
            <v>471.90281881227315</v>
          </cell>
          <cell r="O36">
            <v>0.63052939412117581</v>
          </cell>
          <cell r="P36">
            <v>315.40151433556429</v>
          </cell>
          <cell r="Q36">
            <v>1.06</v>
          </cell>
          <cell r="S36">
            <v>1.06</v>
          </cell>
          <cell r="T36">
            <v>98</v>
          </cell>
          <cell r="U36">
            <v>416</v>
          </cell>
          <cell r="V36">
            <v>0.68799999999999994</v>
          </cell>
          <cell r="X36">
            <v>0.68799972534179688</v>
          </cell>
          <cell r="Y36">
            <v>0.68799972534179688</v>
          </cell>
          <cell r="AA36">
            <v>0.68799972534179688</v>
          </cell>
          <cell r="AB36">
            <v>0.68799972534179688</v>
          </cell>
          <cell r="AC36">
            <v>0.58479999999999999</v>
          </cell>
          <cell r="AD36">
            <v>0.61988799999999999</v>
          </cell>
          <cell r="AE36">
            <v>2.3754089779960461</v>
          </cell>
          <cell r="AF36">
            <v>2.3754089779960461</v>
          </cell>
          <cell r="AG36">
            <v>2.481408977996046</v>
          </cell>
          <cell r="AH36">
            <v>317.88292331356035</v>
          </cell>
          <cell r="AI36">
            <v>16.670000000000002</v>
          </cell>
          <cell r="AJ36">
            <v>6.88</v>
          </cell>
          <cell r="AK36">
            <v>14</v>
          </cell>
          <cell r="AL36">
            <v>0.35000000000000003</v>
          </cell>
          <cell r="AM36">
            <v>1.4E-2</v>
          </cell>
          <cell r="AN36">
            <v>0.28684284687042244</v>
          </cell>
          <cell r="AO36">
            <v>0.34468078613281261</v>
          </cell>
          <cell r="AP36">
            <v>0.81955099105834972</v>
          </cell>
          <cell r="AQ36">
            <v>3.7667191182941138</v>
          </cell>
          <cell r="AR36">
            <v>2.1460192077338629</v>
          </cell>
          <cell r="AS36">
            <v>5.8668386919375335</v>
          </cell>
          <cell r="AT36">
            <v>0.72314846667290444</v>
          </cell>
          <cell r="AU36">
            <v>1.0099913135433269</v>
          </cell>
          <cell r="AV36">
            <v>3.6989388155534599</v>
          </cell>
          <cell r="AW36">
            <v>355.87961965126453</v>
          </cell>
          <cell r="AX36">
            <v>0.89323160349857034</v>
          </cell>
          <cell r="AY36">
            <v>114.16598646464206</v>
          </cell>
          <cell r="AZ36" t="b">
            <v>0</v>
          </cell>
          <cell r="BA36">
            <v>114.16595458984375</v>
          </cell>
          <cell r="BB36">
            <v>1E-3</v>
          </cell>
          <cell r="BC36">
            <v>0</v>
          </cell>
          <cell r="BD36">
            <v>0</v>
          </cell>
          <cell r="BE36">
            <v>1E-3</v>
          </cell>
          <cell r="BF36">
            <v>9.9999923259019852E-4</v>
          </cell>
          <cell r="BG36">
            <v>1.3992256904642315</v>
          </cell>
          <cell r="BH36">
            <v>3.4285714285714279</v>
          </cell>
          <cell r="BI36">
            <v>1.2</v>
          </cell>
          <cell r="BJ36">
            <v>1.1999998092651367</v>
          </cell>
          <cell r="BK36">
            <v>1.1999998092651367</v>
          </cell>
          <cell r="BL36">
            <v>1.1999998092651367</v>
          </cell>
          <cell r="BM36">
            <v>1.8645732578563656</v>
          </cell>
          <cell r="BN36">
            <v>0</v>
          </cell>
          <cell r="BO36">
            <v>732.16300000000012</v>
          </cell>
          <cell r="BP36">
            <v>731.01300000000015</v>
          </cell>
          <cell r="BQ36">
            <v>732.51300000000015</v>
          </cell>
          <cell r="BR36">
            <v>731.36300000000017</v>
          </cell>
          <cell r="BS36">
            <v>733.76300000000015</v>
          </cell>
          <cell r="BT36">
            <v>732.75300000000016</v>
          </cell>
          <cell r="BU36" t="b">
            <v>0</v>
          </cell>
          <cell r="BV36">
            <v>1.25</v>
          </cell>
          <cell r="BW36">
            <v>1.3899999999999864</v>
          </cell>
          <cell r="BX36">
            <v>1.6</v>
          </cell>
          <cell r="BY36">
            <v>350</v>
          </cell>
          <cell r="BZ36">
            <v>0.83750000000000002</v>
          </cell>
          <cell r="CA36">
            <v>0.4375</v>
          </cell>
          <cell r="CB36">
            <v>1.3199999999999932</v>
          </cell>
          <cell r="CC36">
            <v>1.3318877741955721</v>
          </cell>
          <cell r="CD36">
            <v>1961.8082591506625</v>
          </cell>
          <cell r="CE36">
            <v>0.10512844739980842</v>
          </cell>
          <cell r="CF36">
            <v>867.3096910484195</v>
          </cell>
          <cell r="CG36">
            <v>2829.1179501990819</v>
          </cell>
          <cell r="CH36">
            <v>1.5</v>
          </cell>
          <cell r="CI36">
            <v>3671</v>
          </cell>
          <cell r="CJ36">
            <v>1.1560002520562853</v>
          </cell>
          <cell r="CK36">
            <v>1.5</v>
          </cell>
          <cell r="CL36">
            <v>2</v>
          </cell>
          <cell r="CM36">
            <v>2</v>
          </cell>
        </row>
        <row r="37">
          <cell r="A37">
            <v>26</v>
          </cell>
          <cell r="F37">
            <v>26</v>
          </cell>
          <cell r="G37">
            <v>26</v>
          </cell>
          <cell r="J37">
            <v>26</v>
          </cell>
          <cell r="L37">
            <v>26</v>
          </cell>
          <cell r="M37">
            <v>26</v>
          </cell>
          <cell r="N37">
            <v>26</v>
          </cell>
          <cell r="O37">
            <v>26</v>
          </cell>
          <cell r="P37">
            <v>26</v>
          </cell>
          <cell r="S37">
            <v>26</v>
          </cell>
          <cell r="X37">
            <v>0</v>
          </cell>
          <cell r="Y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731.01300000000015</v>
          </cell>
          <cell r="BP37">
            <v>731.0126953125</v>
          </cell>
          <cell r="BQ37">
            <v>731.01300000000015</v>
          </cell>
          <cell r="BR37">
            <v>731.0126953125</v>
          </cell>
          <cell r="BS37">
            <v>731.0126953125</v>
          </cell>
          <cell r="BT37">
            <v>731.0126953125</v>
          </cell>
          <cell r="BU37">
            <v>731.0126953125</v>
          </cell>
          <cell r="BV37">
            <v>731.0126953125</v>
          </cell>
          <cell r="BW37">
            <v>731.0126953125</v>
          </cell>
          <cell r="BX37">
            <v>731.0126953125</v>
          </cell>
          <cell r="BY37">
            <v>0</v>
          </cell>
          <cell r="BZ37">
            <v>0.4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 t="e">
            <v>#VALUE!</v>
          </cell>
          <cell r="CF37" t="e">
            <v>#VALUE!</v>
          </cell>
          <cell r="CG37" t="e">
            <v>#VALUE!</v>
          </cell>
          <cell r="CH37">
            <v>1.25</v>
          </cell>
          <cell r="CI37">
            <v>0</v>
          </cell>
          <cell r="CJ37" t="e">
            <v>#VALUE!</v>
          </cell>
          <cell r="CK37" t="e">
            <v>#VALUE!</v>
          </cell>
          <cell r="CL37">
            <v>3</v>
          </cell>
          <cell r="CM37">
            <v>3</v>
          </cell>
        </row>
        <row r="38">
          <cell r="A38">
            <v>27</v>
          </cell>
          <cell r="C38">
            <v>27</v>
          </cell>
          <cell r="F38">
            <v>27</v>
          </cell>
          <cell r="G38">
            <v>27</v>
          </cell>
          <cell r="J38">
            <v>27</v>
          </cell>
          <cell r="K38">
            <v>27</v>
          </cell>
          <cell r="L38">
            <v>27</v>
          </cell>
          <cell r="M38">
            <v>27</v>
          </cell>
          <cell r="N38">
            <v>27</v>
          </cell>
          <cell r="O38">
            <v>27</v>
          </cell>
          <cell r="P38">
            <v>27</v>
          </cell>
          <cell r="S38">
            <v>27</v>
          </cell>
          <cell r="U38">
            <v>27</v>
          </cell>
          <cell r="X38">
            <v>0</v>
          </cell>
          <cell r="Y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0.4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 t="e">
            <v>#VALUE!</v>
          </cell>
          <cell r="CF38" t="e">
            <v>#VALUE!</v>
          </cell>
          <cell r="CG38" t="e">
            <v>#VALUE!</v>
          </cell>
          <cell r="CH38">
            <v>1.5</v>
          </cell>
          <cell r="CI38" t="e">
            <v>#VALUE!</v>
          </cell>
          <cell r="CJ38" t="e">
            <v>#VALUE!</v>
          </cell>
          <cell r="CK38" t="e">
            <v>#VALUE!</v>
          </cell>
          <cell r="CL38">
            <v>2</v>
          </cell>
          <cell r="CM38">
            <v>2</v>
          </cell>
        </row>
        <row r="39">
          <cell r="A39">
            <v>28</v>
          </cell>
          <cell r="B39" t="str">
            <v>C05</v>
          </cell>
          <cell r="C39" t="str">
            <v>C66</v>
          </cell>
          <cell r="D39">
            <v>0.08</v>
          </cell>
          <cell r="E39">
            <v>1.48</v>
          </cell>
          <cell r="F39">
            <v>1.56</v>
          </cell>
          <cell r="G39">
            <v>5</v>
          </cell>
          <cell r="J39">
            <v>5</v>
          </cell>
          <cell r="K39">
            <v>5</v>
          </cell>
          <cell r="L39">
            <v>3.72</v>
          </cell>
          <cell r="M39">
            <v>3.72</v>
          </cell>
          <cell r="N39">
            <v>456.51514969634218</v>
          </cell>
          <cell r="O39">
            <v>0.63097305389221547</v>
          </cell>
          <cell r="P39">
            <v>449.35606271706217</v>
          </cell>
          <cell r="Q39">
            <v>0.08</v>
          </cell>
          <cell r="R39">
            <v>1.46</v>
          </cell>
          <cell r="S39">
            <v>1.54</v>
          </cell>
          <cell r="U39">
            <v>0</v>
          </cell>
          <cell r="V39">
            <v>0.68799999999999994</v>
          </cell>
          <cell r="X39">
            <v>0.68799972534179688</v>
          </cell>
          <cell r="Y39">
            <v>0.68799972534179688</v>
          </cell>
          <cell r="AA39">
            <v>0.68799972534179688</v>
          </cell>
          <cell r="AB39">
            <v>0.68799972534179688</v>
          </cell>
          <cell r="AC39">
            <v>0.58479999999999999</v>
          </cell>
          <cell r="AD39">
            <v>0.90059199999999995</v>
          </cell>
          <cell r="AE39">
            <v>3.357862437011466</v>
          </cell>
          <cell r="AF39">
            <v>3.357862437011466</v>
          </cell>
          <cell r="AG39">
            <v>3.5118624370114659</v>
          </cell>
          <cell r="AH39">
            <v>452.86792515407365</v>
          </cell>
          <cell r="AI39">
            <v>41.75</v>
          </cell>
          <cell r="AJ39">
            <v>4.8600000000000003</v>
          </cell>
          <cell r="AK39">
            <v>18</v>
          </cell>
          <cell r="AL39">
            <v>0.45</v>
          </cell>
          <cell r="AM39">
            <v>1.4E-2</v>
          </cell>
          <cell r="AN39">
            <v>0.33266472816467291</v>
          </cell>
          <cell r="AO39">
            <v>0.430389404296875</v>
          </cell>
          <cell r="AP39">
            <v>0.73925495147705089</v>
          </cell>
          <cell r="AQ39">
            <v>3.5926959790713959</v>
          </cell>
          <cell r="AR39">
            <v>2.0291277788693174</v>
          </cell>
          <cell r="AS39">
            <v>4.9274661047989676</v>
          </cell>
          <cell r="AT39">
            <v>0.65787280316186414</v>
          </cell>
          <cell r="AU39">
            <v>0.99053753132653699</v>
          </cell>
          <cell r="AV39">
            <v>3.6759030011368368</v>
          </cell>
          <cell r="AW39">
            <v>584.62711184880811</v>
          </cell>
          <cell r="AX39">
            <v>0.77462696473644033</v>
          </cell>
          <cell r="AY39">
            <v>168.3950695955327</v>
          </cell>
          <cell r="AZ39" t="b">
            <v>0</v>
          </cell>
          <cell r="BA39">
            <v>168.39501953125</v>
          </cell>
          <cell r="BB39">
            <v>1E-3</v>
          </cell>
          <cell r="BC39">
            <v>0</v>
          </cell>
          <cell r="BD39">
            <v>0</v>
          </cell>
          <cell r="BE39">
            <v>1E-3</v>
          </cell>
          <cell r="BF39">
            <v>9.9999923259019852E-4</v>
          </cell>
          <cell r="BG39">
            <v>1.0634840016004636</v>
          </cell>
          <cell r="BH39">
            <v>2.6666666666666665</v>
          </cell>
          <cell r="BI39">
            <v>1.2</v>
          </cell>
          <cell r="BJ39">
            <v>1.1999998092651367</v>
          </cell>
          <cell r="BK39">
            <v>1.1999998092651367</v>
          </cell>
          <cell r="BL39">
            <v>1.1999998092651367</v>
          </cell>
          <cell r="BM39">
            <v>1.5445115658202628</v>
          </cell>
          <cell r="BN39">
            <v>0</v>
          </cell>
          <cell r="BO39">
            <v>711.08299999999986</v>
          </cell>
          <cell r="BP39">
            <v>709.05299999999988</v>
          </cell>
          <cell r="BQ39">
            <v>711.5329999999999</v>
          </cell>
          <cell r="BR39">
            <v>709.50299999999993</v>
          </cell>
          <cell r="BS39">
            <v>713.70299999999997</v>
          </cell>
          <cell r="BT39">
            <v>710.80300000000011</v>
          </cell>
          <cell r="BU39" t="b">
            <v>0</v>
          </cell>
          <cell r="BV39">
            <v>2.1700000000000728</v>
          </cell>
          <cell r="BW39">
            <v>1.3000000000001819</v>
          </cell>
          <cell r="BX39">
            <v>2.6200000000000729</v>
          </cell>
          <cell r="BY39">
            <v>450</v>
          </cell>
          <cell r="BZ39">
            <v>0.96250000000000002</v>
          </cell>
          <cell r="CA39">
            <v>0.5625</v>
          </cell>
          <cell r="CB39">
            <v>1.7350000000001273</v>
          </cell>
          <cell r="CC39">
            <v>1.4880807702715295</v>
          </cell>
          <cell r="CD39">
            <v>2894.9913847771545</v>
          </cell>
          <cell r="CE39">
            <v>8.1803329920048573E-2</v>
          </cell>
          <cell r="CF39">
            <v>674.87747184040074</v>
          </cell>
          <cell r="CG39">
            <v>3569.8688566175551</v>
          </cell>
          <cell r="CH39">
            <v>1.5</v>
          </cell>
          <cell r="CI39">
            <v>3262</v>
          </cell>
          <cell r="CJ39">
            <v>1.6415705962373797</v>
          </cell>
          <cell r="CK39">
            <v>1.9</v>
          </cell>
          <cell r="CL39">
            <v>1</v>
          </cell>
          <cell r="CM39">
            <v>2</v>
          </cell>
        </row>
        <row r="40">
          <cell r="A40">
            <v>29</v>
          </cell>
          <cell r="B40" t="str">
            <v>C66</v>
          </cell>
          <cell r="C40" t="str">
            <v>A06</v>
          </cell>
          <cell r="D40">
            <v>0.04</v>
          </cell>
          <cell r="F40">
            <v>1.6</v>
          </cell>
          <cell r="G40">
            <v>5</v>
          </cell>
          <cell r="J40">
            <v>5</v>
          </cell>
          <cell r="K40">
            <v>5</v>
          </cell>
          <cell r="L40">
            <v>3.72</v>
          </cell>
          <cell r="M40">
            <v>3.72</v>
          </cell>
          <cell r="N40">
            <v>456.51514969634218</v>
          </cell>
          <cell r="O40">
            <v>0.63069047619047658</v>
          </cell>
          <cell r="P40">
            <v>460.67161144024442</v>
          </cell>
          <cell r="Q40">
            <v>0.4</v>
          </cell>
          <cell r="R40">
            <v>1.65</v>
          </cell>
          <cell r="S40">
            <v>3.59</v>
          </cell>
          <cell r="U40">
            <v>0</v>
          </cell>
          <cell r="V40">
            <v>0.68799999999999994</v>
          </cell>
          <cell r="X40">
            <v>0</v>
          </cell>
          <cell r="Y40">
            <v>0</v>
          </cell>
          <cell r="AA40">
            <v>0</v>
          </cell>
          <cell r="AB40">
            <v>0</v>
          </cell>
          <cell r="AC40">
            <v>0.58479999999999999</v>
          </cell>
          <cell r="AD40">
            <v>2.0994319999999997</v>
          </cell>
          <cell r="AE40">
            <v>7.356876637912686</v>
          </cell>
          <cell r="AF40">
            <v>7.356876637912686</v>
          </cell>
          <cell r="AG40">
            <v>7.715876637912686</v>
          </cell>
          <cell r="AH40">
            <v>468.38748807815711</v>
          </cell>
          <cell r="AI40">
            <v>10.5</v>
          </cell>
          <cell r="AJ40">
            <v>3.9</v>
          </cell>
          <cell r="AK40">
            <v>18</v>
          </cell>
          <cell r="AL40">
            <v>0.45</v>
          </cell>
          <cell r="AM40">
            <v>1.4E-2</v>
          </cell>
          <cell r="AN40">
            <v>0.36916197538375856</v>
          </cell>
          <cell r="AO40">
            <v>0.43264160156249998</v>
          </cell>
          <cell r="AP40">
            <v>0.82035994529724121</v>
          </cell>
          <cell r="AQ40">
            <v>3.3544458814498141</v>
          </cell>
          <cell r="AR40">
            <v>1.6832257133070738</v>
          </cell>
          <cell r="AS40">
            <v>4.2789947210838051</v>
          </cell>
          <cell r="AT40">
            <v>0.57351208825563815</v>
          </cell>
          <cell r="AU40">
            <v>0.94267406363939665</v>
          </cell>
          <cell r="AV40">
            <v>3.2928974947677059</v>
          </cell>
          <cell r="AW40">
            <v>523.71271804093942</v>
          </cell>
          <cell r="AX40">
            <v>0.89435958292222062</v>
          </cell>
          <cell r="AY40">
            <v>193.63390509092622</v>
          </cell>
          <cell r="AZ40" t="str">
            <v>25°14'20''</v>
          </cell>
          <cell r="BA40">
            <v>5.9555090167450695</v>
          </cell>
          <cell r="BB40">
            <v>1E-3</v>
          </cell>
          <cell r="BC40">
            <v>1.7000000000000001E-2</v>
          </cell>
          <cell r="BD40">
            <v>0.246</v>
          </cell>
          <cell r="BE40">
            <v>0.26400000000000001</v>
          </cell>
          <cell r="BF40">
            <v>0.26300000000000001</v>
          </cell>
          <cell r="BG40">
            <v>1.0999290796571159</v>
          </cell>
          <cell r="BH40">
            <v>2.6666666666666665</v>
          </cell>
          <cell r="BI40">
            <v>1.2</v>
          </cell>
          <cell r="BJ40">
            <v>1.1999998092651367</v>
          </cell>
          <cell r="BK40">
            <v>1.1999998092651367</v>
          </cell>
          <cell r="BL40">
            <v>1.1999998092651367</v>
          </cell>
          <cell r="BM40">
            <v>1.6258330812559965</v>
          </cell>
          <cell r="BN40">
            <v>1.29</v>
          </cell>
          <cell r="BO40">
            <v>708.01299999999992</v>
          </cell>
          <cell r="BP40">
            <v>707.60299999999995</v>
          </cell>
          <cell r="BQ40">
            <v>708.46299999999997</v>
          </cell>
          <cell r="BR40">
            <v>708.053</v>
          </cell>
          <cell r="BS40">
            <v>710.80300000000011</v>
          </cell>
          <cell r="BT40">
            <v>710.13300000000004</v>
          </cell>
          <cell r="BU40">
            <v>1.0399999999999636</v>
          </cell>
          <cell r="BV40">
            <v>2.3400000000001455</v>
          </cell>
          <cell r="BW40">
            <v>2.0800000000000409</v>
          </cell>
          <cell r="BX40">
            <v>2.7900000000001457</v>
          </cell>
          <cell r="BY40">
            <v>450</v>
          </cell>
          <cell r="BZ40">
            <v>0.96250000000000002</v>
          </cell>
          <cell r="CA40">
            <v>0.5625</v>
          </cell>
          <cell r="CB40">
            <v>2.2100000000000932</v>
          </cell>
          <cell r="CC40">
            <v>1.8026392431693148</v>
          </cell>
          <cell r="CD40">
            <v>3506.9501488713786</v>
          </cell>
          <cell r="CE40">
            <v>5.2074181051889878E-2</v>
          </cell>
          <cell r="CF40">
            <v>429.61199367809149</v>
          </cell>
          <cell r="CG40">
            <v>3936.5621425494701</v>
          </cell>
          <cell r="CH40">
            <v>1.5</v>
          </cell>
          <cell r="CI40">
            <v>3262</v>
          </cell>
          <cell r="CJ40">
            <v>1.8101910526744958</v>
          </cell>
          <cell r="CK40">
            <v>1.9</v>
          </cell>
          <cell r="CL40">
            <v>1</v>
          </cell>
          <cell r="CM40">
            <v>2</v>
          </cell>
        </row>
        <row r="41">
          <cell r="A41">
            <v>30</v>
          </cell>
          <cell r="C41">
            <v>30</v>
          </cell>
          <cell r="F41">
            <v>30</v>
          </cell>
          <cell r="G41">
            <v>30</v>
          </cell>
          <cell r="J41">
            <v>30</v>
          </cell>
          <cell r="K41">
            <v>30</v>
          </cell>
          <cell r="L41">
            <v>30</v>
          </cell>
          <cell r="M41">
            <v>30</v>
          </cell>
          <cell r="N41">
            <v>30</v>
          </cell>
          <cell r="O41">
            <v>30</v>
          </cell>
          <cell r="P41">
            <v>30</v>
          </cell>
          <cell r="S41">
            <v>30</v>
          </cell>
          <cell r="U41">
            <v>30</v>
          </cell>
          <cell r="X41">
            <v>0</v>
          </cell>
          <cell r="Y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707.60299999999995</v>
          </cell>
          <cell r="BP41">
            <v>707.6025390625</v>
          </cell>
          <cell r="BQ41">
            <v>707.60299999999995</v>
          </cell>
          <cell r="BR41">
            <v>707.6025390625</v>
          </cell>
          <cell r="BS41">
            <v>707.6025390625</v>
          </cell>
          <cell r="BT41">
            <v>707.6025390625</v>
          </cell>
          <cell r="BU41">
            <v>707.6025390625</v>
          </cell>
          <cell r="BV41">
            <v>707.6025390625</v>
          </cell>
          <cell r="BW41">
            <v>707.6025390625</v>
          </cell>
          <cell r="BX41">
            <v>707.6025390625</v>
          </cell>
          <cell r="BY41">
            <v>0</v>
          </cell>
          <cell r="BZ41">
            <v>0.4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 t="e">
            <v>#VALUE!</v>
          </cell>
          <cell r="CF41" t="e">
            <v>#VALUE!</v>
          </cell>
          <cell r="CG41" t="e">
            <v>#VALUE!</v>
          </cell>
          <cell r="CH41">
            <v>1.5</v>
          </cell>
          <cell r="CI41" t="e">
            <v>#VALUE!</v>
          </cell>
          <cell r="CJ41" t="e">
            <v>#VALUE!</v>
          </cell>
          <cell r="CK41" t="e">
            <v>#VALUE!</v>
          </cell>
          <cell r="CL41">
            <v>2</v>
          </cell>
          <cell r="CM41">
            <v>2</v>
          </cell>
        </row>
        <row r="42">
          <cell r="A42">
            <v>31</v>
          </cell>
          <cell r="B42" t="str">
            <v>C17</v>
          </cell>
          <cell r="C42" t="str">
            <v>C63</v>
          </cell>
          <cell r="D42">
            <v>0.09</v>
          </cell>
          <cell r="F42">
            <v>0.44</v>
          </cell>
          <cell r="G42">
            <v>5</v>
          </cell>
          <cell r="J42">
            <v>5</v>
          </cell>
          <cell r="K42">
            <v>5</v>
          </cell>
          <cell r="L42">
            <v>4.6541116427098697</v>
          </cell>
          <cell r="M42">
            <v>4.6541116427098697</v>
          </cell>
          <cell r="N42">
            <v>437.8905648792479</v>
          </cell>
          <cell r="O42">
            <v>0.6266236233907243</v>
          </cell>
          <cell r="P42">
            <v>120.73273186182797</v>
          </cell>
          <cell r="Q42">
            <v>0.09</v>
          </cell>
          <cell r="S42">
            <v>12.92</v>
          </cell>
          <cell r="U42">
            <v>0</v>
          </cell>
          <cell r="V42">
            <v>0.68799999999999994</v>
          </cell>
          <cell r="X42">
            <v>0.68799972534179688</v>
          </cell>
          <cell r="Y42">
            <v>0.68799972534179688</v>
          </cell>
          <cell r="AA42">
            <v>0.68799972534179688</v>
          </cell>
          <cell r="AB42">
            <v>0.68799972534179688</v>
          </cell>
          <cell r="AC42">
            <v>0.58479999999999999</v>
          </cell>
          <cell r="AD42">
            <v>7.5556159999999997</v>
          </cell>
          <cell r="AE42">
            <v>24.104294214297553</v>
          </cell>
          <cell r="AF42">
            <v>24.104294214297553</v>
          </cell>
          <cell r="AG42">
            <v>25.396294214297555</v>
          </cell>
          <cell r="AH42">
            <v>146.12902607612551</v>
          </cell>
          <cell r="AI42">
            <v>61.17</v>
          </cell>
          <cell r="AJ42">
            <v>0.38</v>
          </cell>
          <cell r="AK42">
            <v>18</v>
          </cell>
          <cell r="AL42">
            <v>0.45</v>
          </cell>
          <cell r="AM42">
            <v>1.4E-2</v>
          </cell>
          <cell r="AN42">
            <v>0.36901016235351564</v>
          </cell>
          <cell r="AO42">
            <v>0.26806640625</v>
          </cell>
          <cell r="AP42">
            <v>0.8200225830078125</v>
          </cell>
          <cell r="AQ42">
            <v>1.0469238242441505</v>
          </cell>
          <cell r="AR42">
            <v>0.52562657530616341</v>
          </cell>
          <cell r="AS42">
            <v>0.41680087223403262</v>
          </cell>
          <cell r="AT42">
            <v>5.5863888571355602E-2</v>
          </cell>
          <cell r="AU42">
            <v>0.42487405092487124</v>
          </cell>
          <cell r="AV42">
            <v>1.0278688540258512</v>
          </cell>
          <cell r="AW42">
            <v>163.47547780848203</v>
          </cell>
          <cell r="AX42">
            <v>0.89388957925127732</v>
          </cell>
          <cell r="AY42">
            <v>210.18024341199273</v>
          </cell>
          <cell r="AZ42" t="b">
            <v>0</v>
          </cell>
          <cell r="BA42">
            <v>210.18017578125</v>
          </cell>
          <cell r="BB42">
            <v>1E-3</v>
          </cell>
          <cell r="BC42">
            <v>0</v>
          </cell>
          <cell r="BD42">
            <v>0</v>
          </cell>
          <cell r="BE42">
            <v>1E-3</v>
          </cell>
          <cell r="BF42">
            <v>9.9999923259019852E-4</v>
          </cell>
          <cell r="BG42">
            <v>0.34315939100466131</v>
          </cell>
          <cell r="BH42">
            <v>2.6666666666666665</v>
          </cell>
          <cell r="BI42">
            <v>1.2</v>
          </cell>
          <cell r="BJ42">
            <v>4.2089160445659177E-2</v>
          </cell>
          <cell r="BK42">
            <v>0.31015556669565919</v>
          </cell>
          <cell r="BL42">
            <v>1.5244101460617601E-2</v>
          </cell>
          <cell r="BM42">
            <v>0.39047960178753216</v>
          </cell>
          <cell r="BN42">
            <v>0</v>
          </cell>
          <cell r="BO42">
            <v>681.38300000000027</v>
          </cell>
          <cell r="BP42">
            <v>681.15300000000025</v>
          </cell>
          <cell r="BQ42">
            <v>681.83300000000031</v>
          </cell>
          <cell r="BR42">
            <v>681.60300000000029</v>
          </cell>
          <cell r="BS42">
            <v>683.44299999999998</v>
          </cell>
          <cell r="BT42">
            <v>684.70299999999997</v>
          </cell>
          <cell r="BU42" t="b">
            <v>0</v>
          </cell>
          <cell r="BV42">
            <v>1.6099999999996726</v>
          </cell>
          <cell r="BW42">
            <v>3.0999999999996817</v>
          </cell>
          <cell r="BX42">
            <v>2.0599999999996728</v>
          </cell>
          <cell r="BY42">
            <v>450</v>
          </cell>
          <cell r="BZ42">
            <v>0.96250000000000002</v>
          </cell>
          <cell r="CA42">
            <v>0.5625</v>
          </cell>
          <cell r="CB42">
            <v>2.3549999999996771</v>
          </cell>
          <cell r="CC42">
            <v>1.8920540629510763</v>
          </cell>
          <cell r="CD42">
            <v>3680.9024894371182</v>
          </cell>
          <cell r="CE42">
            <v>4.6150322958460999E-2</v>
          </cell>
          <cell r="CF42">
            <v>380.74016440730321</v>
          </cell>
          <cell r="CG42">
            <v>4061.6426538444216</v>
          </cell>
          <cell r="CH42">
            <v>1.5</v>
          </cell>
          <cell r="CI42">
            <v>4487</v>
          </cell>
          <cell r="CJ42">
            <v>1.3578034278508206</v>
          </cell>
          <cell r="CK42">
            <v>1.5</v>
          </cell>
          <cell r="CL42">
            <v>2</v>
          </cell>
          <cell r="CM42">
            <v>2</v>
          </cell>
        </row>
        <row r="43">
          <cell r="A43">
            <v>32</v>
          </cell>
          <cell r="B43" t="str">
            <v>C63</v>
          </cell>
          <cell r="C43" t="str">
            <v>C18</v>
          </cell>
          <cell r="F43">
            <v>0.44</v>
          </cell>
          <cell r="G43">
            <v>5</v>
          </cell>
          <cell r="J43">
            <v>5</v>
          </cell>
          <cell r="K43">
            <v>5</v>
          </cell>
          <cell r="L43">
            <v>4.6541116427098697</v>
          </cell>
          <cell r="M43">
            <v>4.6541116427098697</v>
          </cell>
          <cell r="N43">
            <v>437.8905648792479</v>
          </cell>
          <cell r="O43">
            <v>0.62915394402035474</v>
          </cell>
          <cell r="P43">
            <v>120.73273186182797</v>
          </cell>
          <cell r="S43">
            <v>12.92</v>
          </cell>
          <cell r="U43">
            <v>0</v>
          </cell>
          <cell r="X43">
            <v>0</v>
          </cell>
          <cell r="Y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7.5556159999999997</v>
          </cell>
          <cell r="AE43">
            <v>24.104294214297553</v>
          </cell>
          <cell r="AF43">
            <v>24.104294214297553</v>
          </cell>
          <cell r="AG43">
            <v>25.396294214297555</v>
          </cell>
          <cell r="AH43">
            <v>146.12902607612551</v>
          </cell>
          <cell r="AI43">
            <v>3.93</v>
          </cell>
          <cell r="AJ43">
            <v>0.38</v>
          </cell>
          <cell r="AK43">
            <v>18</v>
          </cell>
          <cell r="AL43">
            <v>0.45</v>
          </cell>
          <cell r="AM43">
            <v>1.4E-2</v>
          </cell>
          <cell r="AN43">
            <v>0.36901016235351564</v>
          </cell>
          <cell r="AO43">
            <v>0.26806640625</v>
          </cell>
          <cell r="AP43">
            <v>0.8200225830078125</v>
          </cell>
          <cell r="AQ43">
            <v>1.0469238242441505</v>
          </cell>
          <cell r="AR43">
            <v>0.52562657530616341</v>
          </cell>
          <cell r="AS43">
            <v>0.41680087223403262</v>
          </cell>
          <cell r="AT43">
            <v>5.5863888571355602E-2</v>
          </cell>
          <cell r="AU43">
            <v>0.42487405092487124</v>
          </cell>
          <cell r="AV43">
            <v>1.0278688540258512</v>
          </cell>
          <cell r="AW43">
            <v>163.47547780848203</v>
          </cell>
          <cell r="AX43">
            <v>0.89388957925127732</v>
          </cell>
          <cell r="AY43">
            <v>176.46914278751129</v>
          </cell>
          <cell r="AZ43" t="str">
            <v>33°42'40''</v>
          </cell>
          <cell r="BA43">
            <v>4.4007882766342536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0.34315939100466131</v>
          </cell>
          <cell r="BH43">
            <v>2.6666666666666665</v>
          </cell>
          <cell r="BI43">
            <v>1.2</v>
          </cell>
          <cell r="BJ43">
            <v>4.2089160445659177E-2</v>
          </cell>
          <cell r="BK43">
            <v>0.31015556669565919</v>
          </cell>
          <cell r="BL43">
            <v>1.5244101460617601E-2</v>
          </cell>
          <cell r="BM43">
            <v>0.39047960178753216</v>
          </cell>
          <cell r="BN43">
            <v>0.02</v>
          </cell>
          <cell r="BO43">
            <v>681.13300000000027</v>
          </cell>
          <cell r="BP43">
            <v>681.12300000000027</v>
          </cell>
          <cell r="BQ43">
            <v>681.58300000000031</v>
          </cell>
          <cell r="BR43">
            <v>681.57300000000032</v>
          </cell>
          <cell r="BS43">
            <v>684.70299999999997</v>
          </cell>
          <cell r="BT43">
            <v>684.57300000000009</v>
          </cell>
          <cell r="BU43">
            <v>684.57275390625</v>
          </cell>
          <cell r="BV43">
            <v>3.1199999999996635</v>
          </cell>
          <cell r="BW43">
            <v>2.9999999999997726</v>
          </cell>
          <cell r="BX43">
            <v>3.5699999999996637</v>
          </cell>
          <cell r="BY43">
            <v>450</v>
          </cell>
          <cell r="BZ43">
            <v>0.96250000000000002</v>
          </cell>
          <cell r="CA43">
            <v>0.5625</v>
          </cell>
          <cell r="CB43">
            <v>3.0599999999997181</v>
          </cell>
          <cell r="CC43">
            <v>2.2869584185782901</v>
          </cell>
          <cell r="CD43">
            <v>4449.1704021681926</v>
          </cell>
          <cell r="CE43">
            <v>2.786784652648655E-2</v>
          </cell>
          <cell r="CF43">
            <v>229.90973384351403</v>
          </cell>
          <cell r="CG43">
            <v>4679.0801360117066</v>
          </cell>
          <cell r="CH43">
            <v>1.5</v>
          </cell>
          <cell r="CI43">
            <v>4487</v>
          </cell>
          <cell r="CJ43">
            <v>1.5642122139553285</v>
          </cell>
          <cell r="CK43">
            <v>1.9</v>
          </cell>
          <cell r="CL43">
            <v>2</v>
          </cell>
          <cell r="CM43">
            <v>2</v>
          </cell>
        </row>
        <row r="44">
          <cell r="A44">
            <v>33</v>
          </cell>
          <cell r="F44">
            <v>33</v>
          </cell>
          <cell r="G44">
            <v>33</v>
          </cell>
          <cell r="J44">
            <v>33</v>
          </cell>
          <cell r="K44">
            <v>33</v>
          </cell>
          <cell r="L44">
            <v>33</v>
          </cell>
          <cell r="M44">
            <v>33</v>
          </cell>
          <cell r="N44">
            <v>33</v>
          </cell>
          <cell r="O44">
            <v>33</v>
          </cell>
          <cell r="P44">
            <v>33</v>
          </cell>
          <cell r="S44">
            <v>33</v>
          </cell>
          <cell r="U44">
            <v>33</v>
          </cell>
          <cell r="X44">
            <v>0</v>
          </cell>
          <cell r="Y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681.12300000000027</v>
          </cell>
          <cell r="BP44">
            <v>681.12255859375</v>
          </cell>
          <cell r="BQ44">
            <v>681.12300000000027</v>
          </cell>
          <cell r="BR44">
            <v>681.12255859375</v>
          </cell>
          <cell r="BS44">
            <v>681.12255859375</v>
          </cell>
          <cell r="BT44">
            <v>681.12255859375</v>
          </cell>
          <cell r="BU44">
            <v>681.12255859375</v>
          </cell>
          <cell r="BV44">
            <v>681.12255859375</v>
          </cell>
          <cell r="BW44">
            <v>681.12255859375</v>
          </cell>
          <cell r="BX44">
            <v>681.12255859375</v>
          </cell>
          <cell r="BY44">
            <v>0</v>
          </cell>
          <cell r="BZ44">
            <v>0.4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 t="e">
            <v>#VALUE!</v>
          </cell>
          <cell r="CF44" t="e">
            <v>#VALUE!</v>
          </cell>
          <cell r="CG44" t="e">
            <v>#VALUE!</v>
          </cell>
          <cell r="CH44">
            <v>1.5</v>
          </cell>
          <cell r="CI44" t="e">
            <v>#VALUE!</v>
          </cell>
          <cell r="CJ44" t="e">
            <v>#VALUE!</v>
          </cell>
          <cell r="CK44" t="e">
            <v>#VALUE!</v>
          </cell>
          <cell r="CL44">
            <v>2</v>
          </cell>
          <cell r="CM44">
            <v>2</v>
          </cell>
        </row>
        <row r="45">
          <cell r="A45">
            <v>34</v>
          </cell>
          <cell r="F45">
            <v>34</v>
          </cell>
          <cell r="G45">
            <v>34</v>
          </cell>
          <cell r="J45">
            <v>34</v>
          </cell>
          <cell r="K45">
            <v>34</v>
          </cell>
          <cell r="L45">
            <v>34</v>
          </cell>
          <cell r="M45">
            <v>34</v>
          </cell>
          <cell r="N45">
            <v>34</v>
          </cell>
          <cell r="O45">
            <v>34</v>
          </cell>
          <cell r="P45">
            <v>34</v>
          </cell>
          <cell r="S45">
            <v>34</v>
          </cell>
          <cell r="U45">
            <v>34</v>
          </cell>
          <cell r="X45">
            <v>0</v>
          </cell>
          <cell r="Y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0.4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 t="e">
            <v>#VALUE!</v>
          </cell>
          <cell r="CF45" t="e">
            <v>#VALUE!</v>
          </cell>
          <cell r="CG45" t="e">
            <v>#VALUE!</v>
          </cell>
          <cell r="CH45">
            <v>1.5</v>
          </cell>
          <cell r="CI45" t="e">
            <v>#VALUE!</v>
          </cell>
          <cell r="CJ45" t="e">
            <v>#VALUE!</v>
          </cell>
          <cell r="CK45" t="e">
            <v>#VALUE!</v>
          </cell>
          <cell r="CL45">
            <v>2</v>
          </cell>
          <cell r="CM45">
            <v>2</v>
          </cell>
        </row>
        <row r="46">
          <cell r="A46">
            <v>35</v>
          </cell>
          <cell r="F46">
            <v>35</v>
          </cell>
          <cell r="G46">
            <v>35</v>
          </cell>
          <cell r="J46">
            <v>35</v>
          </cell>
          <cell r="K46">
            <v>35</v>
          </cell>
          <cell r="L46">
            <v>35</v>
          </cell>
          <cell r="M46">
            <v>35</v>
          </cell>
          <cell r="N46">
            <v>35</v>
          </cell>
          <cell r="O46">
            <v>35</v>
          </cell>
          <cell r="P46">
            <v>35</v>
          </cell>
          <cell r="S46">
            <v>35</v>
          </cell>
          <cell r="U46">
            <v>35</v>
          </cell>
          <cell r="X46">
            <v>0</v>
          </cell>
          <cell r="Y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0.4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 t="e">
            <v>#VALUE!</v>
          </cell>
          <cell r="CF46" t="e">
            <v>#VALUE!</v>
          </cell>
          <cell r="CG46" t="e">
            <v>#VALUE!</v>
          </cell>
          <cell r="CH46">
            <v>1.3</v>
          </cell>
          <cell r="CI46" t="e">
            <v>#VALUE!</v>
          </cell>
          <cell r="CJ46" t="e">
            <v>#VALUE!</v>
          </cell>
          <cell r="CK46" t="e">
            <v>#VALUE!</v>
          </cell>
          <cell r="CL46">
            <v>1</v>
          </cell>
          <cell r="CM46">
            <v>4</v>
          </cell>
        </row>
        <row r="47">
          <cell r="A47">
            <v>36</v>
          </cell>
          <cell r="F47">
            <v>36</v>
          </cell>
          <cell r="G47">
            <v>36</v>
          </cell>
          <cell r="J47">
            <v>36</v>
          </cell>
          <cell r="L47">
            <v>36</v>
          </cell>
          <cell r="M47">
            <v>36</v>
          </cell>
          <cell r="N47">
            <v>36</v>
          </cell>
          <cell r="O47">
            <v>36</v>
          </cell>
          <cell r="P47">
            <v>36</v>
          </cell>
          <cell r="S47">
            <v>36</v>
          </cell>
          <cell r="U47">
            <v>36</v>
          </cell>
          <cell r="X47">
            <v>0</v>
          </cell>
          <cell r="Y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  <cell r="BZ47">
            <v>0.4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 t="e">
            <v>#VALUE!</v>
          </cell>
          <cell r="CF47" t="e">
            <v>#VALUE!</v>
          </cell>
          <cell r="CG47" t="e">
            <v>#VALUE!</v>
          </cell>
          <cell r="CH47">
            <v>1.5</v>
          </cell>
          <cell r="CI47" t="e">
            <v>#VALUE!</v>
          </cell>
          <cell r="CJ47" t="e">
            <v>#VALUE!</v>
          </cell>
          <cell r="CK47" t="e">
            <v>#VALUE!</v>
          </cell>
          <cell r="CL47">
            <v>1</v>
          </cell>
          <cell r="CM47">
            <v>2</v>
          </cell>
        </row>
        <row r="48">
          <cell r="A48">
            <v>37</v>
          </cell>
          <cell r="B48">
            <v>0</v>
          </cell>
          <cell r="C48" t="str">
            <v/>
          </cell>
          <cell r="D48" t="b">
            <v>1</v>
          </cell>
          <cell r="E48">
            <v>0</v>
          </cell>
          <cell r="F48">
            <v>37</v>
          </cell>
          <cell r="G48">
            <v>37</v>
          </cell>
          <cell r="H48" t="b">
            <v>0</v>
          </cell>
          <cell r="I48">
            <v>0</v>
          </cell>
          <cell r="J48">
            <v>37</v>
          </cell>
          <cell r="K48">
            <v>0</v>
          </cell>
          <cell r="L48">
            <v>37</v>
          </cell>
          <cell r="M48">
            <v>37</v>
          </cell>
          <cell r="N48">
            <v>37</v>
          </cell>
          <cell r="O48">
            <v>37</v>
          </cell>
          <cell r="P48">
            <v>37</v>
          </cell>
          <cell r="Q48">
            <v>0</v>
          </cell>
          <cell r="R48" t="b">
            <v>1</v>
          </cell>
          <cell r="S48">
            <v>37</v>
          </cell>
          <cell r="T48">
            <v>0</v>
          </cell>
          <cell r="U48">
            <v>37</v>
          </cell>
          <cell r="V48">
            <v>0</v>
          </cell>
          <cell r="W48" t="str">
            <v/>
          </cell>
          <cell r="X48">
            <v>0</v>
          </cell>
          <cell r="Y48">
            <v>0</v>
          </cell>
          <cell r="Z48" t="b">
            <v>1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4.170511198008438E-67</v>
          </cell>
          <cell r="AK48" t="str">
            <v>M. DE O. PREPARACIÓN MEZCLAS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0.4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 t="e">
            <v>#VALUE!</v>
          </cell>
          <cell r="CF48" t="e">
            <v>#VALUE!</v>
          </cell>
          <cell r="CG48" t="e">
            <v>#VALUE!</v>
          </cell>
          <cell r="CH48">
            <v>1.3</v>
          </cell>
          <cell r="CI48" t="e">
            <v>#VALUE!</v>
          </cell>
          <cell r="CJ48" t="e">
            <v>#VALUE!</v>
          </cell>
          <cell r="CK48" t="e">
            <v>#VALUE!</v>
          </cell>
          <cell r="CL48">
            <v>1</v>
          </cell>
          <cell r="CM48">
            <v>4</v>
          </cell>
        </row>
        <row r="49">
          <cell r="A49">
            <v>38</v>
          </cell>
          <cell r="F49">
            <v>38</v>
          </cell>
          <cell r="G49">
            <v>38</v>
          </cell>
          <cell r="J49">
            <v>38</v>
          </cell>
          <cell r="L49">
            <v>38</v>
          </cell>
          <cell r="M49">
            <v>38</v>
          </cell>
          <cell r="N49">
            <v>38</v>
          </cell>
          <cell r="O49">
            <v>38</v>
          </cell>
          <cell r="P49">
            <v>38</v>
          </cell>
          <cell r="S49">
            <v>38</v>
          </cell>
          <cell r="U49">
            <v>38</v>
          </cell>
          <cell r="X49">
            <v>0</v>
          </cell>
          <cell r="Y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0.4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 t="e">
            <v>#VALUE!</v>
          </cell>
          <cell r="CF49" t="e">
            <v>#VALUE!</v>
          </cell>
          <cell r="CG49" t="e">
            <v>#VALUE!</v>
          </cell>
          <cell r="CH49">
            <v>1.3</v>
          </cell>
          <cell r="CI49" t="e">
            <v>#VALUE!</v>
          </cell>
          <cell r="CJ49" t="e">
            <v>#VALUE!</v>
          </cell>
          <cell r="CK49" t="e">
            <v>#VALUE!</v>
          </cell>
          <cell r="CL49">
            <v>1</v>
          </cell>
          <cell r="CM49">
            <v>4</v>
          </cell>
        </row>
        <row r="50">
          <cell r="A50">
            <v>39</v>
          </cell>
          <cell r="F50">
            <v>39</v>
          </cell>
          <cell r="G50">
            <v>39</v>
          </cell>
          <cell r="J50">
            <v>39</v>
          </cell>
          <cell r="L50">
            <v>39</v>
          </cell>
          <cell r="M50">
            <v>39</v>
          </cell>
          <cell r="N50">
            <v>39</v>
          </cell>
          <cell r="O50">
            <v>39</v>
          </cell>
          <cell r="P50">
            <v>39</v>
          </cell>
          <cell r="S50">
            <v>39</v>
          </cell>
          <cell r="U50">
            <v>39</v>
          </cell>
          <cell r="X50">
            <v>0</v>
          </cell>
          <cell r="Y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0.4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 t="e">
            <v>#VALUE!</v>
          </cell>
          <cell r="CF50" t="e">
            <v>#VALUE!</v>
          </cell>
          <cell r="CG50" t="e">
            <v>#VALUE!</v>
          </cell>
          <cell r="CH50">
            <v>1.5</v>
          </cell>
          <cell r="CI50" t="e">
            <v>#VALUE!</v>
          </cell>
          <cell r="CJ50" t="e">
            <v>#VALUE!</v>
          </cell>
          <cell r="CK50" t="e">
            <v>#VALUE!</v>
          </cell>
          <cell r="CL50">
            <v>2</v>
          </cell>
          <cell r="CM50">
            <v>2</v>
          </cell>
        </row>
        <row r="51">
          <cell r="A51">
            <v>40</v>
          </cell>
          <cell r="F51">
            <v>40</v>
          </cell>
          <cell r="G51">
            <v>40</v>
          </cell>
          <cell r="J51">
            <v>40</v>
          </cell>
          <cell r="L51">
            <v>40</v>
          </cell>
          <cell r="M51">
            <v>40</v>
          </cell>
          <cell r="N51">
            <v>40</v>
          </cell>
          <cell r="O51">
            <v>40</v>
          </cell>
          <cell r="P51">
            <v>40</v>
          </cell>
          <cell r="S51">
            <v>40</v>
          </cell>
          <cell r="U51">
            <v>40</v>
          </cell>
          <cell r="X51">
            <v>0</v>
          </cell>
          <cell r="Y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0.4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 t="e">
            <v>#VALUE!</v>
          </cell>
          <cell r="CF51" t="e">
            <v>#VALUE!</v>
          </cell>
          <cell r="CG51" t="e">
            <v>#VALUE!</v>
          </cell>
          <cell r="CH51">
            <v>1.5</v>
          </cell>
          <cell r="CI51" t="e">
            <v>#VALUE!</v>
          </cell>
          <cell r="CJ51" t="e">
            <v>#VALUE!</v>
          </cell>
          <cell r="CK51" t="e">
            <v>#VALUE!</v>
          </cell>
          <cell r="CL51">
            <v>2</v>
          </cell>
          <cell r="CM51">
            <v>2</v>
          </cell>
        </row>
        <row r="52">
          <cell r="A52">
            <v>41</v>
          </cell>
          <cell r="F52">
            <v>41</v>
          </cell>
          <cell r="G52">
            <v>41</v>
          </cell>
          <cell r="J52">
            <v>41</v>
          </cell>
          <cell r="L52">
            <v>41</v>
          </cell>
          <cell r="M52">
            <v>41</v>
          </cell>
          <cell r="N52">
            <v>41</v>
          </cell>
          <cell r="O52">
            <v>41</v>
          </cell>
          <cell r="P52">
            <v>41</v>
          </cell>
          <cell r="S52">
            <v>41</v>
          </cell>
          <cell r="U52">
            <v>41</v>
          </cell>
          <cell r="X52">
            <v>0</v>
          </cell>
          <cell r="Y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0.4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 t="e">
            <v>#VALUE!</v>
          </cell>
          <cell r="CF52" t="e">
            <v>#VALUE!</v>
          </cell>
          <cell r="CG52" t="e">
            <v>#VALUE!</v>
          </cell>
          <cell r="CH52">
            <v>1.3</v>
          </cell>
          <cell r="CI52" t="e">
            <v>#VALUE!</v>
          </cell>
          <cell r="CJ52" t="e">
            <v>#VALUE!</v>
          </cell>
          <cell r="CK52" t="e">
            <v>#VALUE!</v>
          </cell>
          <cell r="CL52">
            <v>5</v>
          </cell>
          <cell r="CM52">
            <v>4</v>
          </cell>
        </row>
        <row r="53">
          <cell r="A53">
            <v>42</v>
          </cell>
          <cell r="F53">
            <v>42</v>
          </cell>
          <cell r="G53">
            <v>42</v>
          </cell>
          <cell r="J53">
            <v>42</v>
          </cell>
          <cell r="L53">
            <v>42</v>
          </cell>
          <cell r="M53">
            <v>42</v>
          </cell>
          <cell r="N53">
            <v>42</v>
          </cell>
          <cell r="O53">
            <v>42</v>
          </cell>
          <cell r="P53">
            <v>42</v>
          </cell>
          <cell r="S53">
            <v>42</v>
          </cell>
          <cell r="U53">
            <v>42</v>
          </cell>
          <cell r="X53">
            <v>0</v>
          </cell>
          <cell r="Y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0.4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 t="e">
            <v>#VALUE!</v>
          </cell>
          <cell r="CF53" t="e">
            <v>#VALUE!</v>
          </cell>
          <cell r="CG53" t="e">
            <v>#VALUE!</v>
          </cell>
          <cell r="CH53">
            <v>1.3</v>
          </cell>
          <cell r="CI53" t="e">
            <v>#VALUE!</v>
          </cell>
          <cell r="CJ53" t="e">
            <v>#VALUE!</v>
          </cell>
          <cell r="CK53" t="e">
            <v>#VALUE!</v>
          </cell>
          <cell r="CL53">
            <v>5</v>
          </cell>
          <cell r="CM53">
            <v>4</v>
          </cell>
        </row>
        <row r="54">
          <cell r="A54">
            <v>43</v>
          </cell>
          <cell r="F54">
            <v>43</v>
          </cell>
          <cell r="G54">
            <v>43</v>
          </cell>
          <cell r="J54">
            <v>43</v>
          </cell>
          <cell r="L54">
            <v>43</v>
          </cell>
          <cell r="M54">
            <v>43</v>
          </cell>
          <cell r="N54">
            <v>43</v>
          </cell>
          <cell r="O54">
            <v>43</v>
          </cell>
          <cell r="P54">
            <v>43</v>
          </cell>
          <cell r="S54">
            <v>43</v>
          </cell>
          <cell r="U54">
            <v>43</v>
          </cell>
          <cell r="X54">
            <v>0</v>
          </cell>
          <cell r="Y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0.4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 t="e">
            <v>#VALUE!</v>
          </cell>
          <cell r="CF54" t="e">
            <v>#VALUE!</v>
          </cell>
          <cell r="CG54" t="e">
            <v>#VALUE!</v>
          </cell>
          <cell r="CH54">
            <v>1.3</v>
          </cell>
          <cell r="CI54" t="e">
            <v>#VALUE!</v>
          </cell>
          <cell r="CJ54" t="e">
            <v>#VALUE!</v>
          </cell>
          <cell r="CK54" t="e">
            <v>#VALUE!</v>
          </cell>
          <cell r="CL54">
            <v>1</v>
          </cell>
          <cell r="CM54">
            <v>4</v>
          </cell>
        </row>
        <row r="55">
          <cell r="A55">
            <v>44</v>
          </cell>
          <cell r="F55">
            <v>44</v>
          </cell>
          <cell r="G55">
            <v>44</v>
          </cell>
          <cell r="J55">
            <v>44</v>
          </cell>
          <cell r="L55">
            <v>44</v>
          </cell>
          <cell r="M55">
            <v>44</v>
          </cell>
          <cell r="N55">
            <v>44</v>
          </cell>
          <cell r="O55">
            <v>44</v>
          </cell>
          <cell r="P55">
            <v>44</v>
          </cell>
          <cell r="S55">
            <v>44</v>
          </cell>
          <cell r="U55">
            <v>44</v>
          </cell>
          <cell r="X55">
            <v>0</v>
          </cell>
          <cell r="Y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0.4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 t="e">
            <v>#VALUE!</v>
          </cell>
          <cell r="CF55" t="e">
            <v>#VALUE!</v>
          </cell>
          <cell r="CG55" t="e">
            <v>#VALUE!</v>
          </cell>
          <cell r="CH55">
            <v>1.3</v>
          </cell>
          <cell r="CI55" t="e">
            <v>#VALUE!</v>
          </cell>
          <cell r="CJ55" t="e">
            <v>#VALUE!</v>
          </cell>
          <cell r="CK55" t="e">
            <v>#VALUE!</v>
          </cell>
          <cell r="CL55">
            <v>5</v>
          </cell>
          <cell r="CM55">
            <v>4</v>
          </cell>
        </row>
        <row r="56">
          <cell r="A56">
            <v>45</v>
          </cell>
          <cell r="F56">
            <v>45</v>
          </cell>
          <cell r="G56">
            <v>45</v>
          </cell>
          <cell r="J56">
            <v>45</v>
          </cell>
          <cell r="L56">
            <v>45</v>
          </cell>
          <cell r="M56">
            <v>45</v>
          </cell>
          <cell r="N56">
            <v>45</v>
          </cell>
          <cell r="O56">
            <v>45</v>
          </cell>
          <cell r="P56">
            <v>45</v>
          </cell>
          <cell r="S56">
            <v>45</v>
          </cell>
          <cell r="U56">
            <v>45</v>
          </cell>
          <cell r="X56">
            <v>0</v>
          </cell>
          <cell r="Y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0.4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 t="e">
            <v>#VALUE!</v>
          </cell>
          <cell r="CF56" t="e">
            <v>#VALUE!</v>
          </cell>
          <cell r="CG56" t="e">
            <v>#VALUE!</v>
          </cell>
          <cell r="CH56">
            <v>1.3</v>
          </cell>
          <cell r="CI56" t="e">
            <v>#VALUE!</v>
          </cell>
          <cell r="CJ56" t="e">
            <v>#VALUE!</v>
          </cell>
          <cell r="CK56" t="e">
            <v>#VALUE!</v>
          </cell>
          <cell r="CL56">
            <v>5</v>
          </cell>
          <cell r="CM56">
            <v>4</v>
          </cell>
        </row>
        <row r="57">
          <cell r="A57">
            <v>46</v>
          </cell>
          <cell r="F57">
            <v>46</v>
          </cell>
          <cell r="G57">
            <v>46</v>
          </cell>
          <cell r="J57">
            <v>46</v>
          </cell>
          <cell r="L57">
            <v>46</v>
          </cell>
          <cell r="M57">
            <v>46</v>
          </cell>
          <cell r="N57">
            <v>46</v>
          </cell>
          <cell r="O57">
            <v>46</v>
          </cell>
          <cell r="P57">
            <v>46</v>
          </cell>
          <cell r="S57">
            <v>46</v>
          </cell>
          <cell r="U57">
            <v>46</v>
          </cell>
          <cell r="X57">
            <v>0</v>
          </cell>
          <cell r="Y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0.4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 t="e">
            <v>#VALUE!</v>
          </cell>
          <cell r="CF57" t="e">
            <v>#VALUE!</v>
          </cell>
          <cell r="CG57" t="e">
            <v>#VALUE!</v>
          </cell>
          <cell r="CH57">
            <v>1.3</v>
          </cell>
          <cell r="CI57" t="e">
            <v>#VALUE!</v>
          </cell>
          <cell r="CJ57" t="e">
            <v>#VALUE!</v>
          </cell>
          <cell r="CK57" t="e">
            <v>#VALUE!</v>
          </cell>
          <cell r="CL57">
            <v>5</v>
          </cell>
          <cell r="CM57">
            <v>4</v>
          </cell>
        </row>
        <row r="58">
          <cell r="A58">
            <v>47</v>
          </cell>
          <cell r="F58">
            <v>47</v>
          </cell>
          <cell r="G58">
            <v>47</v>
          </cell>
          <cell r="J58">
            <v>47</v>
          </cell>
          <cell r="L58">
            <v>47</v>
          </cell>
          <cell r="M58">
            <v>47</v>
          </cell>
          <cell r="N58">
            <v>47</v>
          </cell>
          <cell r="O58">
            <v>47</v>
          </cell>
          <cell r="P58">
            <v>47</v>
          </cell>
          <cell r="S58">
            <v>47</v>
          </cell>
          <cell r="U58">
            <v>47</v>
          </cell>
          <cell r="X58">
            <v>0</v>
          </cell>
          <cell r="Y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0.4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 t="e">
            <v>#VALUE!</v>
          </cell>
          <cell r="CF58" t="e">
            <v>#VALUE!</v>
          </cell>
          <cell r="CG58" t="e">
            <v>#VALUE!</v>
          </cell>
          <cell r="CH58">
            <v>1.3</v>
          </cell>
          <cell r="CI58" t="e">
            <v>#VALUE!</v>
          </cell>
          <cell r="CJ58" t="e">
            <v>#VALUE!</v>
          </cell>
          <cell r="CK58" t="e">
            <v>#VALUE!</v>
          </cell>
          <cell r="CL58">
            <v>5</v>
          </cell>
          <cell r="CM58">
            <v>4</v>
          </cell>
        </row>
        <row r="59">
          <cell r="A59">
            <v>48</v>
          </cell>
          <cell r="F59">
            <v>48</v>
          </cell>
          <cell r="G59">
            <v>48</v>
          </cell>
          <cell r="J59">
            <v>48</v>
          </cell>
          <cell r="L59">
            <v>48</v>
          </cell>
          <cell r="M59">
            <v>48</v>
          </cell>
          <cell r="N59">
            <v>48</v>
          </cell>
          <cell r="O59">
            <v>48</v>
          </cell>
          <cell r="P59">
            <v>48</v>
          </cell>
          <cell r="S59">
            <v>48</v>
          </cell>
          <cell r="U59">
            <v>48</v>
          </cell>
          <cell r="X59">
            <v>0</v>
          </cell>
          <cell r="Y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0.4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 t="e">
            <v>#VALUE!</v>
          </cell>
          <cell r="CF59" t="e">
            <v>#VALUE!</v>
          </cell>
          <cell r="CG59" t="e">
            <v>#VALUE!</v>
          </cell>
          <cell r="CH59">
            <v>1.25</v>
          </cell>
          <cell r="CI59">
            <v>0</v>
          </cell>
          <cell r="CJ59" t="e">
            <v>#VALUE!</v>
          </cell>
          <cell r="CK59" t="e">
            <v>#VALUE!</v>
          </cell>
          <cell r="CL59">
            <v>3</v>
          </cell>
          <cell r="CM59">
            <v>3</v>
          </cell>
        </row>
        <row r="60">
          <cell r="A60">
            <v>49</v>
          </cell>
          <cell r="F60">
            <v>49</v>
          </cell>
          <cell r="G60">
            <v>49</v>
          </cell>
          <cell r="J60">
            <v>49</v>
          </cell>
          <cell r="L60">
            <v>49</v>
          </cell>
          <cell r="M60">
            <v>49</v>
          </cell>
          <cell r="N60">
            <v>49</v>
          </cell>
          <cell r="O60">
            <v>49</v>
          </cell>
          <cell r="P60">
            <v>49</v>
          </cell>
          <cell r="S60">
            <v>49</v>
          </cell>
          <cell r="U60">
            <v>49</v>
          </cell>
          <cell r="X60">
            <v>0</v>
          </cell>
          <cell r="Y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0.4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 t="e">
            <v>#VALUE!</v>
          </cell>
          <cell r="CF60" t="e">
            <v>#VALUE!</v>
          </cell>
          <cell r="CG60" t="e">
            <v>#VALUE!</v>
          </cell>
          <cell r="CH60">
            <v>1.25</v>
          </cell>
          <cell r="CI60">
            <v>0</v>
          </cell>
          <cell r="CJ60" t="e">
            <v>#VALUE!</v>
          </cell>
          <cell r="CK60" t="e">
            <v>#VALUE!</v>
          </cell>
          <cell r="CL60">
            <v>3</v>
          </cell>
          <cell r="CM60">
            <v>3</v>
          </cell>
        </row>
        <row r="61">
          <cell r="A61">
            <v>50</v>
          </cell>
          <cell r="F61">
            <v>50</v>
          </cell>
          <cell r="G61">
            <v>50</v>
          </cell>
          <cell r="J61">
            <v>50</v>
          </cell>
          <cell r="L61">
            <v>50</v>
          </cell>
          <cell r="M61">
            <v>50</v>
          </cell>
          <cell r="N61">
            <v>50</v>
          </cell>
          <cell r="O61">
            <v>50</v>
          </cell>
          <cell r="P61">
            <v>50</v>
          </cell>
          <cell r="S61">
            <v>50</v>
          </cell>
          <cell r="U61">
            <v>50</v>
          </cell>
          <cell r="X61">
            <v>0</v>
          </cell>
          <cell r="Y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0.4</v>
          </cell>
          <cell r="CA61">
            <v>0</v>
          </cell>
          <cell r="CB61">
            <v>0</v>
          </cell>
          <cell r="CC61">
            <v>0</v>
          </cell>
          <cell r="CD61">
            <v>0</v>
          </cell>
          <cell r="CE61" t="e">
            <v>#VALUE!</v>
          </cell>
          <cell r="CF61" t="e">
            <v>#VALUE!</v>
          </cell>
          <cell r="CG61" t="e">
            <v>#VALUE!</v>
          </cell>
          <cell r="CH61">
            <v>1.25</v>
          </cell>
          <cell r="CI61">
            <v>0</v>
          </cell>
          <cell r="CJ61" t="e">
            <v>#VALUE!</v>
          </cell>
          <cell r="CK61" t="e">
            <v>#VALUE!</v>
          </cell>
          <cell r="CL61">
            <v>3</v>
          </cell>
          <cell r="CM61">
            <v>3</v>
          </cell>
        </row>
        <row r="62">
          <cell r="A62">
            <v>51</v>
          </cell>
          <cell r="F62">
            <v>51</v>
          </cell>
          <cell r="G62">
            <v>51</v>
          </cell>
          <cell r="J62">
            <v>51</v>
          </cell>
          <cell r="L62">
            <v>51</v>
          </cell>
          <cell r="M62">
            <v>51</v>
          </cell>
          <cell r="N62">
            <v>51</v>
          </cell>
          <cell r="O62">
            <v>51</v>
          </cell>
          <cell r="P62">
            <v>51</v>
          </cell>
          <cell r="S62">
            <v>51</v>
          </cell>
          <cell r="U62">
            <v>51</v>
          </cell>
          <cell r="X62">
            <v>0</v>
          </cell>
          <cell r="Y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0.4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 t="e">
            <v>#VALUE!</v>
          </cell>
          <cell r="CF62" t="e">
            <v>#VALUE!</v>
          </cell>
          <cell r="CG62" t="e">
            <v>#VALUE!</v>
          </cell>
          <cell r="CH62">
            <v>1.25</v>
          </cell>
          <cell r="CI62">
            <v>0</v>
          </cell>
          <cell r="CJ62" t="e">
            <v>#VALUE!</v>
          </cell>
          <cell r="CK62" t="e">
            <v>#VALUE!</v>
          </cell>
          <cell r="CL62">
            <v>3</v>
          </cell>
          <cell r="CM62">
            <v>3</v>
          </cell>
        </row>
        <row r="63">
          <cell r="A63">
            <v>52</v>
          </cell>
          <cell r="F63">
            <v>52</v>
          </cell>
          <cell r="G63">
            <v>52</v>
          </cell>
          <cell r="J63">
            <v>52</v>
          </cell>
          <cell r="L63">
            <v>52</v>
          </cell>
          <cell r="M63">
            <v>52</v>
          </cell>
          <cell r="N63">
            <v>52</v>
          </cell>
          <cell r="O63">
            <v>52</v>
          </cell>
          <cell r="P63">
            <v>52</v>
          </cell>
          <cell r="S63">
            <v>52</v>
          </cell>
          <cell r="U63">
            <v>52</v>
          </cell>
          <cell r="X63">
            <v>0</v>
          </cell>
          <cell r="Y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0.4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 t="e">
            <v>#VALUE!</v>
          </cell>
          <cell r="CF63" t="e">
            <v>#VALUE!</v>
          </cell>
          <cell r="CG63" t="e">
            <v>#VALUE!</v>
          </cell>
          <cell r="CH63">
            <v>1.25</v>
          </cell>
          <cell r="CI63">
            <v>0</v>
          </cell>
          <cell r="CJ63" t="e">
            <v>#VALUE!</v>
          </cell>
          <cell r="CK63" t="e">
            <v>#VALUE!</v>
          </cell>
          <cell r="CL63">
            <v>4</v>
          </cell>
          <cell r="CM63">
            <v>3</v>
          </cell>
        </row>
        <row r="64">
          <cell r="A64">
            <v>53</v>
          </cell>
          <cell r="F64">
            <v>53</v>
          </cell>
          <cell r="G64">
            <v>53</v>
          </cell>
          <cell r="J64">
            <v>53</v>
          </cell>
          <cell r="L64">
            <v>53</v>
          </cell>
          <cell r="M64">
            <v>53</v>
          </cell>
          <cell r="N64">
            <v>53</v>
          </cell>
          <cell r="O64">
            <v>53</v>
          </cell>
          <cell r="P64">
            <v>53</v>
          </cell>
          <cell r="S64">
            <v>53</v>
          </cell>
          <cell r="U64">
            <v>53</v>
          </cell>
          <cell r="X64">
            <v>0</v>
          </cell>
          <cell r="Y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0.4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 t="e">
            <v>#VALUE!</v>
          </cell>
          <cell r="CF64" t="e">
            <v>#VALUE!</v>
          </cell>
          <cell r="CG64" t="e">
            <v>#VALUE!</v>
          </cell>
          <cell r="CH64">
            <v>1.3</v>
          </cell>
          <cell r="CI64" t="e">
            <v>#VALUE!</v>
          </cell>
          <cell r="CJ64" t="e">
            <v>#VALUE!</v>
          </cell>
          <cell r="CK64" t="e">
            <v>#VALUE!</v>
          </cell>
          <cell r="CL64">
            <v>5</v>
          </cell>
          <cell r="CM64">
            <v>4</v>
          </cell>
        </row>
        <row r="65">
          <cell r="A65">
            <v>54</v>
          </cell>
          <cell r="F65">
            <v>54</v>
          </cell>
          <cell r="G65">
            <v>54</v>
          </cell>
          <cell r="J65">
            <v>54</v>
          </cell>
          <cell r="L65">
            <v>54</v>
          </cell>
          <cell r="M65">
            <v>54</v>
          </cell>
          <cell r="N65">
            <v>54</v>
          </cell>
          <cell r="O65">
            <v>54</v>
          </cell>
          <cell r="P65">
            <v>54</v>
          </cell>
          <cell r="S65">
            <v>54</v>
          </cell>
          <cell r="U65">
            <v>54</v>
          </cell>
          <cell r="X65">
            <v>0</v>
          </cell>
          <cell r="Y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0.4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 t="e">
            <v>#VALUE!</v>
          </cell>
          <cell r="CF65" t="e">
            <v>#VALUE!</v>
          </cell>
          <cell r="CG65" t="e">
            <v>#VALUE!</v>
          </cell>
          <cell r="CH65">
            <v>1.3</v>
          </cell>
          <cell r="CI65" t="e">
            <v>#VALUE!</v>
          </cell>
          <cell r="CJ65" t="e">
            <v>#VALUE!</v>
          </cell>
          <cell r="CK65" t="e">
            <v>#VALUE!</v>
          </cell>
          <cell r="CL65">
            <v>5</v>
          </cell>
          <cell r="CM65">
            <v>4</v>
          </cell>
        </row>
        <row r="66">
          <cell r="A66">
            <v>55</v>
          </cell>
          <cell r="F66">
            <v>55</v>
          </cell>
          <cell r="G66">
            <v>55</v>
          </cell>
          <cell r="J66">
            <v>55</v>
          </cell>
          <cell r="L66">
            <v>55</v>
          </cell>
          <cell r="M66">
            <v>55</v>
          </cell>
          <cell r="N66">
            <v>55</v>
          </cell>
          <cell r="O66">
            <v>55</v>
          </cell>
          <cell r="P66">
            <v>55</v>
          </cell>
          <cell r="S66">
            <v>55</v>
          </cell>
          <cell r="U66">
            <v>55</v>
          </cell>
          <cell r="X66">
            <v>0</v>
          </cell>
          <cell r="Y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0.4</v>
          </cell>
          <cell r="CA66">
            <v>0</v>
          </cell>
          <cell r="CB66">
            <v>0</v>
          </cell>
          <cell r="CC66">
            <v>0</v>
          </cell>
          <cell r="CD66">
            <v>0</v>
          </cell>
          <cell r="CE66" t="e">
            <v>#VALUE!</v>
          </cell>
          <cell r="CF66" t="e">
            <v>#VALUE!</v>
          </cell>
          <cell r="CG66" t="e">
            <v>#VALUE!</v>
          </cell>
          <cell r="CH66">
            <v>1.5</v>
          </cell>
          <cell r="CI66" t="b">
            <v>0</v>
          </cell>
          <cell r="CJ66" t="e">
            <v>#VALUE!</v>
          </cell>
          <cell r="CK66" t="e">
            <v>#VALUE!</v>
          </cell>
          <cell r="CL66">
            <v>5</v>
          </cell>
          <cell r="CM66">
            <v>2</v>
          </cell>
        </row>
        <row r="67">
          <cell r="A67">
            <v>56</v>
          </cell>
          <cell r="F67">
            <v>56</v>
          </cell>
          <cell r="G67">
            <v>56</v>
          </cell>
          <cell r="J67">
            <v>56</v>
          </cell>
          <cell r="L67">
            <v>56</v>
          </cell>
          <cell r="M67">
            <v>56</v>
          </cell>
          <cell r="N67">
            <v>56</v>
          </cell>
          <cell r="O67">
            <v>56</v>
          </cell>
          <cell r="P67">
            <v>56</v>
          </cell>
          <cell r="S67">
            <v>56</v>
          </cell>
          <cell r="U67">
            <v>56</v>
          </cell>
          <cell r="X67">
            <v>0</v>
          </cell>
          <cell r="Y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0.4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 t="e">
            <v>#VALUE!</v>
          </cell>
          <cell r="CF67" t="e">
            <v>#VALUE!</v>
          </cell>
          <cell r="CG67" t="e">
            <v>#VALUE!</v>
          </cell>
          <cell r="CH67">
            <v>1.3</v>
          </cell>
          <cell r="CI67" t="e">
            <v>#VALUE!</v>
          </cell>
          <cell r="CJ67" t="e">
            <v>#VALUE!</v>
          </cell>
          <cell r="CK67" t="e">
            <v>#VALUE!</v>
          </cell>
          <cell r="CL67">
            <v>5</v>
          </cell>
          <cell r="CM67">
            <v>4</v>
          </cell>
        </row>
        <row r="68">
          <cell r="A68">
            <v>57</v>
          </cell>
          <cell r="F68">
            <v>57</v>
          </cell>
          <cell r="G68">
            <v>57</v>
          </cell>
          <cell r="J68">
            <v>57</v>
          </cell>
          <cell r="L68">
            <v>57</v>
          </cell>
          <cell r="M68">
            <v>57</v>
          </cell>
          <cell r="N68">
            <v>57</v>
          </cell>
          <cell r="O68">
            <v>57</v>
          </cell>
          <cell r="P68">
            <v>57</v>
          </cell>
          <cell r="S68">
            <v>57</v>
          </cell>
          <cell r="U68">
            <v>57</v>
          </cell>
          <cell r="X68">
            <v>0</v>
          </cell>
          <cell r="Y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0.4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 t="e">
            <v>#VALUE!</v>
          </cell>
          <cell r="CF68" t="e">
            <v>#VALUE!</v>
          </cell>
          <cell r="CG68" t="e">
            <v>#VALUE!</v>
          </cell>
          <cell r="CH68">
            <v>1.3</v>
          </cell>
          <cell r="CI68" t="e">
            <v>#VALUE!</v>
          </cell>
          <cell r="CJ68" t="e">
            <v>#VALUE!</v>
          </cell>
          <cell r="CK68" t="e">
            <v>#VALUE!</v>
          </cell>
          <cell r="CL68">
            <v>5</v>
          </cell>
          <cell r="CM68">
            <v>4</v>
          </cell>
        </row>
        <row r="69">
          <cell r="A69">
            <v>58</v>
          </cell>
          <cell r="F69">
            <v>58</v>
          </cell>
          <cell r="G69">
            <v>58</v>
          </cell>
          <cell r="J69">
            <v>58</v>
          </cell>
          <cell r="L69">
            <v>58</v>
          </cell>
          <cell r="M69">
            <v>58</v>
          </cell>
          <cell r="N69">
            <v>58</v>
          </cell>
          <cell r="O69">
            <v>58</v>
          </cell>
          <cell r="P69">
            <v>58</v>
          </cell>
          <cell r="S69">
            <v>58</v>
          </cell>
          <cell r="U69">
            <v>58</v>
          </cell>
          <cell r="X69">
            <v>0</v>
          </cell>
          <cell r="Y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0.4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 t="e">
            <v>#VALUE!</v>
          </cell>
          <cell r="CF69" t="e">
            <v>#VALUE!</v>
          </cell>
          <cell r="CG69" t="e">
            <v>#VALUE!</v>
          </cell>
          <cell r="CH69">
            <v>1.3</v>
          </cell>
          <cell r="CI69" t="e">
            <v>#VALUE!</v>
          </cell>
          <cell r="CJ69" t="e">
            <v>#VALUE!</v>
          </cell>
          <cell r="CK69" t="e">
            <v>#VALUE!</v>
          </cell>
          <cell r="CL69">
            <v>5</v>
          </cell>
          <cell r="CM69">
            <v>4</v>
          </cell>
        </row>
        <row r="70">
          <cell r="A70">
            <v>59</v>
          </cell>
          <cell r="F70">
            <v>59</v>
          </cell>
          <cell r="G70">
            <v>59</v>
          </cell>
          <cell r="J70">
            <v>59</v>
          </cell>
          <cell r="L70">
            <v>59</v>
          </cell>
          <cell r="M70">
            <v>59</v>
          </cell>
          <cell r="N70">
            <v>59</v>
          </cell>
          <cell r="O70">
            <v>59</v>
          </cell>
          <cell r="P70">
            <v>59</v>
          </cell>
          <cell r="S70">
            <v>59</v>
          </cell>
          <cell r="U70">
            <v>59</v>
          </cell>
          <cell r="X70">
            <v>0</v>
          </cell>
          <cell r="Y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0.4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 t="e">
            <v>#VALUE!</v>
          </cell>
          <cell r="CF70" t="e">
            <v>#VALUE!</v>
          </cell>
          <cell r="CG70" t="e">
            <v>#VALUE!</v>
          </cell>
          <cell r="CH70">
            <v>1.3</v>
          </cell>
          <cell r="CI70" t="e">
            <v>#VALUE!</v>
          </cell>
          <cell r="CJ70" t="e">
            <v>#VALUE!</v>
          </cell>
          <cell r="CK70" t="e">
            <v>#VALUE!</v>
          </cell>
          <cell r="CL70">
            <v>5</v>
          </cell>
          <cell r="CM70">
            <v>4</v>
          </cell>
        </row>
        <row r="71">
          <cell r="A71">
            <v>60</v>
          </cell>
          <cell r="F71">
            <v>60</v>
          </cell>
          <cell r="G71">
            <v>60</v>
          </cell>
          <cell r="J71">
            <v>60</v>
          </cell>
          <cell r="L71">
            <v>60</v>
          </cell>
          <cell r="M71">
            <v>60</v>
          </cell>
          <cell r="N71">
            <v>60</v>
          </cell>
          <cell r="O71">
            <v>60</v>
          </cell>
          <cell r="P71">
            <v>60</v>
          </cell>
          <cell r="S71">
            <v>60</v>
          </cell>
          <cell r="U71">
            <v>60</v>
          </cell>
          <cell r="X71">
            <v>0</v>
          </cell>
          <cell r="Y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0.4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 t="e">
            <v>#VALUE!</v>
          </cell>
          <cell r="CF71" t="e">
            <v>#VALUE!</v>
          </cell>
          <cell r="CG71" t="e">
            <v>#VALUE!</v>
          </cell>
          <cell r="CH71">
            <v>1.3</v>
          </cell>
          <cell r="CI71" t="e">
            <v>#VALUE!</v>
          </cell>
          <cell r="CJ71" t="e">
            <v>#VALUE!</v>
          </cell>
          <cell r="CK71" t="e">
            <v>#VALUE!</v>
          </cell>
          <cell r="CL71">
            <v>5</v>
          </cell>
          <cell r="CM71">
            <v>4</v>
          </cell>
        </row>
      </sheetData>
      <sheetData sheetId="4" refreshError="1"/>
      <sheetData sheetId="5" refreshError="1"/>
      <sheetData sheetId="6" refreshError="1"/>
      <sheetData sheetId="7" refreshError="1"/>
      <sheetData sheetId="8">
        <row r="12">
          <cell r="A12">
            <v>1</v>
          </cell>
        </row>
      </sheetData>
      <sheetData sheetId="9"/>
      <sheetData sheetId="10"/>
      <sheetData sheetId="11">
        <row r="12">
          <cell r="A12">
            <v>1</v>
          </cell>
        </row>
      </sheetData>
      <sheetData sheetId="12"/>
      <sheetData sheetId="13"/>
      <sheetData sheetId="14"/>
      <sheetData sheetId="15"/>
      <sheetData sheetId="16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ISARIO FINAL"/>
      <sheetName val="EFLUENTE ALIVIO PRELIMINAR"/>
      <sheetName val="ALIVIO GRUESO"/>
      <sheetName val="DESCOLE FINAL"/>
      <sheetName val="EFLUENTE FINAL DECANTADORES"/>
      <sheetName val="ORIFICIOS"/>
      <sheetName val="CALCULOS"/>
      <sheetName val="SEDIMENTADORES"/>
      <sheetName val="CHEQUEO 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">
          <cell r="A3">
            <v>0.1278</v>
          </cell>
        </row>
      </sheetData>
      <sheetData sheetId="7" refreshError="1"/>
      <sheetData sheetId="8" refreshError="1"/>
      <sheetData sheetId="9">
        <row r="3">
          <cell r="A3" t="str">
            <v>ITEM</v>
          </cell>
        </row>
      </sheetData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ASICOS"/>
      <sheetName val="deuda"/>
      <sheetName val="consumos"/>
    </sheetNames>
    <sheetDataSet>
      <sheetData sheetId="0" refreshError="1"/>
      <sheetData sheetId="1">
        <row r="1">
          <cell r="A1" t="str">
            <v>NIC</v>
          </cell>
          <cell r="B1" t="str">
            <v>DEUDA</v>
          </cell>
          <cell r="C1" t="str">
            <v>MESES</v>
          </cell>
        </row>
        <row r="2">
          <cell r="A2">
            <v>5001834</v>
          </cell>
          <cell r="B2">
            <v>540944</v>
          </cell>
          <cell r="C2">
            <v>52</v>
          </cell>
        </row>
        <row r="3">
          <cell r="A3">
            <v>5050279</v>
          </cell>
          <cell r="B3">
            <v>536171</v>
          </cell>
          <cell r="C3">
            <v>15</v>
          </cell>
        </row>
        <row r="4">
          <cell r="A4">
            <v>5051105</v>
          </cell>
          <cell r="B4">
            <v>4036031</v>
          </cell>
          <cell r="C4">
            <v>53</v>
          </cell>
        </row>
        <row r="5">
          <cell r="A5">
            <v>5055529</v>
          </cell>
          <cell r="B5">
            <v>505880</v>
          </cell>
          <cell r="C5">
            <v>2</v>
          </cell>
        </row>
        <row r="6">
          <cell r="A6">
            <v>5058930</v>
          </cell>
          <cell r="B6">
            <v>33150</v>
          </cell>
          <cell r="C6">
            <v>1</v>
          </cell>
        </row>
        <row r="7">
          <cell r="A7">
            <v>5058932</v>
          </cell>
          <cell r="B7">
            <v>23240</v>
          </cell>
          <cell r="C7">
            <v>1</v>
          </cell>
        </row>
        <row r="8">
          <cell r="A8">
            <v>5061094</v>
          </cell>
          <cell r="B8">
            <v>75160</v>
          </cell>
          <cell r="C8">
            <v>9</v>
          </cell>
        </row>
        <row r="9">
          <cell r="A9">
            <v>5062081</v>
          </cell>
          <cell r="B9">
            <v>24060</v>
          </cell>
          <cell r="C9">
            <v>1</v>
          </cell>
        </row>
        <row r="10">
          <cell r="A10">
            <v>5064546</v>
          </cell>
          <cell r="B10">
            <v>497830</v>
          </cell>
          <cell r="C10">
            <v>14</v>
          </cell>
        </row>
        <row r="11">
          <cell r="A11">
            <v>5069735</v>
          </cell>
          <cell r="B11">
            <v>2052115</v>
          </cell>
          <cell r="C11">
            <v>53</v>
          </cell>
        </row>
        <row r="12">
          <cell r="A12">
            <v>5070709</v>
          </cell>
          <cell r="B12">
            <v>175890</v>
          </cell>
          <cell r="C12">
            <v>6</v>
          </cell>
        </row>
        <row r="13">
          <cell r="A13">
            <v>5070720</v>
          </cell>
          <cell r="B13">
            <v>64320</v>
          </cell>
          <cell r="C13">
            <v>1</v>
          </cell>
        </row>
        <row r="14">
          <cell r="A14">
            <v>5070897</v>
          </cell>
          <cell r="B14">
            <v>309816</v>
          </cell>
          <cell r="C14">
            <v>17</v>
          </cell>
        </row>
        <row r="15">
          <cell r="A15">
            <v>5070927</v>
          </cell>
          <cell r="B15">
            <v>1815451</v>
          </cell>
          <cell r="C15">
            <v>41</v>
          </cell>
        </row>
        <row r="16">
          <cell r="A16">
            <v>5070970</v>
          </cell>
          <cell r="B16">
            <v>851507</v>
          </cell>
          <cell r="C16">
            <v>53</v>
          </cell>
        </row>
        <row r="17">
          <cell r="A17">
            <v>5071003</v>
          </cell>
          <cell r="B17">
            <v>84020</v>
          </cell>
          <cell r="C17">
            <v>2</v>
          </cell>
        </row>
        <row r="18">
          <cell r="A18">
            <v>5071025</v>
          </cell>
          <cell r="B18">
            <v>1979216</v>
          </cell>
          <cell r="C18">
            <v>15</v>
          </cell>
        </row>
        <row r="19">
          <cell r="A19">
            <v>5071074</v>
          </cell>
          <cell r="B19">
            <v>22100</v>
          </cell>
          <cell r="C19">
            <v>1</v>
          </cell>
        </row>
        <row r="20">
          <cell r="A20">
            <v>5071075</v>
          </cell>
          <cell r="B20">
            <v>25390</v>
          </cell>
          <cell r="C20">
            <v>1</v>
          </cell>
        </row>
        <row r="21">
          <cell r="A21">
            <v>5071121</v>
          </cell>
          <cell r="B21">
            <v>3200</v>
          </cell>
          <cell r="C21">
            <v>1</v>
          </cell>
        </row>
        <row r="22">
          <cell r="A22">
            <v>5071131</v>
          </cell>
          <cell r="B22">
            <v>54360</v>
          </cell>
          <cell r="C22">
            <v>8</v>
          </cell>
        </row>
        <row r="23">
          <cell r="A23">
            <v>5071140</v>
          </cell>
          <cell r="B23">
            <v>682940</v>
          </cell>
          <cell r="C23">
            <v>0</v>
          </cell>
        </row>
        <row r="24">
          <cell r="A24">
            <v>5071159</v>
          </cell>
          <cell r="B24">
            <v>909367</v>
          </cell>
          <cell r="C24">
            <v>33</v>
          </cell>
        </row>
        <row r="25">
          <cell r="A25">
            <v>5071170</v>
          </cell>
          <cell r="B25">
            <v>491380</v>
          </cell>
          <cell r="C25">
            <v>0</v>
          </cell>
        </row>
        <row r="26">
          <cell r="A26">
            <v>5071191</v>
          </cell>
          <cell r="B26">
            <v>8630</v>
          </cell>
          <cell r="C26">
            <v>1</v>
          </cell>
        </row>
        <row r="27">
          <cell r="A27">
            <v>5071208</v>
          </cell>
          <cell r="B27">
            <v>11450</v>
          </cell>
          <cell r="C27">
            <v>1</v>
          </cell>
        </row>
        <row r="28">
          <cell r="A28">
            <v>5071227</v>
          </cell>
          <cell r="B28">
            <v>37250</v>
          </cell>
          <cell r="C28">
            <v>2</v>
          </cell>
        </row>
        <row r="29">
          <cell r="A29">
            <v>5071260</v>
          </cell>
          <cell r="B29">
            <v>381440</v>
          </cell>
          <cell r="C29">
            <v>-1</v>
          </cell>
        </row>
        <row r="30">
          <cell r="A30">
            <v>5071302</v>
          </cell>
          <cell r="B30">
            <v>22020</v>
          </cell>
          <cell r="C30">
            <v>1</v>
          </cell>
        </row>
        <row r="31">
          <cell r="A31">
            <v>5071326</v>
          </cell>
          <cell r="B31">
            <v>6050</v>
          </cell>
          <cell r="C31">
            <v>1</v>
          </cell>
        </row>
        <row r="32">
          <cell r="A32">
            <v>5071333</v>
          </cell>
          <cell r="B32">
            <v>287340</v>
          </cell>
          <cell r="C32">
            <v>7</v>
          </cell>
        </row>
        <row r="33">
          <cell r="A33">
            <v>5071335</v>
          </cell>
          <cell r="B33">
            <v>24340</v>
          </cell>
          <cell r="C33">
            <v>1</v>
          </cell>
        </row>
        <row r="34">
          <cell r="A34">
            <v>5071341</v>
          </cell>
          <cell r="B34">
            <v>36670</v>
          </cell>
          <cell r="C34">
            <v>1</v>
          </cell>
        </row>
        <row r="35">
          <cell r="A35">
            <v>5071342</v>
          </cell>
          <cell r="B35">
            <v>838686</v>
          </cell>
          <cell r="C35">
            <v>52</v>
          </cell>
        </row>
        <row r="36">
          <cell r="A36">
            <v>5071349</v>
          </cell>
          <cell r="B36">
            <v>977974</v>
          </cell>
          <cell r="C36">
            <v>53</v>
          </cell>
        </row>
        <row r="37">
          <cell r="A37">
            <v>5071354</v>
          </cell>
          <cell r="B37">
            <v>44580</v>
          </cell>
          <cell r="C37">
            <v>1</v>
          </cell>
        </row>
        <row r="38">
          <cell r="A38">
            <v>5071361</v>
          </cell>
          <cell r="B38">
            <v>81000</v>
          </cell>
          <cell r="C38">
            <v>3</v>
          </cell>
        </row>
        <row r="39">
          <cell r="A39">
            <v>5071371</v>
          </cell>
          <cell r="B39">
            <v>1140351</v>
          </cell>
          <cell r="C39">
            <v>52</v>
          </cell>
        </row>
        <row r="40">
          <cell r="A40">
            <v>5071374</v>
          </cell>
          <cell r="B40">
            <v>11110</v>
          </cell>
          <cell r="C40">
            <v>1</v>
          </cell>
        </row>
        <row r="41">
          <cell r="A41">
            <v>5071379</v>
          </cell>
          <cell r="B41">
            <v>16660</v>
          </cell>
          <cell r="C41">
            <v>3</v>
          </cell>
        </row>
        <row r="42">
          <cell r="A42">
            <v>5071380</v>
          </cell>
          <cell r="B42">
            <v>32870</v>
          </cell>
          <cell r="C42">
            <v>2</v>
          </cell>
        </row>
        <row r="43">
          <cell r="A43">
            <v>5071382</v>
          </cell>
          <cell r="B43">
            <v>34620</v>
          </cell>
          <cell r="C43">
            <v>1</v>
          </cell>
        </row>
        <row r="44">
          <cell r="A44">
            <v>5071385</v>
          </cell>
          <cell r="B44">
            <v>146440</v>
          </cell>
          <cell r="C44">
            <v>3</v>
          </cell>
        </row>
        <row r="45">
          <cell r="A45">
            <v>5071386</v>
          </cell>
          <cell r="B45">
            <v>9640</v>
          </cell>
          <cell r="C45">
            <v>11</v>
          </cell>
        </row>
        <row r="46">
          <cell r="A46">
            <v>5071387</v>
          </cell>
          <cell r="B46">
            <v>67517</v>
          </cell>
          <cell r="C46">
            <v>15</v>
          </cell>
        </row>
        <row r="47">
          <cell r="A47">
            <v>5071388</v>
          </cell>
          <cell r="B47">
            <v>72610</v>
          </cell>
          <cell r="C47">
            <v>1</v>
          </cell>
        </row>
        <row r="48">
          <cell r="A48">
            <v>5071389</v>
          </cell>
          <cell r="B48">
            <v>1517691</v>
          </cell>
          <cell r="C48">
            <v>46</v>
          </cell>
        </row>
        <row r="49">
          <cell r="A49">
            <v>5071393</v>
          </cell>
          <cell r="B49">
            <v>288520</v>
          </cell>
          <cell r="C49">
            <v>11</v>
          </cell>
        </row>
        <row r="50">
          <cell r="A50">
            <v>5071396</v>
          </cell>
          <cell r="B50">
            <v>179870</v>
          </cell>
          <cell r="C50">
            <v>-1</v>
          </cell>
        </row>
        <row r="51">
          <cell r="A51">
            <v>5071401</v>
          </cell>
          <cell r="B51">
            <v>30404</v>
          </cell>
          <cell r="C51">
            <v>9</v>
          </cell>
        </row>
        <row r="52">
          <cell r="A52">
            <v>5071403</v>
          </cell>
          <cell r="B52">
            <v>1056686</v>
          </cell>
          <cell r="C52">
            <v>53</v>
          </cell>
        </row>
        <row r="53">
          <cell r="A53">
            <v>5071404</v>
          </cell>
          <cell r="B53">
            <v>613750</v>
          </cell>
          <cell r="C53">
            <v>6</v>
          </cell>
        </row>
        <row r="54">
          <cell r="A54">
            <v>5071406</v>
          </cell>
          <cell r="B54">
            <v>20600</v>
          </cell>
          <cell r="C54">
            <v>2</v>
          </cell>
        </row>
        <row r="55">
          <cell r="A55">
            <v>5071407</v>
          </cell>
          <cell r="B55">
            <v>14330</v>
          </cell>
          <cell r="C55">
            <v>1</v>
          </cell>
        </row>
        <row r="56">
          <cell r="A56">
            <v>5071413</v>
          </cell>
          <cell r="B56">
            <v>36670</v>
          </cell>
          <cell r="C56">
            <v>1</v>
          </cell>
        </row>
        <row r="57">
          <cell r="A57">
            <v>5071417</v>
          </cell>
          <cell r="B57">
            <v>18860</v>
          </cell>
          <cell r="C57">
            <v>1</v>
          </cell>
        </row>
        <row r="58">
          <cell r="A58">
            <v>5071427</v>
          </cell>
          <cell r="B58">
            <v>31560</v>
          </cell>
          <cell r="C58">
            <v>3</v>
          </cell>
        </row>
        <row r="59">
          <cell r="A59">
            <v>5071431</v>
          </cell>
          <cell r="B59">
            <v>34810</v>
          </cell>
          <cell r="C59">
            <v>2</v>
          </cell>
        </row>
        <row r="60">
          <cell r="A60">
            <v>5071737</v>
          </cell>
          <cell r="B60">
            <v>64130</v>
          </cell>
          <cell r="C60">
            <v>1</v>
          </cell>
        </row>
        <row r="61">
          <cell r="A61">
            <v>5071738</v>
          </cell>
          <cell r="B61">
            <v>102650</v>
          </cell>
          <cell r="C61">
            <v>3</v>
          </cell>
        </row>
        <row r="62">
          <cell r="A62">
            <v>5071739</v>
          </cell>
          <cell r="B62">
            <v>3822464</v>
          </cell>
          <cell r="C62">
            <v>38</v>
          </cell>
        </row>
        <row r="63">
          <cell r="A63">
            <v>5071740</v>
          </cell>
          <cell r="B63">
            <v>29010</v>
          </cell>
          <cell r="C63">
            <v>1</v>
          </cell>
        </row>
      </sheetData>
      <sheetData sheetId="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Hoja1"/>
      <sheetName val="RESUMEN"/>
      <sheetName val="ITEMS"/>
      <sheetName val="memorias"/>
      <sheetName val="AIU"/>
      <sheetName val="LISTADO"/>
      <sheetName val="APU"/>
      <sheetName val="EQUIPOS"/>
      <sheetName val="TRANSPORTES"/>
      <sheetName val="MATERIALES"/>
      <sheetName val="personal"/>
      <sheetName val="SALARIOS"/>
      <sheetName val="DOTACIONES"/>
      <sheetName val="CIERRE"/>
      <sheetName val="deuda"/>
      <sheetName val="INSUMOS"/>
      <sheetName val="In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ERIES"/>
      <sheetName val="NPV Summary All Options"/>
      <sheetName val="Capex &amp; Cost Summary"/>
      <sheetName val="Glencore Summary"/>
      <sheetName val="Cover"/>
      <sheetName val="Capex Payment Schedule"/>
      <sheetName val="GIAG Incremental NPV"/>
      <sheetName val="FENOCO Tariff Generator"/>
      <sheetName val="GIAG Incremental Tons"/>
      <sheetName val="GIAG Depreciation"/>
      <sheetName val="FENOCO Depreciation"/>
      <sheetName val="GIAG Finance Option"/>
      <sheetName val="FENOCO Finance Option"/>
      <sheetName val="SUMMARY CAPEX-OPEX"/>
      <sheetName val="DETAILED CAPEX GIAG PORT CAL"/>
      <sheetName val="DETAILED OPEX GIAG-FENOC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ESEL"/>
      <sheetName val="Budget per Chapter"/>
      <sheetName val="Unit Rates Summary"/>
      <sheetName val="Budget"/>
      <sheetName val="Budget Unit Cost (detailed)"/>
      <sheetName val="DataBase"/>
      <sheetName val="Cost Codes"/>
      <sheetName val="SUPPORT INFO--------&gt;"/>
      <sheetName val="CALENT. E.E"/>
      <sheetName val="C.I. Prodeco Cost Center Matrix"/>
      <sheetName val="Cover"/>
      <sheetName val="landSufAmorINGEOMINAS"/>
      <sheetName val="CARACTERIZACION"/>
      <sheetName val="VEHICLES"/>
      <sheetName val="tyres"/>
      <sheetName val="Water Tanq"/>
      <sheetName val="gen set"/>
      <sheetName val="survey equipm"/>
      <sheetName val="Dewatering"/>
      <sheetName val="Haul Roads"/>
      <sheetName val="Sed PONDS"/>
      <sheetName val="Cranes"/>
      <sheetName val="Maintenance_Coal handling"/>
      <sheetName val="AMBIENTAL"/>
      <sheetName val="DOZER"/>
      <sheetName val="executives"/>
      <sheetName val="Mine Security 06"/>
      <sheetName val="TV"/>
      <sheetName val="fuel"/>
      <sheetName val="fuel_gerardo"/>
      <sheetName val="CONSUMOS GASOLINA_NOV"/>
      <sheetName val="CONSU_DIESEL_NOV"/>
      <sheetName val="PRODECOfuelReal"/>
      <sheetName val="ACPM POR EQUIPO PRODECO"/>
      <sheetName val="internet Acces"/>
      <sheetName val="Medical Expenses"/>
      <sheetName val="ProtectiveClothing"/>
      <sheetName val="Safety_elements"/>
      <sheetName val="Personal transport"/>
      <sheetName val="avances Suelo"/>
      <sheetName val="DEPRECIACION2005"/>
      <sheetName val="Depreciation2004"/>
      <sheetName val="food&amp;cleaning"/>
      <sheetName val="POWER"/>
      <sheetName val="LOCATIVAS"/>
      <sheetName val="Forecast"/>
      <sheetName val="GENERAL EXPENSES"/>
      <sheetName val="TRM2005"/>
      <sheetName val="PREMISAS"/>
      <sheetName val="Variable Expenses"/>
      <sheetName val="Fixed Expenses"/>
      <sheetName val="Expense Element Format"/>
      <sheetName val="RESPONSABLES"/>
      <sheetName val="CMOPWM61"/>
      <sheetName val="CMOPCM61"/>
      <sheetName val="CMOPMM61"/>
      <sheetName val="CMTSM52"/>
      <sheetName val="Directos"/>
      <sheetName val="Temporales"/>
      <sheetName val="CMOPMM50"/>
      <sheetName val="CMMAMCPB"/>
      <sheetName val="CMTESM52"/>
      <sheetName val="CMTESM54"/>
      <sheetName val="CMTESM53"/>
      <sheetName val="CMSASM55"/>
      <sheetName val="CMSASM44"/>
      <sheetName val="CMSASM70"/>
      <sheetName val="CMMASM48"/>
      <sheetName val="CMOPCM40"/>
      <sheetName val="CMADAM42"/>
      <sheetName val="CMADAHM04"/>
      <sheetName val="CMSEHM45"/>
      <sheetName val="CMSEHM67"/>
      <sheetName val="CTOPTB62"/>
      <sheetName val="CMOPSM63"/>
      <sheetName val="CMSSSM58"/>
      <sheetName val="CMSISM60"/>
      <sheetName val="CMFIHM43"/>
      <sheetName val="COST CENTER MINE"/>
      <sheetName val="Expense Element Format (2)"/>
      <sheetName val="Datos del mes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4">
          <cell r="B4" t="str">
            <v>10.10.10.10</v>
          </cell>
          <cell r="C4" t="str">
            <v>10 Waste Removal</v>
          </cell>
          <cell r="D4" t="str">
            <v>1010 Contractor Cost</v>
          </cell>
          <cell r="E4" t="str">
            <v>Contractor Cost</v>
          </cell>
          <cell r="F4" t="str">
            <v>Contractor Cost</v>
          </cell>
          <cell r="G4" t="str">
            <v>Cont. Cost:Fixed rate. Meteor. Interburden</v>
          </cell>
        </row>
        <row r="5">
          <cell r="B5" t="str">
            <v>10.10.10.11</v>
          </cell>
          <cell r="C5" t="str">
            <v>10 Waste Removal</v>
          </cell>
          <cell r="D5" t="str">
            <v>1010 Contractor Cost</v>
          </cell>
          <cell r="E5" t="str">
            <v>Contractor Cost</v>
          </cell>
          <cell r="F5" t="str">
            <v>Contractor Cost</v>
          </cell>
          <cell r="G5" t="str">
            <v>Fuel</v>
          </cell>
        </row>
        <row r="6">
          <cell r="B6" t="str">
            <v>10.10.10.12</v>
          </cell>
          <cell r="C6" t="str">
            <v>10 Waste Removal</v>
          </cell>
          <cell r="D6" t="str">
            <v>1010 Contractor Cost</v>
          </cell>
          <cell r="E6" t="str">
            <v>Contractor Cost</v>
          </cell>
          <cell r="F6" t="str">
            <v>Contractor Cost</v>
          </cell>
          <cell r="G6" t="str">
            <v>Lubrication</v>
          </cell>
        </row>
        <row r="7">
          <cell r="B7" t="str">
            <v>10.10.10.13</v>
          </cell>
          <cell r="C7" t="str">
            <v>10 Waste Removal</v>
          </cell>
          <cell r="D7" t="str">
            <v>1010 Contractor Cost</v>
          </cell>
          <cell r="E7" t="str">
            <v>Contractor Cost</v>
          </cell>
          <cell r="F7" t="str">
            <v>Contractor Cost</v>
          </cell>
          <cell r="G7" t="str">
            <v>Contractor Cost:Fixed rate Top Soil Removal</v>
          </cell>
        </row>
        <row r="8">
          <cell r="B8" t="str">
            <v>10.11.10.10</v>
          </cell>
          <cell r="C8" t="str">
            <v>10 Waste Removal</v>
          </cell>
          <cell r="D8" t="str">
            <v>1011 Equipment</v>
          </cell>
          <cell r="E8" t="str">
            <v>Equipment</v>
          </cell>
          <cell r="F8" t="str">
            <v>Equipment</v>
          </cell>
          <cell r="G8" t="str">
            <v>Maint: Spares</v>
          </cell>
        </row>
        <row r="9">
          <cell r="B9" t="str">
            <v>10.11.10.11</v>
          </cell>
          <cell r="C9" t="str">
            <v>10 Waste Removal</v>
          </cell>
          <cell r="D9" t="str">
            <v>1011 Equipment</v>
          </cell>
          <cell r="E9" t="str">
            <v>Equipment</v>
          </cell>
          <cell r="F9" t="str">
            <v>Equipment</v>
          </cell>
          <cell r="G9" t="str">
            <v>Maint: Labour/Services</v>
          </cell>
        </row>
        <row r="10">
          <cell r="B10" t="str">
            <v>10.11.10.12</v>
          </cell>
          <cell r="C10" t="str">
            <v>10 Waste Removal</v>
          </cell>
          <cell r="D10" t="str">
            <v>1011 Equipment</v>
          </cell>
          <cell r="E10" t="str">
            <v>Equipment</v>
          </cell>
          <cell r="F10" t="str">
            <v>Equipment</v>
          </cell>
          <cell r="G10" t="str">
            <v>Tyres</v>
          </cell>
        </row>
        <row r="11">
          <cell r="B11" t="str">
            <v>10.11.10.13</v>
          </cell>
          <cell r="C11" t="str">
            <v>10 Waste Removal</v>
          </cell>
          <cell r="D11" t="str">
            <v>1011 Equipment</v>
          </cell>
          <cell r="E11" t="str">
            <v>Equipment</v>
          </cell>
          <cell r="F11" t="str">
            <v>Equipment</v>
          </cell>
          <cell r="G11" t="str">
            <v>Fuel</v>
          </cell>
        </row>
        <row r="12">
          <cell r="B12" t="str">
            <v>10.11.10.14</v>
          </cell>
          <cell r="C12" t="str">
            <v>10 Waste Removal</v>
          </cell>
          <cell r="D12" t="str">
            <v>1011 Equipment</v>
          </cell>
          <cell r="E12" t="str">
            <v>Equipment</v>
          </cell>
          <cell r="F12" t="str">
            <v>Equipment</v>
          </cell>
          <cell r="G12" t="str">
            <v>Lubrication</v>
          </cell>
        </row>
        <row r="13">
          <cell r="B13" t="str">
            <v>10.11.10.15</v>
          </cell>
          <cell r="C13" t="str">
            <v>10 Waste Removal</v>
          </cell>
          <cell r="D13" t="str">
            <v>1011 Equipment</v>
          </cell>
          <cell r="E13" t="str">
            <v>Equipment</v>
          </cell>
          <cell r="F13" t="str">
            <v>Equipment</v>
          </cell>
          <cell r="G13" t="str">
            <v>Insurance</v>
          </cell>
        </row>
        <row r="14">
          <cell r="B14" t="str">
            <v>10.11.10.16</v>
          </cell>
          <cell r="C14" t="str">
            <v>10 Waste Removal</v>
          </cell>
          <cell r="D14" t="str">
            <v>1011 Equipment</v>
          </cell>
          <cell r="E14" t="str">
            <v>Equipment</v>
          </cell>
          <cell r="F14" t="str">
            <v>Equipment</v>
          </cell>
          <cell r="G14" t="str">
            <v>Other</v>
          </cell>
        </row>
        <row r="15">
          <cell r="B15" t="str">
            <v>10.11.10.17</v>
          </cell>
          <cell r="C15" t="str">
            <v>10 Waste Removal</v>
          </cell>
          <cell r="D15" t="str">
            <v>1011 Equipment</v>
          </cell>
          <cell r="E15" t="str">
            <v>Equipment</v>
          </cell>
          <cell r="F15" t="str">
            <v>Equipment</v>
          </cell>
          <cell r="G15" t="str">
            <v>Depreciation</v>
          </cell>
        </row>
        <row r="16">
          <cell r="B16" t="str">
            <v>10.12.10.10</v>
          </cell>
          <cell r="C16" t="str">
            <v>10 Waste Removal</v>
          </cell>
          <cell r="D16" t="str">
            <v>1012 Blasting</v>
          </cell>
          <cell r="E16" t="str">
            <v>Blasting</v>
          </cell>
          <cell r="F16" t="str">
            <v>Blasting</v>
          </cell>
          <cell r="G16" t="str">
            <v>Explosives</v>
          </cell>
        </row>
        <row r="17">
          <cell r="B17" t="str">
            <v>10.12.10.11</v>
          </cell>
          <cell r="C17" t="str">
            <v>10 Waste Removal</v>
          </cell>
          <cell r="D17" t="str">
            <v>1012 Blasting</v>
          </cell>
          <cell r="E17" t="str">
            <v>Blasting</v>
          </cell>
          <cell r="F17" t="str">
            <v>Blasting</v>
          </cell>
          <cell r="G17" t="str">
            <v>Emulsion</v>
          </cell>
        </row>
        <row r="18">
          <cell r="B18" t="str">
            <v>10.12.10.12</v>
          </cell>
          <cell r="C18" t="str">
            <v>10 Waste Removal</v>
          </cell>
          <cell r="D18" t="str">
            <v>1012 Blasting</v>
          </cell>
          <cell r="E18" t="str">
            <v>Blasting</v>
          </cell>
          <cell r="F18" t="str">
            <v>Blasting</v>
          </cell>
          <cell r="G18" t="str">
            <v>Anfo</v>
          </cell>
        </row>
        <row r="19">
          <cell r="B19" t="str">
            <v>10.12.10.13</v>
          </cell>
          <cell r="C19" t="str">
            <v>10 Waste Removal</v>
          </cell>
          <cell r="D19" t="str">
            <v>1012 Blasting</v>
          </cell>
          <cell r="E19" t="str">
            <v>Blasting</v>
          </cell>
          <cell r="F19" t="str">
            <v>Blasting</v>
          </cell>
          <cell r="G19" t="str">
            <v>Accessories</v>
          </cell>
        </row>
        <row r="20">
          <cell r="B20" t="str">
            <v>10.12.10.14</v>
          </cell>
          <cell r="C20" t="str">
            <v>10 Waste Removal</v>
          </cell>
          <cell r="D20" t="str">
            <v>1012 Blasting</v>
          </cell>
          <cell r="E20" t="str">
            <v>Blasting</v>
          </cell>
          <cell r="F20" t="str">
            <v>Blasting</v>
          </cell>
          <cell r="G20" t="str">
            <v>Crushed rock</v>
          </cell>
        </row>
        <row r="21">
          <cell r="B21" t="str">
            <v>10.12.10.15</v>
          </cell>
          <cell r="C21" t="str">
            <v>10 Waste Removal</v>
          </cell>
          <cell r="D21" t="str">
            <v>1012 Blasting</v>
          </cell>
          <cell r="E21" t="str">
            <v>Blasting</v>
          </cell>
          <cell r="F21" t="str">
            <v>Blasting</v>
          </cell>
          <cell r="G21" t="str">
            <v>Transport</v>
          </cell>
        </row>
        <row r="22">
          <cell r="B22" t="str">
            <v>10.12.10.16</v>
          </cell>
          <cell r="C22" t="str">
            <v>10 Waste Removal</v>
          </cell>
          <cell r="D22" t="str">
            <v>1012 Blasting</v>
          </cell>
          <cell r="E22" t="str">
            <v>Blasting</v>
          </cell>
          <cell r="F22" t="str">
            <v>Blasting</v>
          </cell>
          <cell r="G22" t="str">
            <v>Indumil</v>
          </cell>
        </row>
        <row r="23">
          <cell r="B23" t="str">
            <v>10.12.10.17</v>
          </cell>
          <cell r="C23" t="str">
            <v>10 Waste Removal</v>
          </cell>
          <cell r="D23" t="str">
            <v>1012 Blasting</v>
          </cell>
          <cell r="E23" t="str">
            <v>Blasting</v>
          </cell>
          <cell r="F23" t="str">
            <v>Blasting</v>
          </cell>
          <cell r="G23" t="str">
            <v>Security/Escort</v>
          </cell>
        </row>
        <row r="24">
          <cell r="B24" t="str">
            <v>11.10.10.10</v>
          </cell>
          <cell r="C24" t="str">
            <v>11 Coal Mining</v>
          </cell>
          <cell r="D24" t="str">
            <v>1110 Contractor Cost</v>
          </cell>
          <cell r="E24" t="str">
            <v>Contractor Cost</v>
          </cell>
          <cell r="F24" t="str">
            <v>Contractor Cost</v>
          </cell>
          <cell r="G24" t="str">
            <v>Contractor Cost: Fixed rate</v>
          </cell>
        </row>
        <row r="25">
          <cell r="B25" t="str">
            <v>11.10.10.11</v>
          </cell>
          <cell r="C25" t="str">
            <v>11 Coal Mining</v>
          </cell>
          <cell r="D25" t="str">
            <v>1110 Contractor Cost</v>
          </cell>
          <cell r="E25" t="str">
            <v>Contractor Cost</v>
          </cell>
          <cell r="F25" t="str">
            <v>Contractor Cost</v>
          </cell>
          <cell r="G25" t="str">
            <v>Fuel</v>
          </cell>
        </row>
        <row r="26">
          <cell r="B26" t="str">
            <v>11.10.10.12</v>
          </cell>
          <cell r="C26" t="str">
            <v>11 Coal Mining</v>
          </cell>
          <cell r="D26" t="str">
            <v>1110 Contractor Cost</v>
          </cell>
          <cell r="E26" t="str">
            <v>Contractor Cost</v>
          </cell>
          <cell r="F26" t="str">
            <v>Contractor Cost</v>
          </cell>
          <cell r="G26" t="str">
            <v>Lubrication</v>
          </cell>
        </row>
        <row r="27">
          <cell r="B27" t="str">
            <v>11.11.10.10</v>
          </cell>
          <cell r="C27" t="str">
            <v>11 Coal Mining</v>
          </cell>
          <cell r="D27" t="str">
            <v>1111 Equipment</v>
          </cell>
          <cell r="E27" t="str">
            <v>Equipment</v>
          </cell>
          <cell r="F27" t="str">
            <v>Equipment</v>
          </cell>
          <cell r="G27" t="str">
            <v>Maint: Spares</v>
          </cell>
        </row>
        <row r="28">
          <cell r="B28" t="str">
            <v>11.11.10.11</v>
          </cell>
          <cell r="C28" t="str">
            <v>11 Coal Mining</v>
          </cell>
          <cell r="D28" t="str">
            <v>1111 Equipment</v>
          </cell>
          <cell r="E28" t="str">
            <v>Equipment</v>
          </cell>
          <cell r="F28" t="str">
            <v>Equipment</v>
          </cell>
          <cell r="G28" t="str">
            <v>Maint: Labour/Services</v>
          </cell>
        </row>
        <row r="29">
          <cell r="B29" t="str">
            <v>11.11.10.12</v>
          </cell>
          <cell r="C29" t="str">
            <v>11 Coal Mining</v>
          </cell>
          <cell r="D29" t="str">
            <v>1111 Equipment</v>
          </cell>
          <cell r="E29" t="str">
            <v>Equipment</v>
          </cell>
          <cell r="F29" t="str">
            <v>Equipment</v>
          </cell>
          <cell r="G29" t="str">
            <v>Tyres</v>
          </cell>
        </row>
        <row r="30">
          <cell r="B30" t="str">
            <v>11.11.10.13</v>
          </cell>
          <cell r="C30" t="str">
            <v>11 Coal Mining</v>
          </cell>
          <cell r="D30" t="str">
            <v>1111 Equipment</v>
          </cell>
          <cell r="E30" t="str">
            <v>Equipment</v>
          </cell>
          <cell r="F30" t="str">
            <v>Equipment</v>
          </cell>
          <cell r="G30" t="str">
            <v>Fuel</v>
          </cell>
        </row>
        <row r="31">
          <cell r="B31" t="str">
            <v>11.11.10.14</v>
          </cell>
          <cell r="C31" t="str">
            <v>11 Coal Mining</v>
          </cell>
          <cell r="D31" t="str">
            <v>1111 Equipment</v>
          </cell>
          <cell r="E31" t="str">
            <v>Equipment</v>
          </cell>
          <cell r="F31" t="str">
            <v>Equipment</v>
          </cell>
          <cell r="G31" t="str">
            <v>Lubrication</v>
          </cell>
        </row>
        <row r="32">
          <cell r="B32" t="str">
            <v>11.11.10.15</v>
          </cell>
          <cell r="C32" t="str">
            <v>11 Coal Mining</v>
          </cell>
          <cell r="D32" t="str">
            <v>1111 Equipment</v>
          </cell>
          <cell r="E32" t="str">
            <v>Equipment</v>
          </cell>
          <cell r="F32" t="str">
            <v>Equipment</v>
          </cell>
          <cell r="G32" t="str">
            <v>Insurance</v>
          </cell>
        </row>
        <row r="33">
          <cell r="B33" t="str">
            <v>11.11.10.16</v>
          </cell>
          <cell r="C33" t="str">
            <v>11 Coal Mining</v>
          </cell>
          <cell r="D33" t="str">
            <v>1111 Equipment</v>
          </cell>
          <cell r="E33" t="str">
            <v>Equipment</v>
          </cell>
          <cell r="F33" t="str">
            <v>Equipment</v>
          </cell>
          <cell r="G33" t="str">
            <v>Other</v>
          </cell>
        </row>
        <row r="34">
          <cell r="B34" t="str">
            <v>11.11.10.17</v>
          </cell>
          <cell r="C34" t="str">
            <v>11 Coal Mining</v>
          </cell>
          <cell r="D34" t="str">
            <v>1111 Equipment</v>
          </cell>
          <cell r="E34" t="str">
            <v>Equipment</v>
          </cell>
          <cell r="F34" t="str">
            <v>Equipment</v>
          </cell>
          <cell r="G34" t="str">
            <v>Depreciation</v>
          </cell>
        </row>
        <row r="35">
          <cell r="B35" t="str">
            <v>11.11.10.18</v>
          </cell>
          <cell r="C35" t="str">
            <v>11 Coal Mining</v>
          </cell>
          <cell r="D35" t="str">
            <v>1111 Equipment</v>
          </cell>
          <cell r="E35" t="str">
            <v>Equipment</v>
          </cell>
          <cell r="F35" t="str">
            <v>Equipment</v>
          </cell>
          <cell r="G35" t="str">
            <v>Lighting Towers</v>
          </cell>
        </row>
        <row r="36">
          <cell r="B36" t="str">
            <v>11.11.10.19</v>
          </cell>
          <cell r="C36" t="str">
            <v>11 Coal Mining</v>
          </cell>
          <cell r="D36" t="str">
            <v>1111 Equipment</v>
          </cell>
          <cell r="E36" t="str">
            <v>Equipment</v>
          </cell>
          <cell r="F36" t="str">
            <v>Equipment</v>
          </cell>
          <cell r="G36" t="str">
            <v>Diesel</v>
          </cell>
        </row>
        <row r="37">
          <cell r="B37" t="str">
            <v>11.12</v>
          </cell>
          <cell r="C37" t="str">
            <v>11 Coal Mining</v>
          </cell>
          <cell r="D37" t="str">
            <v>1112 Blasting</v>
          </cell>
          <cell r="E37" t="str">
            <v>Blasting</v>
          </cell>
          <cell r="F37" t="str">
            <v>Blasting</v>
          </cell>
          <cell r="G37" t="str">
            <v>Blasting</v>
          </cell>
        </row>
        <row r="38">
          <cell r="B38" t="str">
            <v>12.10</v>
          </cell>
          <cell r="C38" t="str">
            <v>12 Support</v>
          </cell>
          <cell r="D38" t="str">
            <v>1210 Labour</v>
          </cell>
          <cell r="E38" t="str">
            <v>Labour</v>
          </cell>
          <cell r="F38" t="str">
            <v>Labour</v>
          </cell>
          <cell r="G38" t="str">
            <v>Labour</v>
          </cell>
        </row>
        <row r="39">
          <cell r="B39" t="str">
            <v>12.10.10</v>
          </cell>
          <cell r="C39" t="str">
            <v>12 Support</v>
          </cell>
          <cell r="D39" t="str">
            <v>1210 Labour</v>
          </cell>
          <cell r="E39" t="str">
            <v>Temporary Employees</v>
          </cell>
          <cell r="F39" t="str">
            <v>Temporary Employees</v>
          </cell>
          <cell r="G39" t="str">
            <v>Temporary Employees</v>
          </cell>
        </row>
        <row r="40">
          <cell r="B40" t="str">
            <v>12.11.10.10</v>
          </cell>
          <cell r="C40" t="str">
            <v>12 Support</v>
          </cell>
          <cell r="D40" t="str">
            <v>1211 Equipment</v>
          </cell>
          <cell r="E40" t="str">
            <v>Equipment</v>
          </cell>
          <cell r="F40" t="str">
            <v>Survey</v>
          </cell>
          <cell r="G40" t="str">
            <v>Vehicles</v>
          </cell>
        </row>
        <row r="41">
          <cell r="B41" t="str">
            <v>12.11.10.11</v>
          </cell>
          <cell r="C41" t="str">
            <v>12 Support</v>
          </cell>
          <cell r="D41" t="str">
            <v>1211 Equipment</v>
          </cell>
          <cell r="E41" t="str">
            <v>Equipment</v>
          </cell>
          <cell r="F41" t="str">
            <v>Survey</v>
          </cell>
          <cell r="G41" t="str">
            <v>Fuel</v>
          </cell>
        </row>
        <row r="42">
          <cell r="B42" t="str">
            <v>12.11.10.12</v>
          </cell>
          <cell r="C42" t="str">
            <v>12 Support</v>
          </cell>
          <cell r="D42" t="str">
            <v>1211 Equipment</v>
          </cell>
          <cell r="E42" t="str">
            <v>Equipment</v>
          </cell>
          <cell r="F42" t="str">
            <v>Survey</v>
          </cell>
          <cell r="G42" t="str">
            <v>Lubrication</v>
          </cell>
        </row>
        <row r="43">
          <cell r="B43" t="str">
            <v>12.11.10.13</v>
          </cell>
          <cell r="C43" t="str">
            <v>12 Support</v>
          </cell>
          <cell r="D43" t="str">
            <v>1211 Equipment</v>
          </cell>
          <cell r="E43" t="str">
            <v>Equipment</v>
          </cell>
          <cell r="F43" t="str">
            <v>Survey</v>
          </cell>
          <cell r="G43" t="str">
            <v>Survey equip</v>
          </cell>
        </row>
        <row r="44">
          <cell r="B44" t="str">
            <v>12.11.10.14</v>
          </cell>
          <cell r="C44" t="str">
            <v>12 Support</v>
          </cell>
          <cell r="D44" t="str">
            <v>1211 Equipment</v>
          </cell>
          <cell r="E44" t="str">
            <v>Equipment</v>
          </cell>
          <cell r="F44" t="str">
            <v>Survey</v>
          </cell>
          <cell r="G44" t="str">
            <v>Equip repairs</v>
          </cell>
        </row>
        <row r="45">
          <cell r="B45" t="str">
            <v>12.11.10.15</v>
          </cell>
          <cell r="C45" t="str">
            <v>12 Support</v>
          </cell>
          <cell r="D45" t="str">
            <v>1211 Equipment</v>
          </cell>
          <cell r="E45" t="str">
            <v>Equipment</v>
          </cell>
          <cell r="F45" t="str">
            <v>Survey</v>
          </cell>
          <cell r="G45" t="str">
            <v>Vehicle repairs</v>
          </cell>
        </row>
        <row r="46">
          <cell r="B46" t="str">
            <v>12.11.10.16</v>
          </cell>
          <cell r="C46" t="str">
            <v>12 Support</v>
          </cell>
          <cell r="D46" t="str">
            <v>1211 Equipment</v>
          </cell>
          <cell r="E46" t="str">
            <v>Equipment</v>
          </cell>
          <cell r="F46" t="str">
            <v>Survey</v>
          </cell>
          <cell r="G46" t="str">
            <v>Depreciation</v>
          </cell>
        </row>
        <row r="47">
          <cell r="B47" t="str">
            <v>12.11.11.10</v>
          </cell>
          <cell r="C47" t="str">
            <v>12 Support</v>
          </cell>
          <cell r="D47" t="str">
            <v>1211 Equipment</v>
          </cell>
          <cell r="E47" t="str">
            <v>Equipment</v>
          </cell>
          <cell r="F47" t="str">
            <v>Geology</v>
          </cell>
          <cell r="G47" t="str">
            <v>Vehicles</v>
          </cell>
        </row>
        <row r="48">
          <cell r="B48" t="str">
            <v>12.11.11.11</v>
          </cell>
          <cell r="C48" t="str">
            <v>12 Support</v>
          </cell>
          <cell r="D48" t="str">
            <v>1211 Equipment</v>
          </cell>
          <cell r="E48" t="str">
            <v>Equipment</v>
          </cell>
          <cell r="F48" t="str">
            <v>Geology</v>
          </cell>
          <cell r="G48" t="str">
            <v>Fuel</v>
          </cell>
        </row>
        <row r="49">
          <cell r="B49" t="str">
            <v>12.11.11.12</v>
          </cell>
          <cell r="C49" t="str">
            <v>12 Support</v>
          </cell>
          <cell r="D49" t="str">
            <v>1211 Equipment</v>
          </cell>
          <cell r="E49" t="str">
            <v>Equipment</v>
          </cell>
          <cell r="F49" t="str">
            <v>Geology</v>
          </cell>
          <cell r="G49" t="str">
            <v>Lubrication</v>
          </cell>
        </row>
        <row r="50">
          <cell r="B50" t="str">
            <v>12.11.11.13</v>
          </cell>
          <cell r="C50" t="str">
            <v>12 Support</v>
          </cell>
          <cell r="D50" t="str">
            <v>1211 Equipment</v>
          </cell>
          <cell r="E50" t="str">
            <v>Equipment</v>
          </cell>
          <cell r="F50" t="str">
            <v>Geology</v>
          </cell>
          <cell r="G50" t="str">
            <v>Equip Rental</v>
          </cell>
        </row>
        <row r="51">
          <cell r="B51" t="str">
            <v>12.11.11.14</v>
          </cell>
          <cell r="C51" t="str">
            <v>12 Support</v>
          </cell>
          <cell r="D51" t="str">
            <v>1211 Equipment</v>
          </cell>
          <cell r="E51" t="str">
            <v>Equipment</v>
          </cell>
          <cell r="F51" t="str">
            <v>Geology</v>
          </cell>
          <cell r="G51" t="str">
            <v>Equip repairs</v>
          </cell>
        </row>
        <row r="52">
          <cell r="B52" t="str">
            <v>12.11.11.15</v>
          </cell>
          <cell r="C52" t="str">
            <v>12 Support</v>
          </cell>
          <cell r="D52" t="str">
            <v>1211 Equipment</v>
          </cell>
          <cell r="E52" t="str">
            <v>Equipment</v>
          </cell>
          <cell r="F52" t="str">
            <v>Geology</v>
          </cell>
          <cell r="G52" t="str">
            <v>Vehicle repairs</v>
          </cell>
        </row>
        <row r="53">
          <cell r="B53" t="str">
            <v>12.11.11.16</v>
          </cell>
          <cell r="C53" t="str">
            <v>12 Support</v>
          </cell>
          <cell r="D53" t="str">
            <v>1211 Equipment</v>
          </cell>
          <cell r="E53" t="str">
            <v>Equipment</v>
          </cell>
          <cell r="F53" t="str">
            <v>Geology</v>
          </cell>
          <cell r="G53" t="str">
            <v>Depreciation</v>
          </cell>
        </row>
        <row r="54">
          <cell r="B54" t="str">
            <v>12.11.12.10</v>
          </cell>
          <cell r="C54" t="str">
            <v>12 Support</v>
          </cell>
          <cell r="D54" t="str">
            <v>1211 Equipment</v>
          </cell>
          <cell r="E54" t="str">
            <v>Equipment</v>
          </cell>
          <cell r="F54" t="str">
            <v>Coal Quality</v>
          </cell>
          <cell r="G54" t="str">
            <v>Vehicles</v>
          </cell>
        </row>
        <row r="55">
          <cell r="B55" t="str">
            <v>12.11.12.11</v>
          </cell>
          <cell r="C55" t="str">
            <v>12 Support</v>
          </cell>
          <cell r="D55" t="str">
            <v>1211 Equipment</v>
          </cell>
          <cell r="E55" t="str">
            <v>Equipment</v>
          </cell>
          <cell r="F55" t="str">
            <v>Coal Quality</v>
          </cell>
          <cell r="G55" t="str">
            <v>Fuel</v>
          </cell>
        </row>
        <row r="56">
          <cell r="B56" t="str">
            <v>12.11.12.12</v>
          </cell>
          <cell r="C56" t="str">
            <v>12 Support</v>
          </cell>
          <cell r="D56" t="str">
            <v>1211 Equipment</v>
          </cell>
          <cell r="E56" t="str">
            <v>Equipment</v>
          </cell>
          <cell r="F56" t="str">
            <v>Coal Quality</v>
          </cell>
          <cell r="G56" t="str">
            <v>Lubrication</v>
          </cell>
        </row>
        <row r="57">
          <cell r="B57" t="str">
            <v>12.11.12.13</v>
          </cell>
          <cell r="C57" t="str">
            <v>12 Support</v>
          </cell>
          <cell r="D57" t="str">
            <v>1211 Equipment</v>
          </cell>
          <cell r="E57" t="str">
            <v>Equipment</v>
          </cell>
          <cell r="F57" t="str">
            <v>Coal Quality</v>
          </cell>
          <cell r="G57" t="str">
            <v>Equip Rental</v>
          </cell>
        </row>
        <row r="58">
          <cell r="B58" t="str">
            <v>12.11.12.14</v>
          </cell>
          <cell r="C58" t="str">
            <v>12 Support</v>
          </cell>
          <cell r="D58" t="str">
            <v>1211 Equipment</v>
          </cell>
          <cell r="E58" t="str">
            <v>Equipment</v>
          </cell>
          <cell r="F58" t="str">
            <v>Coal Quality</v>
          </cell>
          <cell r="G58" t="str">
            <v>Equip repairs</v>
          </cell>
        </row>
        <row r="59">
          <cell r="B59" t="str">
            <v>12.11.12.15</v>
          </cell>
          <cell r="C59" t="str">
            <v>12 Support</v>
          </cell>
          <cell r="D59" t="str">
            <v>1211 Equipment</v>
          </cell>
          <cell r="E59" t="str">
            <v>Equipment</v>
          </cell>
          <cell r="F59" t="str">
            <v>Coal Quality</v>
          </cell>
          <cell r="G59" t="str">
            <v>Vehicle repairs</v>
          </cell>
        </row>
        <row r="60">
          <cell r="B60" t="str">
            <v>12.11.12.16</v>
          </cell>
          <cell r="C60" t="str">
            <v>12 Support</v>
          </cell>
          <cell r="D60" t="str">
            <v>1211 Equipment</v>
          </cell>
          <cell r="E60" t="str">
            <v>Equipment</v>
          </cell>
          <cell r="F60" t="str">
            <v>Coal Quality</v>
          </cell>
          <cell r="G60" t="str">
            <v>Depreciation</v>
          </cell>
        </row>
        <row r="61">
          <cell r="B61" t="str">
            <v>12.11.13.10</v>
          </cell>
          <cell r="C61" t="str">
            <v>12 Support</v>
          </cell>
          <cell r="D61" t="str">
            <v>1211 Equipment</v>
          </cell>
          <cell r="E61" t="str">
            <v>Equipment</v>
          </cell>
          <cell r="F61" t="str">
            <v>Mining Supervision</v>
          </cell>
          <cell r="G61" t="str">
            <v>Vehicles</v>
          </cell>
        </row>
        <row r="62">
          <cell r="B62" t="str">
            <v>12.11.13.11</v>
          </cell>
          <cell r="C62" t="str">
            <v>12 Support</v>
          </cell>
          <cell r="D62" t="str">
            <v>1211 Equipment</v>
          </cell>
          <cell r="E62" t="str">
            <v>Equipment</v>
          </cell>
          <cell r="F62" t="str">
            <v>Mining Supervision</v>
          </cell>
          <cell r="G62" t="str">
            <v>Fuel</v>
          </cell>
        </row>
        <row r="63">
          <cell r="B63" t="str">
            <v>12.11.13.12</v>
          </cell>
          <cell r="C63" t="str">
            <v>12 Support</v>
          </cell>
          <cell r="D63" t="str">
            <v>1211 Equipment</v>
          </cell>
          <cell r="E63" t="str">
            <v>Equipment</v>
          </cell>
          <cell r="F63" t="str">
            <v>Mining Supervision</v>
          </cell>
          <cell r="G63" t="str">
            <v>Lubrication</v>
          </cell>
        </row>
        <row r="64">
          <cell r="B64" t="str">
            <v>12.11.13.13</v>
          </cell>
          <cell r="C64" t="str">
            <v>12 Support</v>
          </cell>
          <cell r="D64" t="str">
            <v>1211 Equipment</v>
          </cell>
          <cell r="E64" t="str">
            <v>Equipment</v>
          </cell>
          <cell r="F64" t="str">
            <v>Mining Supervision</v>
          </cell>
          <cell r="G64" t="str">
            <v>Equip Rental</v>
          </cell>
        </row>
        <row r="65">
          <cell r="B65" t="str">
            <v>12.11.13.14</v>
          </cell>
          <cell r="C65" t="str">
            <v>12 Support</v>
          </cell>
          <cell r="D65" t="str">
            <v>1211 Equipment</v>
          </cell>
          <cell r="E65" t="str">
            <v>Equipment</v>
          </cell>
          <cell r="F65" t="str">
            <v>Mining Supervision</v>
          </cell>
          <cell r="G65" t="str">
            <v>Equip repairs</v>
          </cell>
        </row>
        <row r="66">
          <cell r="B66" t="str">
            <v>12.11.13.15</v>
          </cell>
          <cell r="C66" t="str">
            <v>12 Support</v>
          </cell>
          <cell r="D66" t="str">
            <v>1211 Equipment</v>
          </cell>
          <cell r="E66" t="str">
            <v>Equipment</v>
          </cell>
          <cell r="F66" t="str">
            <v>Mining Supervision</v>
          </cell>
          <cell r="G66" t="str">
            <v>Vehicle repairs</v>
          </cell>
        </row>
        <row r="67">
          <cell r="B67" t="str">
            <v>12.11.13.16</v>
          </cell>
          <cell r="C67" t="str">
            <v>12 Support</v>
          </cell>
          <cell r="D67" t="str">
            <v>1211 Equipment</v>
          </cell>
          <cell r="E67" t="str">
            <v>Equipment</v>
          </cell>
          <cell r="F67" t="str">
            <v>Mining Supervision</v>
          </cell>
          <cell r="G67" t="str">
            <v>Depreciation</v>
          </cell>
        </row>
        <row r="68">
          <cell r="B68" t="str">
            <v>12.11.14.10</v>
          </cell>
          <cell r="C68" t="str">
            <v>12 Support</v>
          </cell>
          <cell r="D68" t="str">
            <v>1211 Equipment</v>
          </cell>
          <cell r="E68" t="str">
            <v>Equipment</v>
          </cell>
          <cell r="F68" t="str">
            <v>Mine Planning</v>
          </cell>
          <cell r="G68" t="str">
            <v>Vehicles</v>
          </cell>
        </row>
        <row r="69">
          <cell r="B69" t="str">
            <v>12.11.14.11</v>
          </cell>
          <cell r="C69" t="str">
            <v>12 Support</v>
          </cell>
          <cell r="D69" t="str">
            <v>1211 Equipment</v>
          </cell>
          <cell r="E69" t="str">
            <v>Equipment</v>
          </cell>
          <cell r="F69" t="str">
            <v>Mine Planning</v>
          </cell>
          <cell r="G69" t="str">
            <v>Fuel</v>
          </cell>
        </row>
        <row r="70">
          <cell r="B70" t="str">
            <v>12.11.14.12</v>
          </cell>
          <cell r="C70" t="str">
            <v>12 Support</v>
          </cell>
          <cell r="D70" t="str">
            <v>1211 Equipment</v>
          </cell>
          <cell r="E70" t="str">
            <v>Equipment</v>
          </cell>
          <cell r="F70" t="str">
            <v>Mine Planning</v>
          </cell>
          <cell r="G70" t="str">
            <v>Lubrication</v>
          </cell>
        </row>
        <row r="71">
          <cell r="B71" t="str">
            <v>12.11.14.13</v>
          </cell>
          <cell r="C71" t="str">
            <v>12 Support</v>
          </cell>
          <cell r="D71" t="str">
            <v>1211 Equipment</v>
          </cell>
          <cell r="E71" t="str">
            <v>Equipment</v>
          </cell>
          <cell r="F71" t="str">
            <v>Mine Planning</v>
          </cell>
          <cell r="G71" t="str">
            <v>Equip Rental</v>
          </cell>
        </row>
        <row r="72">
          <cell r="B72" t="str">
            <v>12.11.14.14</v>
          </cell>
          <cell r="C72" t="str">
            <v>12 Support</v>
          </cell>
          <cell r="D72" t="str">
            <v>1211 Equipment</v>
          </cell>
          <cell r="E72" t="str">
            <v>Equipment</v>
          </cell>
          <cell r="F72" t="str">
            <v>Mine Planning</v>
          </cell>
          <cell r="G72" t="str">
            <v>Equip repairs</v>
          </cell>
        </row>
        <row r="73">
          <cell r="B73" t="str">
            <v>12.11.14.15</v>
          </cell>
          <cell r="C73" t="str">
            <v>12 Support</v>
          </cell>
          <cell r="D73" t="str">
            <v>1211 Equipment</v>
          </cell>
          <cell r="E73" t="str">
            <v>Equipment</v>
          </cell>
          <cell r="F73" t="str">
            <v>Mine Planning</v>
          </cell>
          <cell r="G73" t="str">
            <v>Vehicle repairs</v>
          </cell>
        </row>
        <row r="74">
          <cell r="B74" t="str">
            <v>12.11.14.16</v>
          </cell>
          <cell r="C74" t="str">
            <v>12 Support</v>
          </cell>
          <cell r="D74" t="str">
            <v>1211 Equipment</v>
          </cell>
          <cell r="E74" t="str">
            <v>Equipment</v>
          </cell>
          <cell r="F74" t="str">
            <v>Mine Planning</v>
          </cell>
          <cell r="G74" t="str">
            <v>Depreciation</v>
          </cell>
        </row>
        <row r="75">
          <cell r="B75" t="str">
            <v>12.11.15.10</v>
          </cell>
          <cell r="C75" t="str">
            <v>12 Support</v>
          </cell>
          <cell r="D75" t="str">
            <v>1211 Equipment</v>
          </cell>
          <cell r="E75" t="str">
            <v>Equipment</v>
          </cell>
          <cell r="F75" t="str">
            <v>Environmental</v>
          </cell>
          <cell r="G75" t="str">
            <v>Vehicles</v>
          </cell>
        </row>
        <row r="76">
          <cell r="B76" t="str">
            <v>12.11.15.11</v>
          </cell>
          <cell r="C76" t="str">
            <v>12 Support</v>
          </cell>
          <cell r="D76" t="str">
            <v>1211 Equipment</v>
          </cell>
          <cell r="E76" t="str">
            <v>Equipment</v>
          </cell>
          <cell r="F76" t="str">
            <v>Environmental</v>
          </cell>
          <cell r="G76" t="str">
            <v>Fuel</v>
          </cell>
        </row>
        <row r="77">
          <cell r="B77" t="str">
            <v>12.11.15.12</v>
          </cell>
          <cell r="C77" t="str">
            <v>12 Support</v>
          </cell>
          <cell r="D77" t="str">
            <v>1211 Equipment</v>
          </cell>
          <cell r="E77" t="str">
            <v>Equipment</v>
          </cell>
          <cell r="F77" t="str">
            <v>Environmental</v>
          </cell>
          <cell r="G77" t="str">
            <v>Lubrication</v>
          </cell>
        </row>
        <row r="78">
          <cell r="B78" t="str">
            <v>12.11.15.13</v>
          </cell>
          <cell r="C78" t="str">
            <v>12 Support</v>
          </cell>
          <cell r="D78" t="str">
            <v>1211 Equipment</v>
          </cell>
          <cell r="E78" t="str">
            <v>Equipment</v>
          </cell>
          <cell r="F78" t="str">
            <v>Environmental</v>
          </cell>
          <cell r="G78" t="str">
            <v>Equip Rental</v>
          </cell>
        </row>
        <row r="79">
          <cell r="B79" t="str">
            <v>12.11.15.14</v>
          </cell>
          <cell r="C79" t="str">
            <v>12 Support</v>
          </cell>
          <cell r="D79" t="str">
            <v>1211 Equipment</v>
          </cell>
          <cell r="E79" t="str">
            <v>Equipment</v>
          </cell>
          <cell r="F79" t="str">
            <v>Environmental</v>
          </cell>
          <cell r="G79" t="str">
            <v>Equip repairs</v>
          </cell>
        </row>
        <row r="80">
          <cell r="B80" t="str">
            <v>12.11.15.15</v>
          </cell>
          <cell r="C80" t="str">
            <v>12 Support</v>
          </cell>
          <cell r="D80" t="str">
            <v>1211 Equipment</v>
          </cell>
          <cell r="E80" t="str">
            <v>Equipment</v>
          </cell>
          <cell r="F80" t="str">
            <v>Environmental</v>
          </cell>
          <cell r="G80" t="str">
            <v>Vehicle repairs</v>
          </cell>
        </row>
        <row r="81">
          <cell r="B81" t="str">
            <v>12.11.15.16</v>
          </cell>
          <cell r="C81" t="str">
            <v>12 Support</v>
          </cell>
          <cell r="D81" t="str">
            <v>1211 Equipment</v>
          </cell>
          <cell r="E81" t="str">
            <v>Equipment</v>
          </cell>
          <cell r="F81" t="str">
            <v>Environmental</v>
          </cell>
          <cell r="G81" t="str">
            <v>Depreciation</v>
          </cell>
        </row>
        <row r="82">
          <cell r="B82" t="str">
            <v>12.11.16.10</v>
          </cell>
          <cell r="C82" t="str">
            <v>12 Support</v>
          </cell>
          <cell r="D82" t="str">
            <v>1211 Equipment</v>
          </cell>
          <cell r="E82" t="str">
            <v>Equipment</v>
          </cell>
          <cell r="F82" t="str">
            <v>Warehouse</v>
          </cell>
          <cell r="G82" t="str">
            <v>Vehicles</v>
          </cell>
        </row>
        <row r="83">
          <cell r="B83" t="str">
            <v>12.11.16.11</v>
          </cell>
          <cell r="C83" t="str">
            <v>12 Support</v>
          </cell>
          <cell r="D83" t="str">
            <v>1211 Equipment</v>
          </cell>
          <cell r="E83" t="str">
            <v>Equipment</v>
          </cell>
          <cell r="F83" t="str">
            <v>Warehouse</v>
          </cell>
          <cell r="G83" t="str">
            <v>Fuel</v>
          </cell>
        </row>
        <row r="84">
          <cell r="B84" t="str">
            <v>12.11.16.12</v>
          </cell>
          <cell r="C84" t="str">
            <v>12 Support</v>
          </cell>
          <cell r="D84" t="str">
            <v>1211 Equipment</v>
          </cell>
          <cell r="E84" t="str">
            <v>Equipment</v>
          </cell>
          <cell r="F84" t="str">
            <v>Warehouse</v>
          </cell>
          <cell r="G84" t="str">
            <v>Lubrication</v>
          </cell>
        </row>
        <row r="85">
          <cell r="B85" t="str">
            <v>12.11.16.13</v>
          </cell>
          <cell r="C85" t="str">
            <v>12 Support</v>
          </cell>
          <cell r="D85" t="str">
            <v>1211 Equipment</v>
          </cell>
          <cell r="E85" t="str">
            <v>Equipment</v>
          </cell>
          <cell r="F85" t="str">
            <v>Warehouse</v>
          </cell>
          <cell r="G85" t="str">
            <v>Equip Rental</v>
          </cell>
        </row>
        <row r="86">
          <cell r="B86" t="str">
            <v>12.11.16.14</v>
          </cell>
          <cell r="C86" t="str">
            <v>12 Support</v>
          </cell>
          <cell r="D86" t="str">
            <v>1211 Equipment</v>
          </cell>
          <cell r="E86" t="str">
            <v>Equipment</v>
          </cell>
          <cell r="F86" t="str">
            <v>Warehouse</v>
          </cell>
          <cell r="G86" t="str">
            <v>Equip repairs</v>
          </cell>
        </row>
        <row r="87">
          <cell r="B87" t="str">
            <v>12.11.16.15</v>
          </cell>
          <cell r="C87" t="str">
            <v>12 Support</v>
          </cell>
          <cell r="D87" t="str">
            <v>1211 Equipment</v>
          </cell>
          <cell r="E87" t="str">
            <v>Equipment</v>
          </cell>
          <cell r="F87" t="str">
            <v>Warehouse</v>
          </cell>
          <cell r="G87" t="str">
            <v>Vehicle repairs</v>
          </cell>
        </row>
        <row r="88">
          <cell r="B88" t="str">
            <v>12.11.16.16</v>
          </cell>
          <cell r="C88" t="str">
            <v>12 Support</v>
          </cell>
          <cell r="D88" t="str">
            <v>1211 Equipment</v>
          </cell>
          <cell r="E88" t="str">
            <v>Equipment</v>
          </cell>
          <cell r="F88" t="str">
            <v>Warehouse</v>
          </cell>
          <cell r="G88" t="str">
            <v>Depreciation</v>
          </cell>
        </row>
        <row r="89">
          <cell r="B89" t="str">
            <v>12.11.17.10</v>
          </cell>
          <cell r="C89" t="str">
            <v>12 Support</v>
          </cell>
          <cell r="D89" t="str">
            <v>1211 Equipment</v>
          </cell>
          <cell r="E89" t="str">
            <v>Equipment</v>
          </cell>
          <cell r="F89" t="str">
            <v>Maintenance</v>
          </cell>
          <cell r="G89" t="str">
            <v>Vehicles</v>
          </cell>
        </row>
        <row r="90">
          <cell r="B90" t="str">
            <v>12.11.17.11</v>
          </cell>
          <cell r="C90" t="str">
            <v>12 Support</v>
          </cell>
          <cell r="D90" t="str">
            <v>1211 Equipment</v>
          </cell>
          <cell r="E90" t="str">
            <v>Equipment</v>
          </cell>
          <cell r="F90" t="str">
            <v>Maintenance</v>
          </cell>
          <cell r="G90" t="str">
            <v>Fuel</v>
          </cell>
        </row>
        <row r="91">
          <cell r="B91" t="str">
            <v>12.11.17.12</v>
          </cell>
          <cell r="C91" t="str">
            <v>12 Support</v>
          </cell>
          <cell r="D91" t="str">
            <v>1211 Equipment</v>
          </cell>
          <cell r="E91" t="str">
            <v>Equipment</v>
          </cell>
          <cell r="F91" t="str">
            <v>Maintenance</v>
          </cell>
          <cell r="G91" t="str">
            <v>Lubrication</v>
          </cell>
        </row>
        <row r="92">
          <cell r="B92" t="str">
            <v>12.11.17.13</v>
          </cell>
          <cell r="C92" t="str">
            <v>12 Support</v>
          </cell>
          <cell r="D92" t="str">
            <v>1211 Equipment</v>
          </cell>
          <cell r="E92" t="str">
            <v>Equipment</v>
          </cell>
          <cell r="F92" t="str">
            <v>Maintenance</v>
          </cell>
          <cell r="G92" t="str">
            <v>Equip Rental - Small Tools</v>
          </cell>
        </row>
        <row r="93">
          <cell r="B93" t="str">
            <v>12.11.17.14</v>
          </cell>
          <cell r="C93" t="str">
            <v>12 Support</v>
          </cell>
          <cell r="D93" t="str">
            <v>1211 Equipment</v>
          </cell>
          <cell r="E93" t="str">
            <v>Equipment</v>
          </cell>
          <cell r="F93" t="str">
            <v>Maintenance</v>
          </cell>
          <cell r="G93" t="str">
            <v>Equip repairs</v>
          </cell>
        </row>
        <row r="94">
          <cell r="B94" t="str">
            <v>12.11.17.15</v>
          </cell>
          <cell r="C94" t="str">
            <v>12 Support</v>
          </cell>
          <cell r="D94" t="str">
            <v>1211 Equipment</v>
          </cell>
          <cell r="E94" t="str">
            <v>Equipment</v>
          </cell>
          <cell r="F94" t="str">
            <v>Maintenance</v>
          </cell>
          <cell r="G94" t="str">
            <v>Vehicle repairs</v>
          </cell>
        </row>
        <row r="95">
          <cell r="B95" t="str">
            <v>12.11.17.16</v>
          </cell>
          <cell r="C95" t="str">
            <v>12 Support</v>
          </cell>
          <cell r="D95" t="str">
            <v>1211 Equipment</v>
          </cell>
          <cell r="E95" t="str">
            <v>Equipment</v>
          </cell>
          <cell r="F95" t="str">
            <v>Maintenance</v>
          </cell>
          <cell r="G95" t="str">
            <v>Depreciation</v>
          </cell>
        </row>
        <row r="96">
          <cell r="B96" t="str">
            <v>12.11.18.10</v>
          </cell>
          <cell r="C96" t="str">
            <v>12 Support</v>
          </cell>
          <cell r="D96" t="str">
            <v>1211 Equipment</v>
          </cell>
          <cell r="E96" t="str">
            <v>Equipment</v>
          </cell>
          <cell r="F96" t="str">
            <v>Infrastructure(Roads etc)</v>
          </cell>
          <cell r="G96" t="str">
            <v>Vehicles</v>
          </cell>
        </row>
        <row r="97">
          <cell r="B97" t="str">
            <v>12.11.18.11</v>
          </cell>
          <cell r="C97" t="str">
            <v>12 Support</v>
          </cell>
          <cell r="D97" t="str">
            <v>1211 Equipment</v>
          </cell>
          <cell r="E97" t="str">
            <v>Equipment</v>
          </cell>
          <cell r="F97" t="str">
            <v>Infrastructure(Roads etc)</v>
          </cell>
          <cell r="G97" t="str">
            <v>Fuel</v>
          </cell>
        </row>
        <row r="98">
          <cell r="B98" t="str">
            <v>12.11.18.12</v>
          </cell>
          <cell r="C98" t="str">
            <v>12 Support</v>
          </cell>
          <cell r="D98" t="str">
            <v>1211 Equipment</v>
          </cell>
          <cell r="E98" t="str">
            <v>Equipment</v>
          </cell>
          <cell r="F98" t="str">
            <v>Infrastructure(Roads etc)</v>
          </cell>
          <cell r="G98" t="str">
            <v>Lubrication</v>
          </cell>
        </row>
        <row r="99">
          <cell r="B99" t="str">
            <v>12.11.18.13</v>
          </cell>
          <cell r="C99" t="str">
            <v>12 Support</v>
          </cell>
          <cell r="D99" t="str">
            <v>1211 Equipment</v>
          </cell>
          <cell r="E99" t="str">
            <v>Equipment</v>
          </cell>
          <cell r="F99" t="str">
            <v>Infrastructure(Roads etc)</v>
          </cell>
          <cell r="G99" t="str">
            <v>Equip Rental</v>
          </cell>
        </row>
        <row r="100">
          <cell r="B100" t="str">
            <v>12.11.18.14</v>
          </cell>
          <cell r="C100" t="str">
            <v>12 Support</v>
          </cell>
          <cell r="D100" t="str">
            <v>1211 Equipment</v>
          </cell>
          <cell r="E100" t="str">
            <v>Equipment</v>
          </cell>
          <cell r="F100" t="str">
            <v>Infrastructure(Roads etc)</v>
          </cell>
          <cell r="G100" t="str">
            <v>Equip repairs</v>
          </cell>
        </row>
        <row r="101">
          <cell r="B101" t="str">
            <v>12.11.18.15</v>
          </cell>
          <cell r="C101" t="str">
            <v>12 Support</v>
          </cell>
          <cell r="D101" t="str">
            <v>1211 Equipment</v>
          </cell>
          <cell r="E101" t="str">
            <v>Equipment</v>
          </cell>
          <cell r="F101" t="str">
            <v>Infrastructure(Roads etc)</v>
          </cell>
          <cell r="G101" t="str">
            <v>Vehicle repairs</v>
          </cell>
        </row>
        <row r="102">
          <cell r="B102" t="str">
            <v>12.11.18.16</v>
          </cell>
          <cell r="C102" t="str">
            <v>12 Support</v>
          </cell>
          <cell r="D102" t="str">
            <v>1211 Equipment</v>
          </cell>
          <cell r="E102" t="str">
            <v>Equipment</v>
          </cell>
          <cell r="F102" t="str">
            <v>Infrastructure(Roads etc)</v>
          </cell>
          <cell r="G102" t="str">
            <v>Depreciation</v>
          </cell>
        </row>
        <row r="103">
          <cell r="B103" t="str">
            <v>12.11.18.17</v>
          </cell>
          <cell r="C103" t="str">
            <v>12 Support</v>
          </cell>
          <cell r="D103" t="str">
            <v>1211 Equipment</v>
          </cell>
          <cell r="E103" t="str">
            <v>Equipment</v>
          </cell>
          <cell r="F103" t="str">
            <v>Infrastructure(Roads etc)</v>
          </cell>
          <cell r="G103" t="str">
            <v>Dozer</v>
          </cell>
        </row>
        <row r="104">
          <cell r="B104" t="str">
            <v>12.11.18.18</v>
          </cell>
          <cell r="C104" t="str">
            <v>12 Support</v>
          </cell>
          <cell r="D104" t="str">
            <v>1211 Equipment</v>
          </cell>
          <cell r="E104" t="str">
            <v>Equipment</v>
          </cell>
          <cell r="F104" t="str">
            <v>Infrastructure(Roads etc)</v>
          </cell>
          <cell r="G104" t="str">
            <v>Diesel</v>
          </cell>
        </row>
        <row r="105">
          <cell r="B105" t="str">
            <v>12.11.19.10</v>
          </cell>
          <cell r="C105" t="str">
            <v>12 Support</v>
          </cell>
          <cell r="D105" t="str">
            <v>1211 Equipment</v>
          </cell>
          <cell r="E105" t="str">
            <v>Equipment</v>
          </cell>
          <cell r="F105" t="str">
            <v>Dewatering/Pit Pumping/Drainage</v>
          </cell>
          <cell r="G105" t="str">
            <v>Vehicles</v>
          </cell>
        </row>
        <row r="106">
          <cell r="B106" t="str">
            <v>12.11.19.11</v>
          </cell>
          <cell r="C106" t="str">
            <v>12 Support</v>
          </cell>
          <cell r="D106" t="str">
            <v>1211 Equipment</v>
          </cell>
          <cell r="E106" t="str">
            <v>Equipment</v>
          </cell>
          <cell r="F106" t="str">
            <v>Dewatering/Pit Pumping/Drainage</v>
          </cell>
          <cell r="G106" t="str">
            <v>Fuel</v>
          </cell>
        </row>
        <row r="107">
          <cell r="B107" t="str">
            <v>12.11.19.12</v>
          </cell>
          <cell r="C107" t="str">
            <v>12 Support</v>
          </cell>
          <cell r="D107" t="str">
            <v>1211 Equipment</v>
          </cell>
          <cell r="E107" t="str">
            <v>Equipment</v>
          </cell>
          <cell r="F107" t="str">
            <v>Dewatering/Pit Pumping/Drainage</v>
          </cell>
          <cell r="G107" t="str">
            <v>Lubrication</v>
          </cell>
        </row>
        <row r="108">
          <cell r="B108" t="str">
            <v>12.11.19.13</v>
          </cell>
          <cell r="C108" t="str">
            <v>12 Support</v>
          </cell>
          <cell r="D108" t="str">
            <v>1211 Equipment</v>
          </cell>
          <cell r="E108" t="str">
            <v>Equipment</v>
          </cell>
          <cell r="F108" t="str">
            <v>Dewatering/Pit Pumping/Drainage</v>
          </cell>
          <cell r="G108" t="str">
            <v>Equip Rental</v>
          </cell>
        </row>
        <row r="109">
          <cell r="B109" t="str">
            <v>12.11.19.14</v>
          </cell>
          <cell r="C109" t="str">
            <v>12 Support</v>
          </cell>
          <cell r="D109" t="str">
            <v>1211 Equipment</v>
          </cell>
          <cell r="E109" t="str">
            <v>Equipment</v>
          </cell>
          <cell r="F109" t="str">
            <v>Dewatering/Pit Pumping/Drainage</v>
          </cell>
          <cell r="G109" t="str">
            <v>Equip repairs</v>
          </cell>
        </row>
        <row r="110">
          <cell r="B110" t="str">
            <v>12.11.19.15</v>
          </cell>
          <cell r="C110" t="str">
            <v>12 Support</v>
          </cell>
          <cell r="D110" t="str">
            <v>1211 Equipment</v>
          </cell>
          <cell r="E110" t="str">
            <v>Equipment</v>
          </cell>
          <cell r="F110" t="str">
            <v>Dewatering/Pit Pumping/Drainage</v>
          </cell>
          <cell r="G110" t="str">
            <v>Vehicle repairs</v>
          </cell>
        </row>
        <row r="111">
          <cell r="B111" t="str">
            <v>12.11.19.16</v>
          </cell>
          <cell r="C111" t="str">
            <v>12 Support</v>
          </cell>
          <cell r="D111" t="str">
            <v>1211 Equipment</v>
          </cell>
          <cell r="E111" t="str">
            <v>Equipment</v>
          </cell>
          <cell r="F111" t="str">
            <v>Dewatering/Pit Pumping/Drainage</v>
          </cell>
          <cell r="G111" t="str">
            <v>Depreciation</v>
          </cell>
        </row>
        <row r="112">
          <cell r="B112" t="str">
            <v>12.11.19.17</v>
          </cell>
          <cell r="C112" t="str">
            <v>12 Support</v>
          </cell>
          <cell r="D112" t="str">
            <v>1211 Equipment</v>
          </cell>
          <cell r="E112" t="str">
            <v>Equipment</v>
          </cell>
          <cell r="F112" t="str">
            <v>Dewatering/Pit Pumping/Drainage</v>
          </cell>
          <cell r="G112" t="str">
            <v>Back Up generator</v>
          </cell>
        </row>
        <row r="113">
          <cell r="B113" t="str">
            <v>12.11.19.18</v>
          </cell>
          <cell r="C113" t="str">
            <v>12 Support</v>
          </cell>
          <cell r="D113" t="str">
            <v>1211 Equipment</v>
          </cell>
          <cell r="E113" t="str">
            <v>Equipment</v>
          </cell>
          <cell r="F113" t="str">
            <v>Dewatering/Pit Pumping/Drainage</v>
          </cell>
          <cell r="G113" t="str">
            <v>Diesel</v>
          </cell>
        </row>
        <row r="114">
          <cell r="B114" t="str">
            <v>12.11.19.19</v>
          </cell>
          <cell r="C114" t="str">
            <v>12 Support</v>
          </cell>
          <cell r="D114" t="str">
            <v>1211 Equipment</v>
          </cell>
          <cell r="E114" t="str">
            <v>Equipment</v>
          </cell>
          <cell r="F114" t="str">
            <v>Dewatering/Pit Pumping/Drainage</v>
          </cell>
          <cell r="G114" t="str">
            <v>Dewatering pipe</v>
          </cell>
        </row>
        <row r="115">
          <cell r="B115" t="str">
            <v>12.11.19.20</v>
          </cell>
          <cell r="C115" t="str">
            <v>12 Support</v>
          </cell>
          <cell r="D115" t="str">
            <v>1211 Equipment</v>
          </cell>
          <cell r="E115" t="str">
            <v>Equipment</v>
          </cell>
          <cell r="F115" t="str">
            <v>Dewatering/Pit Pumping/Drainage</v>
          </cell>
          <cell r="G115" t="str">
            <v>Dozer</v>
          </cell>
        </row>
        <row r="116">
          <cell r="B116" t="str">
            <v>12.11.20.10</v>
          </cell>
          <cell r="C116" t="str">
            <v>12 Support</v>
          </cell>
          <cell r="D116" t="str">
            <v>1211 Equipment</v>
          </cell>
          <cell r="E116" t="str">
            <v>Equipment</v>
          </cell>
          <cell r="F116" t="str">
            <v>Dumps/Reclamation/Topsoil</v>
          </cell>
          <cell r="G116" t="str">
            <v>Vehicles</v>
          </cell>
        </row>
        <row r="117">
          <cell r="B117" t="str">
            <v>12.11.20.11</v>
          </cell>
          <cell r="C117" t="str">
            <v>12 Support</v>
          </cell>
          <cell r="D117" t="str">
            <v>1211 Equipment</v>
          </cell>
          <cell r="E117" t="str">
            <v>Equipment</v>
          </cell>
          <cell r="F117" t="str">
            <v>Dumps/Reclamation/Topsoil</v>
          </cell>
          <cell r="G117" t="str">
            <v>Fuel</v>
          </cell>
        </row>
        <row r="118">
          <cell r="B118" t="str">
            <v>12.11.20.12</v>
          </cell>
          <cell r="C118" t="str">
            <v>12 Support</v>
          </cell>
          <cell r="D118" t="str">
            <v>1211 Equipment</v>
          </cell>
          <cell r="E118" t="str">
            <v>Equipment</v>
          </cell>
          <cell r="F118" t="str">
            <v>Dumps/Reclamation/Topsoil</v>
          </cell>
          <cell r="G118" t="str">
            <v>Lubrication</v>
          </cell>
        </row>
        <row r="119">
          <cell r="B119" t="str">
            <v>12.11.20.13</v>
          </cell>
          <cell r="C119" t="str">
            <v>12 Support</v>
          </cell>
          <cell r="D119" t="str">
            <v>1211 Equipment</v>
          </cell>
          <cell r="E119" t="str">
            <v>Equipment</v>
          </cell>
          <cell r="F119" t="str">
            <v>Dumps/Reclamation/Topsoil</v>
          </cell>
          <cell r="G119" t="str">
            <v>Equip Rental</v>
          </cell>
        </row>
        <row r="120">
          <cell r="B120" t="str">
            <v>12.11.20.14</v>
          </cell>
          <cell r="C120" t="str">
            <v>12 Support</v>
          </cell>
          <cell r="D120" t="str">
            <v>1211 Equipment</v>
          </cell>
          <cell r="E120" t="str">
            <v>Equipment</v>
          </cell>
          <cell r="F120" t="str">
            <v>Dumps/Reclamation/Topsoil</v>
          </cell>
          <cell r="G120" t="str">
            <v>Equip repairs</v>
          </cell>
        </row>
        <row r="121">
          <cell r="B121" t="str">
            <v>12.11.20.15</v>
          </cell>
          <cell r="C121" t="str">
            <v>12 Support</v>
          </cell>
          <cell r="D121" t="str">
            <v>1211 Equipment</v>
          </cell>
          <cell r="E121" t="str">
            <v>Equipment</v>
          </cell>
          <cell r="F121" t="str">
            <v>Dumps/Reclamation/Topsoil</v>
          </cell>
          <cell r="G121" t="str">
            <v>Vehicle repairs</v>
          </cell>
        </row>
        <row r="122">
          <cell r="B122" t="str">
            <v>12.11.20.16</v>
          </cell>
          <cell r="C122" t="str">
            <v>12 Support</v>
          </cell>
          <cell r="D122" t="str">
            <v>1211 Equipment</v>
          </cell>
          <cell r="E122" t="str">
            <v>Equipment</v>
          </cell>
          <cell r="F122" t="str">
            <v>Dumps/Reclamation/Topsoil</v>
          </cell>
          <cell r="G122" t="str">
            <v>Depreciation</v>
          </cell>
        </row>
        <row r="123">
          <cell r="B123" t="str">
            <v>12.11.21.10</v>
          </cell>
          <cell r="C123" t="str">
            <v>12 Support</v>
          </cell>
          <cell r="D123" t="str">
            <v>1211 Equipment</v>
          </cell>
          <cell r="E123" t="str">
            <v>Equipment</v>
          </cell>
          <cell r="F123" t="str">
            <v>Watering</v>
          </cell>
          <cell r="G123" t="str">
            <v>Vehicles</v>
          </cell>
        </row>
        <row r="124">
          <cell r="B124" t="str">
            <v>12.11.21.11</v>
          </cell>
          <cell r="C124" t="str">
            <v>12 Support</v>
          </cell>
          <cell r="D124" t="str">
            <v>1211 Equipment</v>
          </cell>
          <cell r="E124" t="str">
            <v>Equipment</v>
          </cell>
          <cell r="F124" t="str">
            <v>Watering</v>
          </cell>
          <cell r="G124" t="str">
            <v>Fuel</v>
          </cell>
        </row>
        <row r="125">
          <cell r="B125" t="str">
            <v>12.11.21.12</v>
          </cell>
          <cell r="C125" t="str">
            <v>12 Support</v>
          </cell>
          <cell r="D125" t="str">
            <v>1211 Equipment</v>
          </cell>
          <cell r="E125" t="str">
            <v>Equipment</v>
          </cell>
          <cell r="F125" t="str">
            <v>Watering</v>
          </cell>
          <cell r="G125" t="str">
            <v>Lubrication</v>
          </cell>
        </row>
        <row r="126">
          <cell r="B126" t="str">
            <v>12.11.21.13</v>
          </cell>
          <cell r="C126" t="str">
            <v>12 Support</v>
          </cell>
          <cell r="D126" t="str">
            <v>1211 Equipment</v>
          </cell>
          <cell r="E126" t="str">
            <v>Equipment</v>
          </cell>
          <cell r="F126" t="str">
            <v>Watering</v>
          </cell>
          <cell r="G126" t="str">
            <v>Equip Rental</v>
          </cell>
        </row>
        <row r="127">
          <cell r="B127" t="str">
            <v>12.11.21.14</v>
          </cell>
          <cell r="C127" t="str">
            <v>12 Support</v>
          </cell>
          <cell r="D127" t="str">
            <v>1211 Equipment</v>
          </cell>
          <cell r="E127" t="str">
            <v>Equipment</v>
          </cell>
          <cell r="F127" t="str">
            <v>Watering</v>
          </cell>
          <cell r="G127" t="str">
            <v>Equip rental</v>
          </cell>
        </row>
        <row r="128">
          <cell r="B128" t="str">
            <v>12.11.21.15</v>
          </cell>
          <cell r="C128" t="str">
            <v>12 Support</v>
          </cell>
          <cell r="D128" t="str">
            <v>1211 Equipment</v>
          </cell>
          <cell r="E128" t="str">
            <v>Equipment</v>
          </cell>
          <cell r="F128" t="str">
            <v>Watering</v>
          </cell>
          <cell r="G128" t="str">
            <v>Vehicle repairs</v>
          </cell>
        </row>
        <row r="129">
          <cell r="B129" t="str">
            <v>12.11.21.16</v>
          </cell>
          <cell r="C129" t="str">
            <v>12 Support</v>
          </cell>
          <cell r="D129" t="str">
            <v>1211 Equipment</v>
          </cell>
          <cell r="E129" t="str">
            <v>Equipment</v>
          </cell>
          <cell r="F129" t="str">
            <v>Watering</v>
          </cell>
          <cell r="G129" t="str">
            <v>Depreciation</v>
          </cell>
        </row>
        <row r="130">
          <cell r="B130" t="str">
            <v>12.11.21.17</v>
          </cell>
          <cell r="C130" t="str">
            <v>12 Support</v>
          </cell>
          <cell r="D130" t="str">
            <v>1211 Equipment</v>
          </cell>
          <cell r="E130" t="str">
            <v>Equipment</v>
          </cell>
          <cell r="F130" t="str">
            <v>Medical Service</v>
          </cell>
          <cell r="G130" t="str">
            <v>Vehicles</v>
          </cell>
        </row>
        <row r="131">
          <cell r="B131" t="str">
            <v>12.11.21.18</v>
          </cell>
          <cell r="C131" t="str">
            <v>12 Support</v>
          </cell>
          <cell r="D131" t="str">
            <v>1211 Equipment</v>
          </cell>
          <cell r="E131" t="str">
            <v>Equipment</v>
          </cell>
          <cell r="F131" t="str">
            <v>Medical Service</v>
          </cell>
          <cell r="G131" t="str">
            <v>Fuel</v>
          </cell>
        </row>
        <row r="132">
          <cell r="B132" t="str">
            <v>12.11.21.19</v>
          </cell>
          <cell r="C132" t="str">
            <v>12 Support</v>
          </cell>
          <cell r="D132" t="str">
            <v>1211 Equipment</v>
          </cell>
          <cell r="E132" t="str">
            <v>Equipment</v>
          </cell>
          <cell r="F132" t="str">
            <v>Medical Service</v>
          </cell>
          <cell r="G132" t="str">
            <v>Lubrication</v>
          </cell>
        </row>
        <row r="133">
          <cell r="B133" t="str">
            <v>12.11.21.20</v>
          </cell>
          <cell r="C133" t="str">
            <v>12 Support</v>
          </cell>
          <cell r="D133" t="str">
            <v>1211 Equipment</v>
          </cell>
          <cell r="E133" t="str">
            <v>Equipment</v>
          </cell>
          <cell r="F133" t="str">
            <v>Medical Service</v>
          </cell>
          <cell r="G133" t="str">
            <v>Equip Rental</v>
          </cell>
        </row>
        <row r="134">
          <cell r="B134" t="str">
            <v>12.11.21.21</v>
          </cell>
          <cell r="C134" t="str">
            <v>12 Support</v>
          </cell>
          <cell r="D134" t="str">
            <v>1211 Equipment</v>
          </cell>
          <cell r="E134" t="str">
            <v>Equipment</v>
          </cell>
          <cell r="F134" t="str">
            <v>Medical Service</v>
          </cell>
          <cell r="G134" t="str">
            <v>Equip rental</v>
          </cell>
        </row>
        <row r="135">
          <cell r="B135" t="str">
            <v>12.11.21.22</v>
          </cell>
          <cell r="C135" t="str">
            <v>12 Support</v>
          </cell>
          <cell r="D135" t="str">
            <v>1211 Equipment</v>
          </cell>
          <cell r="E135" t="str">
            <v>Equipment</v>
          </cell>
          <cell r="F135" t="str">
            <v>Medical Service</v>
          </cell>
          <cell r="G135" t="str">
            <v>Vehicle repairs</v>
          </cell>
        </row>
        <row r="136">
          <cell r="B136" t="str">
            <v>12.11.21.23</v>
          </cell>
          <cell r="C136" t="str">
            <v>12 Support</v>
          </cell>
          <cell r="D136" t="str">
            <v>1211 Equipment</v>
          </cell>
          <cell r="E136" t="str">
            <v>Equipment</v>
          </cell>
          <cell r="F136" t="str">
            <v>Medical Service</v>
          </cell>
          <cell r="G136" t="str">
            <v>Depreciation</v>
          </cell>
        </row>
        <row r="137">
          <cell r="B137" t="str">
            <v>12.11.22.10</v>
          </cell>
          <cell r="C137" t="str">
            <v>12 Support</v>
          </cell>
          <cell r="D137" t="str">
            <v>1211 Equipment</v>
          </cell>
          <cell r="E137" t="str">
            <v>Equipment</v>
          </cell>
          <cell r="F137" t="str">
            <v>Administration</v>
          </cell>
          <cell r="G137" t="str">
            <v>Vehicles</v>
          </cell>
        </row>
        <row r="138">
          <cell r="B138" t="str">
            <v>12.11.22.11</v>
          </cell>
          <cell r="C138" t="str">
            <v>12 Support</v>
          </cell>
          <cell r="D138" t="str">
            <v>1211 Equipment</v>
          </cell>
          <cell r="E138" t="str">
            <v>Equipment</v>
          </cell>
          <cell r="F138" t="str">
            <v>Administration</v>
          </cell>
          <cell r="G138" t="str">
            <v>Fuel</v>
          </cell>
        </row>
        <row r="139">
          <cell r="B139" t="str">
            <v>12.11.22.12</v>
          </cell>
          <cell r="C139" t="str">
            <v>12 Support</v>
          </cell>
          <cell r="D139" t="str">
            <v>1211 Equipment</v>
          </cell>
          <cell r="E139" t="str">
            <v>Equipment</v>
          </cell>
          <cell r="F139" t="str">
            <v>Administration</v>
          </cell>
          <cell r="G139" t="str">
            <v>Lubrication</v>
          </cell>
        </row>
        <row r="140">
          <cell r="B140" t="str">
            <v>12.11.22.13</v>
          </cell>
          <cell r="C140" t="str">
            <v>12 Support</v>
          </cell>
          <cell r="D140" t="str">
            <v>1211 Equipment</v>
          </cell>
          <cell r="E140" t="str">
            <v>Equipment</v>
          </cell>
          <cell r="F140" t="str">
            <v>Administration</v>
          </cell>
          <cell r="G140" t="str">
            <v>Equip Rental</v>
          </cell>
        </row>
        <row r="141">
          <cell r="B141" t="str">
            <v>12.11.22.14</v>
          </cell>
          <cell r="C141" t="str">
            <v>12 Support</v>
          </cell>
          <cell r="D141" t="str">
            <v>1211 Equipment</v>
          </cell>
          <cell r="E141" t="str">
            <v>Equipment</v>
          </cell>
          <cell r="F141" t="str">
            <v>Administration</v>
          </cell>
          <cell r="G141" t="str">
            <v>Equip repairs</v>
          </cell>
        </row>
        <row r="142">
          <cell r="B142" t="str">
            <v>12.11.22.15</v>
          </cell>
          <cell r="C142" t="str">
            <v>12 Support</v>
          </cell>
          <cell r="D142" t="str">
            <v>1211 Equipment</v>
          </cell>
          <cell r="E142" t="str">
            <v>Equipment</v>
          </cell>
          <cell r="F142" t="str">
            <v>Administration</v>
          </cell>
          <cell r="G142" t="str">
            <v>Vehicle repairs</v>
          </cell>
        </row>
        <row r="143">
          <cell r="B143" t="str">
            <v>12.11.22.16</v>
          </cell>
          <cell r="C143" t="str">
            <v>12 Support</v>
          </cell>
          <cell r="D143" t="str">
            <v>1211 Equipment</v>
          </cell>
          <cell r="E143" t="str">
            <v>Equipment</v>
          </cell>
          <cell r="F143" t="str">
            <v>Administration</v>
          </cell>
          <cell r="G143" t="str">
            <v>Depreciation</v>
          </cell>
        </row>
        <row r="144">
          <cell r="B144" t="str">
            <v>12.12.10.10</v>
          </cell>
          <cell r="C144" t="str">
            <v>12 Support</v>
          </cell>
          <cell r="D144" t="str">
            <v>1212 General Expenses</v>
          </cell>
          <cell r="E144" t="str">
            <v>General Expenses</v>
          </cell>
          <cell r="F144" t="str">
            <v>General Expenses</v>
          </cell>
          <cell r="G144" t="str">
            <v>Surveying</v>
          </cell>
        </row>
        <row r="145">
          <cell r="B145" t="str">
            <v>12.12.10.11</v>
          </cell>
          <cell r="C145" t="str">
            <v>12 Support</v>
          </cell>
          <cell r="D145" t="str">
            <v>1212 General Expenses</v>
          </cell>
          <cell r="E145" t="str">
            <v>General Expenses</v>
          </cell>
          <cell r="F145" t="str">
            <v>General Expenses</v>
          </cell>
          <cell r="G145" t="str">
            <v>Geology</v>
          </cell>
        </row>
        <row r="146">
          <cell r="B146" t="str">
            <v>12.12.10.12</v>
          </cell>
          <cell r="C146" t="str">
            <v>12 Support</v>
          </cell>
          <cell r="D146" t="str">
            <v>1212 General Expenses</v>
          </cell>
          <cell r="E146" t="str">
            <v>General Expenses</v>
          </cell>
          <cell r="F146" t="str">
            <v>General Expenses</v>
          </cell>
          <cell r="G146" t="str">
            <v>Coal Quality</v>
          </cell>
        </row>
        <row r="147">
          <cell r="B147" t="str">
            <v>12.12.10.13</v>
          </cell>
          <cell r="C147" t="str">
            <v>12 Support</v>
          </cell>
          <cell r="D147" t="str">
            <v>1212 General Expenses</v>
          </cell>
          <cell r="E147" t="str">
            <v>General Expenses</v>
          </cell>
          <cell r="F147" t="str">
            <v>General Expenses</v>
          </cell>
          <cell r="G147" t="str">
            <v>Mine Engineering</v>
          </cell>
        </row>
        <row r="148">
          <cell r="B148" t="str">
            <v>12.12.10.14</v>
          </cell>
          <cell r="C148" t="str">
            <v>12 Support</v>
          </cell>
          <cell r="D148" t="str">
            <v>1212 General Expenses</v>
          </cell>
          <cell r="E148" t="str">
            <v>General Expenses</v>
          </cell>
          <cell r="F148" t="str">
            <v>General Expenses</v>
          </cell>
          <cell r="G148" t="str">
            <v>Mine Planning</v>
          </cell>
        </row>
        <row r="149">
          <cell r="B149" t="str">
            <v>12.12.10.15</v>
          </cell>
          <cell r="C149" t="str">
            <v>12 Support</v>
          </cell>
          <cell r="D149" t="str">
            <v>1212 General Expenses</v>
          </cell>
          <cell r="E149" t="str">
            <v>General Expenses</v>
          </cell>
          <cell r="F149" t="str">
            <v>General Expenses</v>
          </cell>
          <cell r="G149" t="str">
            <v>Environmental studies/supplies</v>
          </cell>
        </row>
        <row r="150">
          <cell r="B150" t="str">
            <v>12.12.10.16</v>
          </cell>
          <cell r="C150" t="str">
            <v>12 Support</v>
          </cell>
          <cell r="D150" t="str">
            <v>1212 General Expenses</v>
          </cell>
          <cell r="E150" t="str">
            <v>General Expenses</v>
          </cell>
          <cell r="F150" t="str">
            <v>General Expenses</v>
          </cell>
          <cell r="G150" t="str">
            <v>Civil works/workshops/cranes</v>
          </cell>
        </row>
        <row r="151">
          <cell r="B151" t="str">
            <v>12.12.10.17</v>
          </cell>
          <cell r="C151" t="str">
            <v>12 Support</v>
          </cell>
          <cell r="D151" t="str">
            <v>1212 General Expenses</v>
          </cell>
          <cell r="E151" t="str">
            <v>General Expenses</v>
          </cell>
          <cell r="F151" t="str">
            <v>General Expenses</v>
          </cell>
          <cell r="G151" t="str">
            <v>Warehouse</v>
          </cell>
        </row>
        <row r="152">
          <cell r="B152" t="str">
            <v>12.12.10.18</v>
          </cell>
          <cell r="C152" t="str">
            <v>12 Support</v>
          </cell>
          <cell r="D152" t="str">
            <v>1212 General Expenses</v>
          </cell>
          <cell r="E152" t="str">
            <v>General Expenses</v>
          </cell>
          <cell r="F152" t="str">
            <v>General Expenses</v>
          </cell>
          <cell r="G152" t="str">
            <v>Pit pumping</v>
          </cell>
        </row>
        <row r="153">
          <cell r="B153" t="str">
            <v>12.12.10.19</v>
          </cell>
          <cell r="C153" t="str">
            <v>12 Support</v>
          </cell>
          <cell r="D153" t="str">
            <v>1212 General Expenses</v>
          </cell>
          <cell r="E153" t="str">
            <v>General Expenses</v>
          </cell>
          <cell r="F153" t="str">
            <v>General Expenses</v>
          </cell>
          <cell r="G153" t="str">
            <v>Drainage works</v>
          </cell>
        </row>
        <row r="154">
          <cell r="B154" t="str">
            <v>12.12.10.20</v>
          </cell>
          <cell r="C154" t="str">
            <v>12 Support</v>
          </cell>
          <cell r="D154" t="str">
            <v>1212 General Expenses</v>
          </cell>
          <cell r="E154" t="str">
            <v>General Expenses</v>
          </cell>
          <cell r="F154" t="str">
            <v>General Expenses</v>
          </cell>
          <cell r="G154" t="str">
            <v>Sedimentation ponds</v>
          </cell>
        </row>
        <row r="155">
          <cell r="B155" t="str">
            <v>12.12.10.21</v>
          </cell>
          <cell r="C155" t="str">
            <v>12 Support</v>
          </cell>
          <cell r="D155" t="str">
            <v>1212 General Expenses</v>
          </cell>
          <cell r="E155" t="str">
            <v>General Expenses</v>
          </cell>
          <cell r="F155" t="str">
            <v>General Expenses</v>
          </cell>
          <cell r="G155" t="str">
            <v>Dewatering works</v>
          </cell>
        </row>
        <row r="156">
          <cell r="B156" t="str">
            <v>12.12.10.22</v>
          </cell>
          <cell r="C156" t="str">
            <v>12 Support</v>
          </cell>
          <cell r="D156" t="str">
            <v>1212 General Expenses</v>
          </cell>
          <cell r="E156" t="str">
            <v>General Expenses</v>
          </cell>
          <cell r="F156" t="str">
            <v>General Expenses</v>
          </cell>
          <cell r="G156" t="str">
            <v>Surface haul roads</v>
          </cell>
        </row>
        <row r="157">
          <cell r="B157" t="str">
            <v>12.12.10.23</v>
          </cell>
          <cell r="C157" t="str">
            <v>12 Support</v>
          </cell>
          <cell r="D157" t="str">
            <v>1212 General Expenses</v>
          </cell>
          <cell r="E157" t="str">
            <v>General Expenses</v>
          </cell>
          <cell r="F157" t="str">
            <v>General Expenses</v>
          </cell>
          <cell r="G157" t="str">
            <v>Topsoil removal</v>
          </cell>
        </row>
        <row r="158">
          <cell r="B158" t="str">
            <v>12.12.10.24</v>
          </cell>
          <cell r="C158" t="str">
            <v>12 Support</v>
          </cell>
          <cell r="D158" t="str">
            <v>1212 General Expenses</v>
          </cell>
          <cell r="E158" t="str">
            <v>General Expenses</v>
          </cell>
          <cell r="F158" t="str">
            <v>General Expenses</v>
          </cell>
          <cell r="G158" t="str">
            <v>Land reclamation</v>
          </cell>
        </row>
        <row r="159">
          <cell r="B159" t="str">
            <v>12.12.10.25</v>
          </cell>
          <cell r="C159" t="str">
            <v>12 Support</v>
          </cell>
          <cell r="D159" t="str">
            <v>1212 General Expenses</v>
          </cell>
          <cell r="E159" t="str">
            <v>General Expenses</v>
          </cell>
          <cell r="F159" t="str">
            <v>General Expenses</v>
          </cell>
          <cell r="G159" t="str">
            <v>Training</v>
          </cell>
        </row>
        <row r="160">
          <cell r="B160" t="str">
            <v>12.12.10.26</v>
          </cell>
          <cell r="C160" t="str">
            <v>12 Support</v>
          </cell>
          <cell r="D160" t="str">
            <v>1212 General Expenses</v>
          </cell>
          <cell r="E160" t="str">
            <v>General Expenses</v>
          </cell>
          <cell r="F160" t="str">
            <v>General Expenses</v>
          </cell>
          <cell r="G160" t="str">
            <v>Safety supplies &amp; equip</v>
          </cell>
        </row>
        <row r="161">
          <cell r="B161" t="str">
            <v>12.12.10.27</v>
          </cell>
          <cell r="C161" t="str">
            <v>12 Support</v>
          </cell>
          <cell r="D161" t="str">
            <v>1212 General Expenses</v>
          </cell>
          <cell r="E161" t="str">
            <v>General Expenses</v>
          </cell>
          <cell r="F161" t="str">
            <v>General Expenses</v>
          </cell>
          <cell r="G161" t="str">
            <v>Operations vehicles</v>
          </cell>
        </row>
        <row r="162">
          <cell r="B162" t="str">
            <v>12.12.10.28</v>
          </cell>
          <cell r="C162" t="str">
            <v>12 Support</v>
          </cell>
          <cell r="D162" t="str">
            <v>1212 General Expenses</v>
          </cell>
          <cell r="E162" t="str">
            <v>General Expenses</v>
          </cell>
          <cell r="F162" t="str">
            <v>General Expenses</v>
          </cell>
          <cell r="G162" t="str">
            <v>Pit communications equip maintenance</v>
          </cell>
        </row>
        <row r="163">
          <cell r="B163" t="str">
            <v>12.12.10.29</v>
          </cell>
          <cell r="C163" t="str">
            <v>12 Support</v>
          </cell>
          <cell r="D163" t="str">
            <v>1212 General Expenses</v>
          </cell>
          <cell r="E163" t="str">
            <v>General Expenses</v>
          </cell>
          <cell r="F163" t="str">
            <v>General Expenses</v>
          </cell>
          <cell r="G163" t="str">
            <v>Misc equip rental</v>
          </cell>
        </row>
        <row r="164">
          <cell r="B164" t="str">
            <v>12.12.10.30</v>
          </cell>
          <cell r="C164" t="str">
            <v>12 Support</v>
          </cell>
          <cell r="D164" t="str">
            <v>1212 General Expenses</v>
          </cell>
          <cell r="E164" t="str">
            <v>General Expenses</v>
          </cell>
          <cell r="F164" t="str">
            <v>General Expenses</v>
          </cell>
          <cell r="G164" t="str">
            <v>Mine personnel transport</v>
          </cell>
        </row>
        <row r="165">
          <cell r="B165" t="str">
            <v>12.12.10.31</v>
          </cell>
          <cell r="C165" t="str">
            <v>12 Support</v>
          </cell>
          <cell r="D165" t="str">
            <v>1212 General Expenses</v>
          </cell>
          <cell r="E165" t="str">
            <v>General Expenses</v>
          </cell>
          <cell r="F165" t="str">
            <v>General Expenses</v>
          </cell>
          <cell r="G165" t="str">
            <v>Workshop</v>
          </cell>
        </row>
        <row r="166">
          <cell r="B166" t="str">
            <v>12.12.10.32</v>
          </cell>
          <cell r="C166" t="str">
            <v>12 Support</v>
          </cell>
          <cell r="D166" t="str">
            <v>1212 General Expenses</v>
          </cell>
          <cell r="E166" t="str">
            <v>General Expenses</v>
          </cell>
          <cell r="F166" t="str">
            <v>General Expenses</v>
          </cell>
          <cell r="G166" t="str">
            <v>General Expenses</v>
          </cell>
        </row>
        <row r="167">
          <cell r="B167" t="str">
            <v>12.12.10.33</v>
          </cell>
          <cell r="C167" t="str">
            <v>12 Support</v>
          </cell>
          <cell r="D167" t="str">
            <v>1212 General Expenses</v>
          </cell>
          <cell r="E167" t="str">
            <v>General Expenses</v>
          </cell>
          <cell r="F167" t="str">
            <v>General Expenses</v>
          </cell>
          <cell r="G167" t="str">
            <v>Depreciation</v>
          </cell>
        </row>
        <row r="168">
          <cell r="B168" t="str">
            <v>12.12.10.34</v>
          </cell>
          <cell r="C168" t="str">
            <v>12 Support</v>
          </cell>
          <cell r="D168" t="str">
            <v>1212 General Expenses</v>
          </cell>
          <cell r="E168" t="str">
            <v>General Expenses</v>
          </cell>
          <cell r="F168" t="str">
            <v>General Expenses</v>
          </cell>
          <cell r="G168" t="str">
            <v>Safety elements</v>
          </cell>
        </row>
        <row r="169">
          <cell r="B169" t="str">
            <v>12.12.10.35</v>
          </cell>
          <cell r="C169" t="str">
            <v>12 Support</v>
          </cell>
          <cell r="D169" t="str">
            <v>1212 General Expenses</v>
          </cell>
          <cell r="E169" t="str">
            <v>General Expenses</v>
          </cell>
          <cell r="F169" t="str">
            <v>General Expenses</v>
          </cell>
          <cell r="G169" t="str">
            <v>Technical Office (Consumables)</v>
          </cell>
        </row>
        <row r="170">
          <cell r="B170" t="str">
            <v>12.13.10.10</v>
          </cell>
          <cell r="C170" t="str">
            <v>12 Support</v>
          </cell>
          <cell r="D170" t="str">
            <v>1213 Power</v>
          </cell>
          <cell r="E170" t="str">
            <v>Power</v>
          </cell>
          <cell r="F170" t="str">
            <v>Power</v>
          </cell>
          <cell r="G170" t="str">
            <v>Electricity</v>
          </cell>
        </row>
        <row r="171">
          <cell r="B171" t="str">
            <v>12.13.10.11</v>
          </cell>
          <cell r="C171" t="str">
            <v>12 Support</v>
          </cell>
          <cell r="D171" t="str">
            <v>1213 Power</v>
          </cell>
          <cell r="E171" t="str">
            <v>Power</v>
          </cell>
          <cell r="F171" t="str">
            <v>Power</v>
          </cell>
          <cell r="G171" t="str">
            <v>Diesel</v>
          </cell>
        </row>
        <row r="172">
          <cell r="B172" t="str">
            <v>12.13.10.12</v>
          </cell>
          <cell r="C172" t="str">
            <v>12 Support</v>
          </cell>
          <cell r="D172" t="str">
            <v>1213 Power</v>
          </cell>
          <cell r="E172" t="str">
            <v>Power</v>
          </cell>
          <cell r="F172" t="str">
            <v>Power</v>
          </cell>
          <cell r="G172" t="str">
            <v>Maint: Spares</v>
          </cell>
        </row>
        <row r="173">
          <cell r="B173" t="str">
            <v>12.13.10.13</v>
          </cell>
          <cell r="C173" t="str">
            <v>12 Support</v>
          </cell>
          <cell r="D173" t="str">
            <v>1213 Power</v>
          </cell>
          <cell r="E173" t="str">
            <v>Power</v>
          </cell>
          <cell r="F173" t="str">
            <v>Power</v>
          </cell>
          <cell r="G173" t="str">
            <v>Maint: Labour/Services</v>
          </cell>
        </row>
        <row r="174">
          <cell r="B174" t="str">
            <v>12.13.10.14</v>
          </cell>
          <cell r="C174" t="str">
            <v>12 Support</v>
          </cell>
          <cell r="D174" t="str">
            <v>1213 Power</v>
          </cell>
          <cell r="E174" t="str">
            <v>Power</v>
          </cell>
          <cell r="F174" t="str">
            <v>Power</v>
          </cell>
          <cell r="G174" t="str">
            <v>Depreciation</v>
          </cell>
        </row>
        <row r="175">
          <cell r="B175" t="str">
            <v>12.14.10.10</v>
          </cell>
          <cell r="C175" t="str">
            <v>12 Support</v>
          </cell>
          <cell r="D175" t="str">
            <v>1214 Fuel &amp; Lub</v>
          </cell>
          <cell r="E175" t="str">
            <v>Fuel &amp; Lub</v>
          </cell>
          <cell r="F175" t="str">
            <v>Fuel</v>
          </cell>
          <cell r="G175" t="str">
            <v>Survey</v>
          </cell>
        </row>
        <row r="176">
          <cell r="B176" t="str">
            <v>12.14.10.11</v>
          </cell>
          <cell r="C176" t="str">
            <v>12 Support</v>
          </cell>
          <cell r="D176" t="str">
            <v>1214 Fuel &amp; Lub</v>
          </cell>
          <cell r="E176" t="str">
            <v>Fuel &amp; Lub</v>
          </cell>
          <cell r="F176" t="str">
            <v>Fuel</v>
          </cell>
          <cell r="G176" t="str">
            <v>Geology</v>
          </cell>
        </row>
        <row r="177">
          <cell r="B177" t="str">
            <v>12.14.10.12</v>
          </cell>
          <cell r="C177" t="str">
            <v>12 Support</v>
          </cell>
          <cell r="D177" t="str">
            <v>1214 Fuel &amp; Lub</v>
          </cell>
          <cell r="E177" t="str">
            <v>Fuel &amp; Lub</v>
          </cell>
          <cell r="F177" t="str">
            <v>Fuel</v>
          </cell>
          <cell r="G177" t="str">
            <v>Coal Quality</v>
          </cell>
        </row>
        <row r="178">
          <cell r="B178" t="str">
            <v>12.14.10.13</v>
          </cell>
          <cell r="C178" t="str">
            <v>12 Support</v>
          </cell>
          <cell r="D178" t="str">
            <v>1214 Fuel &amp; Lub</v>
          </cell>
          <cell r="E178" t="str">
            <v>Fuel &amp; Lub</v>
          </cell>
          <cell r="F178" t="str">
            <v>Fuel</v>
          </cell>
          <cell r="G178" t="str">
            <v>Mine Engineering</v>
          </cell>
        </row>
        <row r="179">
          <cell r="B179" t="str">
            <v>12.14.10.14</v>
          </cell>
          <cell r="C179" t="str">
            <v>12 Support</v>
          </cell>
          <cell r="D179" t="str">
            <v>1214 Fuel &amp; Lub</v>
          </cell>
          <cell r="E179" t="str">
            <v>Fuel &amp; Lub</v>
          </cell>
          <cell r="F179" t="str">
            <v>Fuel</v>
          </cell>
          <cell r="G179" t="str">
            <v>Mine Planning</v>
          </cell>
        </row>
        <row r="180">
          <cell r="B180" t="str">
            <v>12.14.10.15</v>
          </cell>
          <cell r="C180" t="str">
            <v>12 Support</v>
          </cell>
          <cell r="D180" t="str">
            <v>1214 Fuel &amp; Lub</v>
          </cell>
          <cell r="E180" t="str">
            <v>Fuel &amp; Lub</v>
          </cell>
          <cell r="F180" t="str">
            <v>Fuel</v>
          </cell>
          <cell r="G180" t="str">
            <v>Environmental</v>
          </cell>
        </row>
        <row r="181">
          <cell r="B181" t="str">
            <v>12.14.10.16</v>
          </cell>
          <cell r="C181" t="str">
            <v>12 Support</v>
          </cell>
          <cell r="D181" t="str">
            <v>1214 Fuel &amp; Lub</v>
          </cell>
          <cell r="E181" t="str">
            <v>Fuel &amp; Lub</v>
          </cell>
          <cell r="F181" t="str">
            <v>Fuel</v>
          </cell>
          <cell r="G181" t="str">
            <v>Warehouse</v>
          </cell>
        </row>
        <row r="182">
          <cell r="B182" t="str">
            <v>12.14.10.17</v>
          </cell>
          <cell r="C182" t="str">
            <v>12 Support</v>
          </cell>
          <cell r="D182" t="str">
            <v>1214 Fuel &amp; Lub</v>
          </cell>
          <cell r="E182" t="str">
            <v>Fuel &amp; Lub</v>
          </cell>
          <cell r="F182" t="str">
            <v>Fuel</v>
          </cell>
          <cell r="G182" t="str">
            <v>Workshops</v>
          </cell>
        </row>
        <row r="183">
          <cell r="B183" t="str">
            <v>12.14.10.18</v>
          </cell>
          <cell r="C183" t="str">
            <v>12 Support</v>
          </cell>
          <cell r="D183" t="str">
            <v>1214 Fuel &amp; Lub</v>
          </cell>
          <cell r="E183" t="str">
            <v>Fuel &amp; Lub</v>
          </cell>
          <cell r="F183" t="str">
            <v>Fuel</v>
          </cell>
          <cell r="G183" t="str">
            <v>Infrastructure(Roads etc)</v>
          </cell>
        </row>
        <row r="184">
          <cell r="B184" t="str">
            <v>12.14.10.19</v>
          </cell>
          <cell r="C184" t="str">
            <v>12 Support</v>
          </cell>
          <cell r="D184" t="str">
            <v>1214 Fuel &amp; Lub</v>
          </cell>
          <cell r="E184" t="str">
            <v>Fuel &amp; Lub</v>
          </cell>
          <cell r="F184" t="str">
            <v>Fuel</v>
          </cell>
          <cell r="G184" t="str">
            <v>Dewatering/Pit Pumping/Drainage</v>
          </cell>
        </row>
        <row r="185">
          <cell r="B185" t="str">
            <v>12.14.10.20</v>
          </cell>
          <cell r="C185" t="str">
            <v>12 Support</v>
          </cell>
          <cell r="D185" t="str">
            <v>1214 Fuel &amp; Lub</v>
          </cell>
          <cell r="E185" t="str">
            <v>Fuel &amp; Lub</v>
          </cell>
          <cell r="F185" t="str">
            <v>Fuel</v>
          </cell>
          <cell r="G185" t="str">
            <v>Dumps/Reclamation/Topsoil</v>
          </cell>
        </row>
        <row r="186">
          <cell r="B186" t="str">
            <v>12.14.11.10</v>
          </cell>
          <cell r="C186" t="str">
            <v>12 Support</v>
          </cell>
          <cell r="D186" t="str">
            <v>1214 Fuel &amp; Lub</v>
          </cell>
          <cell r="E186" t="str">
            <v>Fuel &amp; Lub</v>
          </cell>
          <cell r="F186" t="str">
            <v>Lubrication</v>
          </cell>
          <cell r="G186" t="str">
            <v>Survey</v>
          </cell>
        </row>
        <row r="187">
          <cell r="B187" t="str">
            <v>12.14.11.11</v>
          </cell>
          <cell r="C187" t="str">
            <v>12 Support</v>
          </cell>
          <cell r="D187" t="str">
            <v>1214 Fuel &amp; Lub</v>
          </cell>
          <cell r="E187" t="str">
            <v>Fuel &amp; Lub</v>
          </cell>
          <cell r="F187" t="str">
            <v>Lubrication</v>
          </cell>
          <cell r="G187" t="str">
            <v>Geology</v>
          </cell>
        </row>
        <row r="188">
          <cell r="B188" t="str">
            <v>12.14.11.12</v>
          </cell>
          <cell r="C188" t="str">
            <v>12 Support</v>
          </cell>
          <cell r="D188" t="str">
            <v>1214 Fuel &amp; Lub</v>
          </cell>
          <cell r="E188" t="str">
            <v>Fuel &amp; Lub</v>
          </cell>
          <cell r="F188" t="str">
            <v>Lubrication</v>
          </cell>
          <cell r="G188" t="str">
            <v>Coal Quality</v>
          </cell>
        </row>
        <row r="189">
          <cell r="B189" t="str">
            <v>12.14.11.13</v>
          </cell>
          <cell r="C189" t="str">
            <v>12 Support</v>
          </cell>
          <cell r="D189" t="str">
            <v>1214 Fuel &amp; Lub</v>
          </cell>
          <cell r="E189" t="str">
            <v>Fuel &amp; Lub</v>
          </cell>
          <cell r="F189" t="str">
            <v>Lubrication</v>
          </cell>
          <cell r="G189" t="str">
            <v>Mine Engineering</v>
          </cell>
        </row>
        <row r="190">
          <cell r="B190" t="str">
            <v>12.14.11.14</v>
          </cell>
          <cell r="C190" t="str">
            <v>12 Support</v>
          </cell>
          <cell r="D190" t="str">
            <v>1214 Fuel &amp; Lub</v>
          </cell>
          <cell r="E190" t="str">
            <v>Fuel &amp; Lub</v>
          </cell>
          <cell r="F190" t="str">
            <v>Lubrication</v>
          </cell>
          <cell r="G190" t="str">
            <v>Mine Planning</v>
          </cell>
        </row>
        <row r="191">
          <cell r="B191" t="str">
            <v>12.14.11.15</v>
          </cell>
          <cell r="C191" t="str">
            <v>12 Support</v>
          </cell>
          <cell r="D191" t="str">
            <v>1214 Fuel &amp; Lub</v>
          </cell>
          <cell r="E191" t="str">
            <v>Fuel &amp; Lub</v>
          </cell>
          <cell r="F191" t="str">
            <v>Lubrication</v>
          </cell>
          <cell r="G191" t="str">
            <v>Environmental</v>
          </cell>
        </row>
        <row r="192">
          <cell r="B192" t="str">
            <v>12.14.11.16</v>
          </cell>
          <cell r="C192" t="str">
            <v>12 Support</v>
          </cell>
          <cell r="D192" t="str">
            <v>1214 Fuel &amp; Lub</v>
          </cell>
          <cell r="E192" t="str">
            <v>Fuel &amp; Lub</v>
          </cell>
          <cell r="F192" t="str">
            <v>Lubrication</v>
          </cell>
          <cell r="G192" t="str">
            <v>Warehouse</v>
          </cell>
        </row>
        <row r="193">
          <cell r="B193" t="str">
            <v>12.14.11.17</v>
          </cell>
          <cell r="C193" t="str">
            <v>12 Support</v>
          </cell>
          <cell r="D193" t="str">
            <v>1214 Fuel &amp; Lub</v>
          </cell>
          <cell r="E193" t="str">
            <v>Fuel &amp; Lub</v>
          </cell>
          <cell r="F193" t="str">
            <v>Lubrication</v>
          </cell>
          <cell r="G193" t="str">
            <v>Workshops</v>
          </cell>
        </row>
        <row r="194">
          <cell r="B194" t="str">
            <v>12.14.11.18</v>
          </cell>
          <cell r="C194" t="str">
            <v>12 Support</v>
          </cell>
          <cell r="D194" t="str">
            <v>1214 Fuel &amp; Lub</v>
          </cell>
          <cell r="E194" t="str">
            <v>Fuel &amp; Lub</v>
          </cell>
          <cell r="F194" t="str">
            <v>Lubrication</v>
          </cell>
          <cell r="G194" t="str">
            <v>Infrastructure(Roads etc)</v>
          </cell>
        </row>
        <row r="195">
          <cell r="B195" t="str">
            <v>12.14.11.19</v>
          </cell>
          <cell r="C195" t="str">
            <v>12 Support</v>
          </cell>
          <cell r="D195" t="str">
            <v>1214 Fuel &amp; Lub</v>
          </cell>
          <cell r="E195" t="str">
            <v>Fuel &amp; Lub</v>
          </cell>
          <cell r="F195" t="str">
            <v>Lubrication</v>
          </cell>
          <cell r="G195" t="str">
            <v>Dewatering/Pit Pumping/Drainage</v>
          </cell>
        </row>
        <row r="196">
          <cell r="B196" t="str">
            <v>12.14.11.20</v>
          </cell>
          <cell r="C196" t="str">
            <v>12 Support</v>
          </cell>
          <cell r="D196" t="str">
            <v>1214 Fuel &amp; Lub</v>
          </cell>
          <cell r="E196" t="str">
            <v>Fuel &amp; Lub</v>
          </cell>
          <cell r="F196" t="str">
            <v>Lubrication</v>
          </cell>
          <cell r="G196" t="str">
            <v>Dumps/Reclamation/Topsoil</v>
          </cell>
        </row>
        <row r="197">
          <cell r="B197" t="str">
            <v>13.10</v>
          </cell>
          <cell r="C197" t="str">
            <v>13 Coal Handling</v>
          </cell>
          <cell r="D197" t="str">
            <v>1310 Labour</v>
          </cell>
          <cell r="E197" t="str">
            <v>Labour</v>
          </cell>
          <cell r="F197" t="str">
            <v>Labour</v>
          </cell>
          <cell r="G197" t="str">
            <v>Labour</v>
          </cell>
        </row>
        <row r="198">
          <cell r="B198" t="str">
            <v>13.10.10</v>
          </cell>
          <cell r="C198" t="str">
            <v>13 Coal Handling</v>
          </cell>
          <cell r="D198" t="str">
            <v>1310 Labour</v>
          </cell>
          <cell r="E198" t="str">
            <v>Temporary Employees</v>
          </cell>
          <cell r="F198" t="str">
            <v>Temporary Employees</v>
          </cell>
          <cell r="G198" t="str">
            <v>Temporary Employees</v>
          </cell>
        </row>
        <row r="199">
          <cell r="B199" t="str">
            <v>13.11</v>
          </cell>
          <cell r="C199" t="str">
            <v>13 Coal Handling</v>
          </cell>
          <cell r="D199" t="str">
            <v xml:space="preserve">1311 Crushing </v>
          </cell>
          <cell r="E199" t="str">
            <v xml:space="preserve">Crushing </v>
          </cell>
          <cell r="F199" t="str">
            <v>Crushing</v>
          </cell>
          <cell r="G199" t="str">
            <v xml:space="preserve">Crushing </v>
          </cell>
        </row>
        <row r="200">
          <cell r="B200" t="str">
            <v>13.12</v>
          </cell>
          <cell r="C200" t="str">
            <v>13 Coal Handling</v>
          </cell>
          <cell r="D200" t="str">
            <v xml:space="preserve">1311 Crushing </v>
          </cell>
          <cell r="E200" t="str">
            <v xml:space="preserve">Crushing </v>
          </cell>
          <cell r="F200" t="str">
            <v>Crushing</v>
          </cell>
          <cell r="G200" t="str">
            <v>Depreciation</v>
          </cell>
        </row>
        <row r="201">
          <cell r="B201" t="str">
            <v>14.10</v>
          </cell>
          <cell r="C201" t="str">
            <v>14 Admin &amp; Infrastructure</v>
          </cell>
          <cell r="D201" t="str">
            <v>1410 Labour</v>
          </cell>
          <cell r="E201" t="str">
            <v>Labour</v>
          </cell>
          <cell r="F201" t="str">
            <v>Labour</v>
          </cell>
          <cell r="G201" t="str">
            <v>Labour</v>
          </cell>
        </row>
        <row r="202">
          <cell r="B202" t="str">
            <v>14.10.10</v>
          </cell>
          <cell r="C202" t="str">
            <v>14 Admin &amp; Infrastructure</v>
          </cell>
          <cell r="D202" t="str">
            <v>1410 Labour</v>
          </cell>
          <cell r="E202" t="str">
            <v>Temporary Employees</v>
          </cell>
          <cell r="F202" t="str">
            <v>Temporary Employees</v>
          </cell>
          <cell r="G202" t="str">
            <v>Temporary Employees</v>
          </cell>
        </row>
        <row r="203">
          <cell r="B203" t="str">
            <v>14.11.10.10</v>
          </cell>
          <cell r="C203" t="str">
            <v>14 Admin &amp; Infrastructure</v>
          </cell>
          <cell r="D203" t="str">
            <v>1411 General Expenses</v>
          </cell>
          <cell r="E203" t="str">
            <v>Fees</v>
          </cell>
          <cell r="F203" t="str">
            <v>Plan Vallejo</v>
          </cell>
          <cell r="G203" t="str">
            <v>Plan Vallejo</v>
          </cell>
        </row>
        <row r="204">
          <cell r="B204" t="str">
            <v>14.11.10.11</v>
          </cell>
          <cell r="C204" t="str">
            <v>14 Admin &amp; Infrastructure</v>
          </cell>
          <cell r="D204" t="str">
            <v>1411 General Expenses</v>
          </cell>
          <cell r="E204" t="str">
            <v>Fees</v>
          </cell>
          <cell r="F204" t="str">
            <v>Parra Rodriguez - Ingeominas</v>
          </cell>
          <cell r="G204" t="str">
            <v>Parra Rodriguez - Ingeominas</v>
          </cell>
        </row>
        <row r="205">
          <cell r="B205" t="str">
            <v>14.11.10.12</v>
          </cell>
          <cell r="C205" t="str">
            <v>14 Admin &amp; Infrastructure</v>
          </cell>
          <cell r="D205" t="str">
            <v>1411 General Expenses</v>
          </cell>
          <cell r="E205" t="str">
            <v>Fees</v>
          </cell>
          <cell r="F205" t="str">
            <v>Lewis &amp; Willis - Tax Issues</v>
          </cell>
          <cell r="G205" t="str">
            <v>Lewis &amp; Willis - Tax Issues</v>
          </cell>
        </row>
        <row r="206">
          <cell r="B206" t="str">
            <v>14.11.10.13</v>
          </cell>
          <cell r="C206" t="str">
            <v>14 Admin &amp; Infrastructure</v>
          </cell>
          <cell r="D206" t="str">
            <v>1411 General Expenses</v>
          </cell>
          <cell r="E206" t="str">
            <v>Fees</v>
          </cell>
          <cell r="F206" t="str">
            <v>Mine Planning Consulting Fees</v>
          </cell>
          <cell r="G206" t="str">
            <v>Mine Planning Consulting Fees</v>
          </cell>
        </row>
        <row r="207">
          <cell r="B207" t="str">
            <v>14.11.10.14</v>
          </cell>
          <cell r="C207" t="str">
            <v>14 Admin &amp; Infrastructure</v>
          </cell>
          <cell r="D207" t="str">
            <v>1411 General Expenses</v>
          </cell>
          <cell r="E207" t="str">
            <v>Fees</v>
          </cell>
          <cell r="F207" t="str">
            <v>Other</v>
          </cell>
          <cell r="G207" t="str">
            <v>Other</v>
          </cell>
        </row>
        <row r="208">
          <cell r="B208" t="str">
            <v>14.11.11</v>
          </cell>
          <cell r="C208" t="str">
            <v>14 Admin &amp; Infrastructure</v>
          </cell>
          <cell r="D208" t="str">
            <v>1411 General Expenses</v>
          </cell>
          <cell r="E208" t="str">
            <v>Taxes</v>
          </cell>
          <cell r="F208" t="str">
            <v>Taxes</v>
          </cell>
          <cell r="G208" t="str">
            <v>Taxes</v>
          </cell>
        </row>
        <row r="209">
          <cell r="B209" t="str">
            <v>14.11.12</v>
          </cell>
          <cell r="C209" t="str">
            <v>14 Admin &amp; Infrastructure</v>
          </cell>
          <cell r="D209" t="str">
            <v>1411 General Expenses</v>
          </cell>
          <cell r="E209" t="str">
            <v>Contract Stamp Tax</v>
          </cell>
          <cell r="F209" t="str">
            <v>Contract Stamp Tax</v>
          </cell>
          <cell r="G209" t="str">
            <v>Contract Stamp Tax</v>
          </cell>
        </row>
        <row r="210">
          <cell r="B210" t="str">
            <v>14.11.13.10</v>
          </cell>
          <cell r="C210" t="str">
            <v>14 Admin &amp; Infrastructure</v>
          </cell>
          <cell r="D210" t="str">
            <v>1411 General Expenses</v>
          </cell>
          <cell r="E210" t="str">
            <v>Rentals</v>
          </cell>
          <cell r="F210" t="str">
            <v>Land Surface Amortization</v>
          </cell>
          <cell r="G210" t="str">
            <v>Ingeominas</v>
          </cell>
        </row>
        <row r="211">
          <cell r="B211" t="str">
            <v>14.11.13.11</v>
          </cell>
          <cell r="C211" t="str">
            <v>14 Admin &amp; Infrastructure</v>
          </cell>
          <cell r="D211" t="str">
            <v>1411 General Expenses</v>
          </cell>
          <cell r="E211" t="str">
            <v>Rentals</v>
          </cell>
          <cell r="F211" t="str">
            <v>Expats Apartments (Barr &amp; SM)</v>
          </cell>
          <cell r="G211" t="str">
            <v>Expats Apartments (Barr &amp; SM)</v>
          </cell>
        </row>
        <row r="212">
          <cell r="B212" t="str">
            <v>14.11.13.12</v>
          </cell>
          <cell r="C212" t="str">
            <v>14 Admin &amp; Infrastructure</v>
          </cell>
          <cell r="D212" t="str">
            <v>1411 General Expenses</v>
          </cell>
          <cell r="E212" t="str">
            <v>Rentals</v>
          </cell>
          <cell r="F212" t="str">
            <v>Rental Space for Antenna</v>
          </cell>
          <cell r="G212" t="str">
            <v>Rental Space for Antenna</v>
          </cell>
        </row>
        <row r="213">
          <cell r="B213" t="str">
            <v>14.11.13.13</v>
          </cell>
          <cell r="C213" t="str">
            <v>14 Admin &amp; Infrastructure</v>
          </cell>
          <cell r="D213" t="str">
            <v>1411 General Expenses</v>
          </cell>
          <cell r="E213" t="str">
            <v>Rentals</v>
          </cell>
          <cell r="F213" t="str">
            <v>Light Vehicles</v>
          </cell>
          <cell r="G213" t="str">
            <v>Light Vehicles</v>
          </cell>
        </row>
        <row r="214">
          <cell r="B214" t="str">
            <v>14.11.13.14</v>
          </cell>
          <cell r="C214" t="str">
            <v>14 Admin &amp; Infrastructure</v>
          </cell>
          <cell r="D214" t="str">
            <v>1411 General Expenses</v>
          </cell>
          <cell r="E214" t="str">
            <v>Rentals</v>
          </cell>
          <cell r="F214" t="str">
            <v>Other Rentals</v>
          </cell>
          <cell r="G214" t="str">
            <v>Other Rentals</v>
          </cell>
        </row>
        <row r="215">
          <cell r="B215" t="str">
            <v>14.11.14</v>
          </cell>
          <cell r="C215" t="str">
            <v>14 Admin &amp; Infrastructure</v>
          </cell>
          <cell r="D215" t="str">
            <v>1411 General Expenses</v>
          </cell>
          <cell r="E215" t="str">
            <v>Contributions</v>
          </cell>
          <cell r="F215" t="str">
            <v>Contributions</v>
          </cell>
          <cell r="G215" t="str">
            <v>Contributions</v>
          </cell>
        </row>
        <row r="216">
          <cell r="B216" t="str">
            <v>14.11.15</v>
          </cell>
          <cell r="C216" t="str">
            <v>14 Admin &amp; Infrastructure</v>
          </cell>
          <cell r="D216" t="str">
            <v>1411 General Expenses</v>
          </cell>
          <cell r="E216" t="str">
            <v>Insurance</v>
          </cell>
          <cell r="F216" t="str">
            <v>Insurance</v>
          </cell>
          <cell r="G216" t="str">
            <v>Insurance</v>
          </cell>
        </row>
        <row r="217">
          <cell r="B217" t="str">
            <v>14.11.16</v>
          </cell>
          <cell r="C217" t="str">
            <v>14 Admin &amp; Infrastructure</v>
          </cell>
          <cell r="D217" t="str">
            <v>1411 General Expenses</v>
          </cell>
          <cell r="E217" t="str">
            <v>Contractor Special &amp; Personnel Insurance</v>
          </cell>
          <cell r="F217" t="str">
            <v>Contractor Special &amp; Personnel Insurance</v>
          </cell>
          <cell r="G217" t="str">
            <v>Contractor Special &amp; Personnel Insurance</v>
          </cell>
        </row>
        <row r="218">
          <cell r="B218" t="str">
            <v>14.11.17</v>
          </cell>
          <cell r="C218" t="str">
            <v>14 Admin &amp; Infrastructure</v>
          </cell>
          <cell r="D218" t="str">
            <v>1411 General Expenses</v>
          </cell>
          <cell r="E218" t="str">
            <v>Legal Expenses</v>
          </cell>
          <cell r="F218" t="str">
            <v>Legal Expenses</v>
          </cell>
          <cell r="G218" t="str">
            <v>Legal Expenses</v>
          </cell>
        </row>
        <row r="219">
          <cell r="B219" t="str">
            <v>14.11.18</v>
          </cell>
          <cell r="C219" t="str">
            <v>14 Admin &amp; Infrastructure</v>
          </cell>
          <cell r="D219" t="str">
            <v>1411 General Expenses</v>
          </cell>
          <cell r="E219" t="str">
            <v>Maintenance &amp; Repairs</v>
          </cell>
          <cell r="F219" t="str">
            <v>Maintenance &amp; Repairs</v>
          </cell>
          <cell r="G219" t="str">
            <v>Maintenance &amp; Repairs</v>
          </cell>
        </row>
        <row r="220">
          <cell r="B220" t="str">
            <v>14.11.19</v>
          </cell>
          <cell r="C220" t="str">
            <v>14 Admin &amp; Infrastructure</v>
          </cell>
          <cell r="D220" t="str">
            <v>1411 General Expenses</v>
          </cell>
          <cell r="E220" t="str">
            <v>Travel Expenses</v>
          </cell>
          <cell r="F220" t="str">
            <v>Travel Expenses</v>
          </cell>
          <cell r="G220" t="str">
            <v>Travel Expenses</v>
          </cell>
        </row>
        <row r="221">
          <cell r="B221" t="str">
            <v>14.11.20.10</v>
          </cell>
          <cell r="C221" t="str">
            <v>14 Admin &amp; Infrastructure</v>
          </cell>
          <cell r="D221" t="str">
            <v>1411 General Expenses</v>
          </cell>
          <cell r="E221" t="str">
            <v>Fuel &amp; Lubs</v>
          </cell>
          <cell r="F221" t="str">
            <v>Fuel &amp; Lubs</v>
          </cell>
          <cell r="G221" t="str">
            <v>Fuel</v>
          </cell>
        </row>
        <row r="222">
          <cell r="B222" t="str">
            <v>14.11.20.11</v>
          </cell>
          <cell r="C222" t="str">
            <v>14 Admin &amp; Infrastructure</v>
          </cell>
          <cell r="D222" t="str">
            <v>1411 General Expenses</v>
          </cell>
          <cell r="E222" t="str">
            <v>Fuel &amp; Lubs</v>
          </cell>
          <cell r="F222" t="str">
            <v>Fuel &amp; Lubs</v>
          </cell>
          <cell r="G222" t="str">
            <v>Lubrication</v>
          </cell>
        </row>
        <row r="223">
          <cell r="B223" t="str">
            <v>14.11.21</v>
          </cell>
          <cell r="C223" t="str">
            <v>14 Admin &amp; Infrastructure</v>
          </cell>
          <cell r="D223" t="str">
            <v>1411 General Expenses</v>
          </cell>
          <cell r="E223" t="str">
            <v>Spare Parts &amp; Supplies</v>
          </cell>
          <cell r="F223" t="str">
            <v>Spare Parts &amp; Supplies</v>
          </cell>
          <cell r="G223" t="str">
            <v>Spare Parts &amp; Supplies</v>
          </cell>
        </row>
        <row r="224">
          <cell r="B224" t="str">
            <v>14.11.22</v>
          </cell>
          <cell r="C224" t="str">
            <v>14 Admin &amp; Infrastructure</v>
          </cell>
          <cell r="D224" t="str">
            <v>1411 General Expenses</v>
          </cell>
          <cell r="E224" t="str">
            <v>Social Investment (separate cost item)</v>
          </cell>
          <cell r="F224" t="str">
            <v>Social Investment (separate cost item)</v>
          </cell>
          <cell r="G224" t="str">
            <v>Social Investment (separate cost item)</v>
          </cell>
        </row>
        <row r="225">
          <cell r="B225" t="str">
            <v>14.11.23</v>
          </cell>
          <cell r="C225" t="str">
            <v>14 Admin &amp; Infrastructure</v>
          </cell>
          <cell r="D225" t="str">
            <v>1411 General Expenses</v>
          </cell>
          <cell r="E225" t="str">
            <v>Royalties (separate cost item)</v>
          </cell>
          <cell r="F225" t="str">
            <v>Royalties (separate cost item)</v>
          </cell>
          <cell r="G225" t="str">
            <v>Royalties (separate cost item)</v>
          </cell>
        </row>
        <row r="226">
          <cell r="B226" t="str">
            <v>14.11.24</v>
          </cell>
          <cell r="C226" t="str">
            <v>14 Admin &amp; Infrastructure</v>
          </cell>
          <cell r="D226" t="str">
            <v>1411 General Expenses</v>
          </cell>
          <cell r="E226" t="str">
            <v>TV Service</v>
          </cell>
          <cell r="F226" t="str">
            <v>TV Service</v>
          </cell>
          <cell r="G226" t="str">
            <v>TV Service</v>
          </cell>
        </row>
        <row r="227">
          <cell r="B227" t="str">
            <v>14.11.25</v>
          </cell>
          <cell r="C227" t="str">
            <v>14 Admin &amp; Infrastructure</v>
          </cell>
          <cell r="D227" t="str">
            <v>1411 General Expenses</v>
          </cell>
          <cell r="E227" t="str">
            <v>Protective Clothing</v>
          </cell>
          <cell r="F227" t="str">
            <v>Protective Clothing</v>
          </cell>
          <cell r="G227" t="str">
            <v>Protective Clothing</v>
          </cell>
        </row>
        <row r="228">
          <cell r="B228" t="str">
            <v>14.11.26</v>
          </cell>
          <cell r="C228" t="str">
            <v>14 Admin &amp; Infrastructure</v>
          </cell>
          <cell r="D228" t="str">
            <v>1411 General Expenses</v>
          </cell>
          <cell r="E228" t="str">
            <v>Expats Permits</v>
          </cell>
          <cell r="F228" t="str">
            <v>Expats Permits</v>
          </cell>
          <cell r="G228" t="str">
            <v>Expats Permits</v>
          </cell>
        </row>
        <row r="229">
          <cell r="B229" t="str">
            <v>14.11.27</v>
          </cell>
          <cell r="C229" t="str">
            <v>14 Admin &amp; Infrastructure</v>
          </cell>
          <cell r="D229" t="str">
            <v>1411 General Expenses</v>
          </cell>
          <cell r="E229" t="str">
            <v>Other (stationary, tea/coffee, water, etc)</v>
          </cell>
          <cell r="F229" t="str">
            <v>Other (stationary, tea/coffee, water, etc)</v>
          </cell>
          <cell r="G229" t="str">
            <v>Other (stationary, tea/coffee, water, etc)</v>
          </cell>
        </row>
        <row r="230">
          <cell r="B230" t="str">
            <v>14.11.28</v>
          </cell>
          <cell r="C230" t="str">
            <v>14 Admin &amp; Infrastructure</v>
          </cell>
          <cell r="D230" t="str">
            <v>1411 General Expenses</v>
          </cell>
          <cell r="E230" t="str">
            <v>Medical Expenses</v>
          </cell>
          <cell r="F230" t="str">
            <v>Medical Expenses</v>
          </cell>
          <cell r="G230" t="str">
            <v>Medical expenses &amp; Medicines</v>
          </cell>
        </row>
        <row r="231">
          <cell r="B231" t="str">
            <v>14.11.29</v>
          </cell>
          <cell r="C231" t="str">
            <v>14 Admin &amp; Infrastructure</v>
          </cell>
          <cell r="D231" t="str">
            <v>1411 General Expenses</v>
          </cell>
          <cell r="E231" t="str">
            <v>Safety elements</v>
          </cell>
          <cell r="F231" t="str">
            <v>Safety elements</v>
          </cell>
          <cell r="G231" t="str">
            <v>Safety elements</v>
          </cell>
        </row>
        <row r="232">
          <cell r="B232" t="str">
            <v>14.12</v>
          </cell>
          <cell r="C232" t="str">
            <v>14 Admin &amp; Infrastructure</v>
          </cell>
          <cell r="D232" t="str">
            <v>1412 Power</v>
          </cell>
          <cell r="E232" t="str">
            <v>Power</v>
          </cell>
          <cell r="F232" t="str">
            <v>Power</v>
          </cell>
          <cell r="G232" t="str">
            <v>Power</v>
          </cell>
        </row>
        <row r="233">
          <cell r="B233" t="str">
            <v>14.13.10</v>
          </cell>
          <cell r="C233" t="str">
            <v>14 Admin &amp; Infrastructure</v>
          </cell>
          <cell r="D233" t="str">
            <v>1413 Contracted Services</v>
          </cell>
          <cell r="E233" t="str">
            <v>Carbofood Cleaning Services</v>
          </cell>
          <cell r="F233" t="str">
            <v>Carbofood Cleaning Services</v>
          </cell>
          <cell r="G233" t="str">
            <v>Carbofood Cleaning Services</v>
          </cell>
        </row>
        <row r="234">
          <cell r="B234" t="str">
            <v>14.13.11</v>
          </cell>
          <cell r="C234" t="str">
            <v>14 Admin &amp; Infrastructure</v>
          </cell>
          <cell r="D234" t="str">
            <v>1413 Contracted Services</v>
          </cell>
          <cell r="E234" t="str">
            <v>Meals</v>
          </cell>
          <cell r="F234" t="str">
            <v>Meals</v>
          </cell>
          <cell r="G234" t="str">
            <v>Meals</v>
          </cell>
        </row>
        <row r="235">
          <cell r="B235" t="str">
            <v>14.13.12</v>
          </cell>
          <cell r="C235" t="str">
            <v>14 Admin &amp; Infrastructure</v>
          </cell>
          <cell r="D235" t="str">
            <v>1413 Contracted Services</v>
          </cell>
          <cell r="E235" t="str">
            <v>Temporary Employees</v>
          </cell>
          <cell r="F235" t="str">
            <v>Temporary Employees</v>
          </cell>
          <cell r="G235" t="str">
            <v>Temporary Employees</v>
          </cell>
        </row>
        <row r="236">
          <cell r="B236" t="str">
            <v>14.13.13</v>
          </cell>
          <cell r="C236" t="str">
            <v>14 Admin &amp; Infrastructure</v>
          </cell>
          <cell r="D236" t="str">
            <v>1413 Contracted Services</v>
          </cell>
          <cell r="E236" t="str">
            <v>Electricity (separate cost item)</v>
          </cell>
          <cell r="F236" t="str">
            <v>Electricity (separate cost item)</v>
          </cell>
          <cell r="G236" t="str">
            <v>Electricity (separate cost item)</v>
          </cell>
        </row>
        <row r="237">
          <cell r="B237" t="str">
            <v>14.13.14</v>
          </cell>
          <cell r="C237" t="str">
            <v>14 Admin &amp; Infrastructure</v>
          </cell>
          <cell r="D237" t="str">
            <v>1413 Contracted Services</v>
          </cell>
          <cell r="E237" t="str">
            <v>Telephone &amp; mobiles</v>
          </cell>
          <cell r="F237" t="str">
            <v>Telephone &amp; mobiles</v>
          </cell>
          <cell r="G237" t="str">
            <v>Telephone &amp; mobiles</v>
          </cell>
        </row>
        <row r="238">
          <cell r="B238" t="str">
            <v>14.13.15</v>
          </cell>
          <cell r="C238" t="str">
            <v>14 Admin &amp; Infrastructure</v>
          </cell>
          <cell r="D238" t="str">
            <v>1413 Contracted Services</v>
          </cell>
          <cell r="E238" t="str">
            <v>Internet mail service</v>
          </cell>
          <cell r="F238" t="str">
            <v>Internet mail service</v>
          </cell>
          <cell r="G238" t="str">
            <v>Internet mail service</v>
          </cell>
        </row>
        <row r="239">
          <cell r="B239" t="str">
            <v>14.13.16</v>
          </cell>
          <cell r="C239" t="str">
            <v>14 Admin &amp; Infrastructure</v>
          </cell>
          <cell r="D239" t="str">
            <v>1413 Contracted Services</v>
          </cell>
          <cell r="E239" t="str">
            <v>Transport of Employees</v>
          </cell>
          <cell r="F239" t="str">
            <v>Transport of Employees</v>
          </cell>
          <cell r="G239" t="str">
            <v>Transport of Employees</v>
          </cell>
        </row>
        <row r="240">
          <cell r="B240" t="str">
            <v>14.13.17</v>
          </cell>
          <cell r="C240" t="str">
            <v>14 Admin &amp; Infrastructure</v>
          </cell>
          <cell r="D240" t="str">
            <v>1413 Contracted Services</v>
          </cell>
          <cell r="E240" t="str">
            <v>Transport of Materials</v>
          </cell>
          <cell r="F240" t="str">
            <v>Transport of Materials</v>
          </cell>
          <cell r="G240" t="str">
            <v>Transport of Materials</v>
          </cell>
        </row>
        <row r="241">
          <cell r="B241" t="str">
            <v>14.13.18</v>
          </cell>
          <cell r="C241" t="str">
            <v>14 Admin &amp; Infrastructure</v>
          </cell>
          <cell r="D241" t="str">
            <v>1413 Contracted Services</v>
          </cell>
          <cell r="E241" t="str">
            <v>EIS fees</v>
          </cell>
          <cell r="F241" t="str">
            <v>EIS fees</v>
          </cell>
          <cell r="G241" t="str">
            <v>EIS fees</v>
          </cell>
        </row>
        <row r="242">
          <cell r="B242" t="str">
            <v>14.13.19</v>
          </cell>
          <cell r="C242" t="str">
            <v>14 Admin &amp; Infrastructure</v>
          </cell>
          <cell r="D242" t="str">
            <v>1413 Contracted Services</v>
          </cell>
          <cell r="E242" t="str">
            <v>Airplane</v>
          </cell>
          <cell r="F242" t="str">
            <v>Airplane</v>
          </cell>
          <cell r="G242" t="str">
            <v>Airplane</v>
          </cell>
        </row>
        <row r="243">
          <cell r="B243" t="str">
            <v>14.13.20</v>
          </cell>
          <cell r="C243" t="str">
            <v>14 Admin &amp; Infrastructure</v>
          </cell>
          <cell r="D243" t="str">
            <v>1413 Contracted Services</v>
          </cell>
          <cell r="E243" t="str">
            <v>Freight Services</v>
          </cell>
          <cell r="F243" t="str">
            <v>Freight Services</v>
          </cell>
          <cell r="G243" t="str">
            <v>Freight Services</v>
          </cell>
        </row>
        <row r="244">
          <cell r="B244" t="str">
            <v>14.13.21</v>
          </cell>
          <cell r="C244" t="str">
            <v>14 Admin &amp; Infrastructure</v>
          </cell>
          <cell r="D244" t="str">
            <v>1413 Contracted Services</v>
          </cell>
          <cell r="E244" t="str">
            <v>Other Services</v>
          </cell>
          <cell r="F244" t="str">
            <v>Other Services</v>
          </cell>
          <cell r="G244" t="str">
            <v>Other Services</v>
          </cell>
        </row>
        <row r="245">
          <cell r="B245" t="str">
            <v>15.11</v>
          </cell>
          <cell r="C245" t="str">
            <v>15 Contractor</v>
          </cell>
          <cell r="D245" t="str">
            <v>1511 Contractor Margin</v>
          </cell>
          <cell r="E245" t="str">
            <v>Contractor Margin</v>
          </cell>
          <cell r="F245" t="str">
            <v>Contractor Margin</v>
          </cell>
          <cell r="G245" t="str">
            <v>Contractor Margin</v>
          </cell>
        </row>
        <row r="246">
          <cell r="B246" t="str">
            <v>15.14</v>
          </cell>
          <cell r="C246" t="str">
            <v>15 Contractor</v>
          </cell>
          <cell r="D246" t="str">
            <v>1514 Mobilisation of Equipment</v>
          </cell>
          <cell r="E246" t="str">
            <v>Mobilisation of Equipment</v>
          </cell>
          <cell r="F246" t="str">
            <v>Mobilisation of Equipment</v>
          </cell>
          <cell r="G246" t="str">
            <v>Mobilisation of Equipment</v>
          </cell>
        </row>
        <row r="247">
          <cell r="B247" t="str">
            <v>15.12</v>
          </cell>
          <cell r="C247" t="str">
            <v>15 Contractor</v>
          </cell>
          <cell r="D247" t="str">
            <v>1512 Contractor Ratio</v>
          </cell>
          <cell r="E247" t="str">
            <v>Contractor Ratio</v>
          </cell>
          <cell r="F247" t="str">
            <v>Contractor Ratio</v>
          </cell>
          <cell r="G247" t="str">
            <v>Contractor Ratio</v>
          </cell>
        </row>
        <row r="248">
          <cell r="B248" t="str">
            <v>16.11</v>
          </cell>
          <cell r="C248" t="str">
            <v>16 Rail &amp; Transport</v>
          </cell>
          <cell r="D248" t="str">
            <v>1611 Labour</v>
          </cell>
          <cell r="E248" t="str">
            <v>Labour</v>
          </cell>
          <cell r="F248" t="str">
            <v>Labour</v>
          </cell>
          <cell r="G248" t="str">
            <v>Labour</v>
          </cell>
        </row>
        <row r="249">
          <cell r="B249" t="str">
            <v>16.12</v>
          </cell>
          <cell r="C249" t="str">
            <v>16 Rail &amp; Transport</v>
          </cell>
          <cell r="D249" t="str">
            <v>1612 General Expenses</v>
          </cell>
          <cell r="E249" t="str">
            <v>General Expenses</v>
          </cell>
          <cell r="F249" t="str">
            <v>General Expenses</v>
          </cell>
          <cell r="G249" t="str">
            <v>General Expenses</v>
          </cell>
        </row>
        <row r="250">
          <cell r="B250" t="str">
            <v>16.13</v>
          </cell>
          <cell r="C250" t="str">
            <v>16 Rail &amp; Transport</v>
          </cell>
          <cell r="D250" t="str">
            <v>1613 Fuel &amp; Lub</v>
          </cell>
          <cell r="E250" t="str">
            <v>Fuel &amp; Lub</v>
          </cell>
          <cell r="F250" t="str">
            <v>Fuel &amp; Lub</v>
          </cell>
          <cell r="G250" t="str">
            <v>Fuel &amp; Lub</v>
          </cell>
        </row>
        <row r="251">
          <cell r="B251" t="str">
            <v>16.14</v>
          </cell>
          <cell r="C251" t="str">
            <v>16 Rail &amp; Transport</v>
          </cell>
          <cell r="D251" t="str">
            <v>1614 Spare Parts</v>
          </cell>
          <cell r="E251" t="str">
            <v>Spare Parts</v>
          </cell>
          <cell r="F251" t="str">
            <v>Spare Parts</v>
          </cell>
          <cell r="G251" t="str">
            <v>Spare Parts</v>
          </cell>
        </row>
        <row r="252">
          <cell r="B252" t="str">
            <v>16.15</v>
          </cell>
          <cell r="C252" t="str">
            <v>16 Rail &amp; Transport</v>
          </cell>
          <cell r="D252" t="str">
            <v>1615 Trasnport</v>
          </cell>
          <cell r="E252" t="str">
            <v>Transport</v>
          </cell>
          <cell r="F252" t="str">
            <v>Transport</v>
          </cell>
          <cell r="G252" t="str">
            <v>Transport</v>
          </cell>
        </row>
        <row r="253">
          <cell r="B253" t="str">
            <v>16.16</v>
          </cell>
          <cell r="C253" t="str">
            <v>16 Rail &amp; Transport</v>
          </cell>
          <cell r="D253" t="str">
            <v>1616 Contracted Services</v>
          </cell>
          <cell r="E253" t="str">
            <v>Contracted Services</v>
          </cell>
          <cell r="F253" t="str">
            <v>Contracted Services</v>
          </cell>
          <cell r="G253" t="str">
            <v>Contracted Services</v>
          </cell>
        </row>
        <row r="254">
          <cell r="B254" t="str">
            <v>16.20</v>
          </cell>
          <cell r="C254" t="str">
            <v>16 Rail &amp; Transport</v>
          </cell>
          <cell r="D254" t="str">
            <v>1616 Contracted Services</v>
          </cell>
          <cell r="E254" t="str">
            <v>Road Maintenance</v>
          </cell>
          <cell r="F254" t="str">
            <v>Road Maintenance</v>
          </cell>
          <cell r="G254" t="str">
            <v xml:space="preserve">La Loma - Plan Bonito Road </v>
          </cell>
        </row>
        <row r="255">
          <cell r="B255" t="str">
            <v>17.11</v>
          </cell>
          <cell r="C255" t="str">
            <v>17 Port</v>
          </cell>
          <cell r="D255" t="str">
            <v>1711 Labour</v>
          </cell>
          <cell r="E255" t="str">
            <v>Labour</v>
          </cell>
          <cell r="F255" t="str">
            <v>Labour</v>
          </cell>
          <cell r="G255" t="str">
            <v>Labour</v>
          </cell>
        </row>
        <row r="256">
          <cell r="B256" t="str">
            <v>17.12</v>
          </cell>
          <cell r="C256" t="str">
            <v>17 Port</v>
          </cell>
          <cell r="D256" t="str">
            <v>1712 Fuel &amp; Lub</v>
          </cell>
          <cell r="E256" t="str">
            <v>Fuel &amp; Lub</v>
          </cell>
          <cell r="F256" t="str">
            <v>Fuel &amp; Lub</v>
          </cell>
          <cell r="G256" t="str">
            <v>Fuel &amp; Lub</v>
          </cell>
        </row>
        <row r="257">
          <cell r="B257" t="str">
            <v>17.13</v>
          </cell>
          <cell r="C257" t="str">
            <v>17 Port</v>
          </cell>
          <cell r="D257" t="str">
            <v>1713 Power</v>
          </cell>
          <cell r="E257" t="str">
            <v>Power</v>
          </cell>
          <cell r="F257" t="str">
            <v>Power</v>
          </cell>
          <cell r="G257" t="str">
            <v>Power</v>
          </cell>
        </row>
        <row r="258">
          <cell r="B258" t="str">
            <v>17.14</v>
          </cell>
          <cell r="C258" t="str">
            <v>17 Port</v>
          </cell>
          <cell r="D258" t="str">
            <v>1714 Spare Parts</v>
          </cell>
          <cell r="E258" t="str">
            <v>Spare Parts</v>
          </cell>
          <cell r="F258" t="str">
            <v>Spare Parts</v>
          </cell>
          <cell r="G258" t="str">
            <v>Spare Parts</v>
          </cell>
        </row>
        <row r="259">
          <cell r="B259" t="str">
            <v>17.15</v>
          </cell>
          <cell r="C259" t="str">
            <v>17 Port</v>
          </cell>
          <cell r="D259" t="str">
            <v>1715 Port - Calenturitas</v>
          </cell>
          <cell r="E259" t="str">
            <v>Port - Calenturitas</v>
          </cell>
          <cell r="F259" t="str">
            <v>Port - Calenturitas</v>
          </cell>
          <cell r="G259" t="str">
            <v>Port - Calenturitas</v>
          </cell>
        </row>
        <row r="260">
          <cell r="B260" t="str">
            <v>17.16</v>
          </cell>
          <cell r="C260" t="str">
            <v>17 Port</v>
          </cell>
          <cell r="D260" t="str">
            <v>1716 Port Buy-Ins</v>
          </cell>
          <cell r="E260" t="str">
            <v>Port Buy-Ins</v>
          </cell>
          <cell r="F260" t="str">
            <v>Port Buy-Ins</v>
          </cell>
          <cell r="G260" t="str">
            <v>Port Buy-Ins</v>
          </cell>
        </row>
        <row r="261">
          <cell r="B261" t="str">
            <v>17.17</v>
          </cell>
          <cell r="C261" t="str">
            <v>17 Port</v>
          </cell>
          <cell r="D261" t="str">
            <v>1717 Tarriff</v>
          </cell>
          <cell r="E261" t="str">
            <v>Tarriff</v>
          </cell>
          <cell r="F261" t="str">
            <v>Tarriff</v>
          </cell>
          <cell r="G261" t="str">
            <v>Tarriff</v>
          </cell>
        </row>
        <row r="262">
          <cell r="B262" t="str">
            <v>17.18</v>
          </cell>
          <cell r="C262" t="str">
            <v>17 Port</v>
          </cell>
          <cell r="D262" t="str">
            <v>1718 Demurrage</v>
          </cell>
          <cell r="E262" t="str">
            <v>Demurrage</v>
          </cell>
          <cell r="F262" t="str">
            <v>Demurrage</v>
          </cell>
          <cell r="G262" t="str">
            <v>Demurrage</v>
          </cell>
        </row>
        <row r="263">
          <cell r="B263" t="str">
            <v>17.19</v>
          </cell>
          <cell r="C263" t="str">
            <v>17 Port</v>
          </cell>
          <cell r="D263" t="str">
            <v>1719 General Expenses</v>
          </cell>
          <cell r="E263" t="str">
            <v>General Expenses</v>
          </cell>
          <cell r="F263" t="str">
            <v>General Expenses</v>
          </cell>
          <cell r="G263" t="str">
            <v>General Expenses</v>
          </cell>
        </row>
        <row r="264">
          <cell r="B264" t="str">
            <v>17.20</v>
          </cell>
          <cell r="C264" t="str">
            <v>17 Port</v>
          </cell>
          <cell r="D264" t="str">
            <v>1720 Contracted Services</v>
          </cell>
          <cell r="E264" t="str">
            <v>Contracted Services</v>
          </cell>
          <cell r="F264" t="str">
            <v>Contracted Services</v>
          </cell>
          <cell r="G264" t="str">
            <v>Contracted Services</v>
          </cell>
        </row>
        <row r="265">
          <cell r="B265" t="str">
            <v>18.11</v>
          </cell>
          <cell r="C265" t="str">
            <v>18 Royalty</v>
          </cell>
          <cell r="D265" t="str">
            <v>1811 Labour</v>
          </cell>
          <cell r="E265" t="str">
            <v>Labour</v>
          </cell>
          <cell r="F265" t="str">
            <v>Labour</v>
          </cell>
          <cell r="G265" t="str">
            <v>Labour</v>
          </cell>
        </row>
        <row r="266">
          <cell r="B266" t="str">
            <v>18.12</v>
          </cell>
          <cell r="C266" t="str">
            <v>18 Royalty</v>
          </cell>
          <cell r="D266" t="str">
            <v>1812 Royalty</v>
          </cell>
          <cell r="E266" t="str">
            <v xml:space="preserve">Royalty </v>
          </cell>
          <cell r="F266" t="str">
            <v>Royalty</v>
          </cell>
          <cell r="G266" t="str">
            <v>Royalty</v>
          </cell>
        </row>
        <row r="267">
          <cell r="B267" t="str">
            <v>19.11</v>
          </cell>
          <cell r="C267" t="str">
            <v>19 Prodeco Head Office &amp; Marketing</v>
          </cell>
          <cell r="D267" t="str">
            <v>1911 Labor</v>
          </cell>
          <cell r="E267" t="str">
            <v>Labour</v>
          </cell>
          <cell r="F267" t="str">
            <v>Labour</v>
          </cell>
          <cell r="G267" t="str">
            <v>Labour</v>
          </cell>
        </row>
        <row r="268">
          <cell r="B268" t="str">
            <v>19.12</v>
          </cell>
          <cell r="C268" t="str">
            <v>19 Prodeco Head Office &amp; Marketing</v>
          </cell>
          <cell r="D268" t="str">
            <v>1912 Security</v>
          </cell>
          <cell r="E268" t="str">
            <v>Security</v>
          </cell>
          <cell r="F268" t="str">
            <v>Security</v>
          </cell>
          <cell r="G268" t="str">
            <v>Security</v>
          </cell>
        </row>
        <row r="269">
          <cell r="B269" t="str">
            <v>19.12.10.10.10</v>
          </cell>
          <cell r="C269" t="str">
            <v>19 Prodeco Head Office &amp; Marketing</v>
          </cell>
          <cell r="D269" t="str">
            <v>1912 Security</v>
          </cell>
          <cell r="E269" t="str">
            <v>Mine</v>
          </cell>
          <cell r="F269" t="str">
            <v>Salaries &amp; Wages</v>
          </cell>
          <cell r="G269" t="str">
            <v>Salaries &amp; Wages</v>
          </cell>
        </row>
        <row r="270">
          <cell r="B270" t="str">
            <v>19.12.10.11.11</v>
          </cell>
          <cell r="C270" t="str">
            <v>19 Prodeco Head Office &amp; Marketing</v>
          </cell>
          <cell r="D270" t="str">
            <v>1912 Security</v>
          </cell>
          <cell r="E270" t="str">
            <v>Mine</v>
          </cell>
          <cell r="F270" t="str">
            <v>Fees</v>
          </cell>
          <cell r="G270" t="str">
            <v>Consulting Technical</v>
          </cell>
        </row>
        <row r="271">
          <cell r="B271" t="str">
            <v>19.12.10.11.10</v>
          </cell>
          <cell r="C271" t="str">
            <v>19 Prodeco Head Office &amp; Marketing</v>
          </cell>
          <cell r="D271" t="str">
            <v>1912 Security</v>
          </cell>
          <cell r="E271" t="str">
            <v>Mine</v>
          </cell>
          <cell r="F271" t="str">
            <v>Fees</v>
          </cell>
          <cell r="G271" t="str">
            <v>Consulting Fees</v>
          </cell>
        </row>
        <row r="272">
          <cell r="B272" t="str">
            <v>19.12.10.12.10</v>
          </cell>
          <cell r="C272" t="str">
            <v>19 Prodeco Head Office &amp; Marketing</v>
          </cell>
          <cell r="D272" t="str">
            <v>1912 Security</v>
          </cell>
          <cell r="E272" t="str">
            <v>Mine</v>
          </cell>
          <cell r="F272" t="str">
            <v>Taxes &amp; Contributions</v>
          </cell>
          <cell r="G272" t="str">
            <v>Taxes</v>
          </cell>
        </row>
        <row r="273">
          <cell r="B273" t="str">
            <v>19.12.10.12.11</v>
          </cell>
          <cell r="C273" t="str">
            <v>19 Prodeco Head Office &amp; Marketing</v>
          </cell>
          <cell r="D273" t="str">
            <v>1912 Security</v>
          </cell>
          <cell r="E273" t="str">
            <v>Mine</v>
          </cell>
          <cell r="F273" t="str">
            <v>Taxes &amp; Contributions</v>
          </cell>
          <cell r="G273" t="str">
            <v>Contributions (Army Contract)</v>
          </cell>
        </row>
        <row r="274">
          <cell r="B274" t="str">
            <v>19.12.10.13.10</v>
          </cell>
          <cell r="C274" t="str">
            <v>19 Prodeco Head Office &amp; Marketing</v>
          </cell>
          <cell r="D274" t="str">
            <v>1912 Security</v>
          </cell>
          <cell r="E274" t="str">
            <v>Mine</v>
          </cell>
          <cell r="F274" t="str">
            <v>Equipment Rentals</v>
          </cell>
          <cell r="G274" t="str">
            <v>Vehicle Rental</v>
          </cell>
        </row>
        <row r="275">
          <cell r="B275" t="str">
            <v>19.12.10.13.11</v>
          </cell>
          <cell r="C275" t="str">
            <v>19 Prodeco Head Office &amp; Marketing</v>
          </cell>
          <cell r="D275" t="str">
            <v>1912 Security</v>
          </cell>
          <cell r="E275" t="str">
            <v>Mine</v>
          </cell>
          <cell r="F275" t="str">
            <v>Equipment Rentals</v>
          </cell>
          <cell r="G275" t="str">
            <v>Communications</v>
          </cell>
        </row>
        <row r="276">
          <cell r="B276" t="str">
            <v>19.12.10.13.12</v>
          </cell>
          <cell r="C276" t="str">
            <v>19 Prodeco Head Office &amp; Marketing</v>
          </cell>
          <cell r="D276" t="str">
            <v>1912 Security</v>
          </cell>
          <cell r="E276" t="str">
            <v>Mine</v>
          </cell>
          <cell r="F276" t="str">
            <v>Equipment Rentals</v>
          </cell>
          <cell r="G276" t="str">
            <v>Fleet &amp; Transport (Aircraft)</v>
          </cell>
        </row>
        <row r="277">
          <cell r="B277" t="str">
            <v>19.12.10.13.13</v>
          </cell>
          <cell r="C277" t="str">
            <v>19 Prodeco Head Office &amp; Marketing</v>
          </cell>
          <cell r="D277" t="str">
            <v>1912 Security</v>
          </cell>
          <cell r="E277" t="str">
            <v>Mine</v>
          </cell>
          <cell r="F277" t="str">
            <v>Equipment Rentals</v>
          </cell>
          <cell r="G277" t="str">
            <v>Vehicle repairs</v>
          </cell>
        </row>
        <row r="278">
          <cell r="B278" t="str">
            <v>19.12.10.14.10</v>
          </cell>
          <cell r="C278" t="str">
            <v>19 Prodeco Head Office &amp; Marketing</v>
          </cell>
          <cell r="D278" t="str">
            <v>1912 Security</v>
          </cell>
          <cell r="E278" t="str">
            <v>Mine</v>
          </cell>
          <cell r="F278" t="str">
            <v>Services</v>
          </cell>
          <cell r="G278" t="str">
            <v>Telephone &amp; Cellular</v>
          </cell>
        </row>
        <row r="279">
          <cell r="B279" t="str">
            <v>19.12.10.14.11</v>
          </cell>
          <cell r="C279" t="str">
            <v>19 Prodeco Head Office &amp; Marketing</v>
          </cell>
          <cell r="D279" t="str">
            <v>1912 Security</v>
          </cell>
          <cell r="E279" t="str">
            <v>Mine</v>
          </cell>
          <cell r="F279" t="str">
            <v>Services</v>
          </cell>
          <cell r="G279" t="str">
            <v>Courier</v>
          </cell>
        </row>
        <row r="280">
          <cell r="B280" t="str">
            <v>19.12.10.14.12</v>
          </cell>
          <cell r="C280" t="str">
            <v>19 Prodeco Head Office &amp; Marketing</v>
          </cell>
          <cell r="D280" t="str">
            <v>1912 Security</v>
          </cell>
          <cell r="E280" t="str">
            <v>Mine</v>
          </cell>
          <cell r="F280" t="str">
            <v>Services</v>
          </cell>
          <cell r="G280" t="str">
            <v>Contracted Services (Colviseg)</v>
          </cell>
        </row>
        <row r="281">
          <cell r="B281" t="str">
            <v>19.12.10.14.13</v>
          </cell>
          <cell r="C281" t="str">
            <v>19 Prodeco Head Office &amp; Marketing</v>
          </cell>
          <cell r="D281" t="str">
            <v>1912 Security</v>
          </cell>
          <cell r="E281" t="str">
            <v>Mine</v>
          </cell>
          <cell r="F281" t="str">
            <v>Services</v>
          </cell>
          <cell r="G281" t="str">
            <v>Contracted Services (Searca)</v>
          </cell>
        </row>
        <row r="282">
          <cell r="B282" t="str">
            <v>19.12.10.15.10</v>
          </cell>
          <cell r="C282" t="str">
            <v>19 Prodeco Head Office &amp; Marketing</v>
          </cell>
          <cell r="D282" t="str">
            <v>1912 Security</v>
          </cell>
          <cell r="E282" t="str">
            <v>Mine</v>
          </cell>
          <cell r="F282" t="str">
            <v>Maintenance &amp; Repairs</v>
          </cell>
          <cell r="G282" t="str">
            <v>Maintenance &amp; Repairs</v>
          </cell>
        </row>
        <row r="283">
          <cell r="B283" t="str">
            <v>19.12.10.15.11</v>
          </cell>
          <cell r="C283" t="str">
            <v>19 Prodeco Head Office &amp; Marketing</v>
          </cell>
          <cell r="D283" t="str">
            <v>1912 Security</v>
          </cell>
          <cell r="E283" t="str">
            <v>Mine</v>
          </cell>
          <cell r="F283" t="str">
            <v>Maintenance &amp; Repairs</v>
          </cell>
          <cell r="G283" t="str">
            <v>Fleet &amp; Transport Equipment</v>
          </cell>
        </row>
        <row r="284">
          <cell r="B284" t="str">
            <v>19.12.10.15.12</v>
          </cell>
          <cell r="C284" t="str">
            <v>19 Prodeco Head Office &amp; Marketing</v>
          </cell>
          <cell r="D284" t="str">
            <v>1912 Security</v>
          </cell>
          <cell r="E284" t="str">
            <v>Mine</v>
          </cell>
          <cell r="F284" t="str">
            <v>Maintenance &amp; Repairs</v>
          </cell>
          <cell r="G284" t="str">
            <v>Office Equipment</v>
          </cell>
        </row>
        <row r="285">
          <cell r="B285" t="str">
            <v>19.12.10.15.13</v>
          </cell>
          <cell r="C285" t="str">
            <v>19 Prodeco Head Office &amp; Marketing</v>
          </cell>
          <cell r="D285" t="str">
            <v>1912 Security</v>
          </cell>
          <cell r="E285" t="str">
            <v>Mine</v>
          </cell>
          <cell r="F285" t="str">
            <v>Maintenance &amp; Repairs</v>
          </cell>
          <cell r="G285" t="str">
            <v>Maintenance Computers &amp; Communications</v>
          </cell>
        </row>
        <row r="286">
          <cell r="B286" t="str">
            <v>19.12.10.15.14</v>
          </cell>
          <cell r="C286" t="str">
            <v>19 Prodeco Head Office &amp; Marketing</v>
          </cell>
          <cell r="D286" t="str">
            <v>1912 Security</v>
          </cell>
          <cell r="E286" t="str">
            <v>Mine</v>
          </cell>
          <cell r="F286" t="str">
            <v>Maintenance &amp; Repairs</v>
          </cell>
          <cell r="G286" t="str">
            <v>Maintenance Arms</v>
          </cell>
        </row>
        <row r="287">
          <cell r="B287" t="str">
            <v>19.12.10.16.10</v>
          </cell>
          <cell r="C287" t="str">
            <v>19 Prodeco Head Office &amp; Marketing</v>
          </cell>
          <cell r="D287" t="str">
            <v>1912 Security</v>
          </cell>
          <cell r="E287" t="str">
            <v>Mine</v>
          </cell>
          <cell r="F287" t="str">
            <v>Office Maintenance</v>
          </cell>
          <cell r="G287" t="str">
            <v>Locative Maintenance</v>
          </cell>
        </row>
        <row r="288">
          <cell r="B288" t="str">
            <v>19.12.10.17.10</v>
          </cell>
          <cell r="C288" t="str">
            <v>19 Prodeco Head Office &amp; Marketing</v>
          </cell>
          <cell r="D288" t="str">
            <v>1912 Security</v>
          </cell>
          <cell r="E288" t="str">
            <v>Mine</v>
          </cell>
          <cell r="F288" t="str">
            <v>Travel Expenses</v>
          </cell>
          <cell r="G288" t="str">
            <v>Accommodation &amp; Hotels</v>
          </cell>
        </row>
        <row r="289">
          <cell r="B289" t="str">
            <v>19.12.10.18.10</v>
          </cell>
          <cell r="C289" t="str">
            <v>19 Prodeco Head Office &amp; Marketing</v>
          </cell>
          <cell r="D289" t="str">
            <v>1912 Security</v>
          </cell>
          <cell r="E289" t="str">
            <v>Mine</v>
          </cell>
          <cell r="F289" t="str">
            <v>Other Expenses</v>
          </cell>
          <cell r="G289" t="str">
            <v>Subcriptions</v>
          </cell>
        </row>
        <row r="290">
          <cell r="B290" t="str">
            <v>19.12.10.18.11</v>
          </cell>
          <cell r="C290" t="str">
            <v>19 Prodeco Head Office &amp; Marketing</v>
          </cell>
          <cell r="D290" t="str">
            <v>1912 Security</v>
          </cell>
          <cell r="E290" t="str">
            <v>Mine</v>
          </cell>
          <cell r="F290" t="str">
            <v>Other Expenses</v>
          </cell>
          <cell r="G290" t="str">
            <v>Fuel</v>
          </cell>
        </row>
        <row r="291">
          <cell r="B291" t="str">
            <v>19.12.10.18.12</v>
          </cell>
          <cell r="C291" t="str">
            <v>19 Prodeco Head Office &amp; Marketing</v>
          </cell>
          <cell r="D291" t="str">
            <v>1912 Security</v>
          </cell>
          <cell r="E291" t="str">
            <v>Mine</v>
          </cell>
          <cell r="F291" t="str">
            <v>Other Expenses</v>
          </cell>
          <cell r="G291" t="str">
            <v>Meals (incl in camp cost)</v>
          </cell>
        </row>
        <row r="292">
          <cell r="B292" t="str">
            <v>19.12.10.18.13</v>
          </cell>
          <cell r="C292" t="str">
            <v>19 Prodeco Head Office &amp; Marketing</v>
          </cell>
          <cell r="D292" t="str">
            <v>1912 Security</v>
          </cell>
          <cell r="E292" t="str">
            <v>Mine</v>
          </cell>
          <cell r="F292" t="str">
            <v>Other Expenses</v>
          </cell>
          <cell r="G292" t="str">
            <v>Training</v>
          </cell>
        </row>
        <row r="293">
          <cell r="B293" t="str">
            <v>19.12.10.18.14</v>
          </cell>
          <cell r="C293" t="str">
            <v>19 Prodeco Head Office &amp; Marketing</v>
          </cell>
          <cell r="D293" t="str">
            <v>1912 Security</v>
          </cell>
          <cell r="E293" t="str">
            <v>Mine</v>
          </cell>
          <cell r="F293" t="str">
            <v>Other Expenses</v>
          </cell>
          <cell r="G293" t="str">
            <v>Taxis &amp; Buses</v>
          </cell>
        </row>
        <row r="294">
          <cell r="B294" t="str">
            <v>19.12.10.18.15</v>
          </cell>
          <cell r="C294" t="str">
            <v>19 Prodeco Head Office &amp; Marketing</v>
          </cell>
          <cell r="D294" t="str">
            <v>1912 Security</v>
          </cell>
          <cell r="E294" t="str">
            <v>Mine</v>
          </cell>
          <cell r="F294" t="str">
            <v>Other Expenses</v>
          </cell>
          <cell r="G294" t="str">
            <v>Other Minor</v>
          </cell>
        </row>
        <row r="295">
          <cell r="B295" t="str">
            <v>19.12.11.10.10</v>
          </cell>
          <cell r="C295" t="str">
            <v>19 Prodeco Head Office &amp; Marketing</v>
          </cell>
          <cell r="D295" t="str">
            <v>1912 Security</v>
          </cell>
          <cell r="E295" t="str">
            <v>Barranquilla</v>
          </cell>
          <cell r="F295" t="str">
            <v>Salaries &amp; Wages</v>
          </cell>
          <cell r="G295" t="str">
            <v>Salaries &amp; Wages</v>
          </cell>
        </row>
        <row r="296">
          <cell r="B296" t="str">
            <v>19.12.11.11.10</v>
          </cell>
          <cell r="C296" t="str">
            <v>19 Prodeco Head Office &amp; Marketing</v>
          </cell>
          <cell r="D296" t="str">
            <v>1912 Security</v>
          </cell>
          <cell r="E296" t="str">
            <v>Barranquilla</v>
          </cell>
          <cell r="F296" t="str">
            <v>Fees</v>
          </cell>
          <cell r="G296" t="str">
            <v>Consulting Fees</v>
          </cell>
        </row>
        <row r="297">
          <cell r="B297" t="str">
            <v>19.12.11.11.11</v>
          </cell>
          <cell r="C297" t="str">
            <v>19 Prodeco Head Office &amp; Marketing</v>
          </cell>
          <cell r="D297" t="str">
            <v>1912 Security</v>
          </cell>
          <cell r="E297" t="str">
            <v>Barranquilla</v>
          </cell>
          <cell r="F297" t="str">
            <v>Fees</v>
          </cell>
          <cell r="G297" t="str">
            <v>Consulting Technical</v>
          </cell>
        </row>
        <row r="298">
          <cell r="B298" t="str">
            <v>19.12.11.12.10</v>
          </cell>
          <cell r="C298" t="str">
            <v>19 Prodeco Head Office &amp; Marketing</v>
          </cell>
          <cell r="D298" t="str">
            <v>1912 Security</v>
          </cell>
          <cell r="E298" t="str">
            <v>Barranquilla</v>
          </cell>
          <cell r="F298" t="str">
            <v>Taxes &amp; Contributions</v>
          </cell>
          <cell r="G298" t="str">
            <v>Taxes</v>
          </cell>
        </row>
        <row r="299">
          <cell r="B299" t="str">
            <v>19.12.11.12.11</v>
          </cell>
          <cell r="C299" t="str">
            <v>19 Prodeco Head Office &amp; Marketing</v>
          </cell>
          <cell r="D299" t="str">
            <v>1912 Security</v>
          </cell>
          <cell r="E299" t="str">
            <v>Barranquilla</v>
          </cell>
          <cell r="F299" t="str">
            <v>Taxes &amp; Contributions</v>
          </cell>
          <cell r="G299" t="str">
            <v>Contributions</v>
          </cell>
        </row>
        <row r="300">
          <cell r="B300" t="str">
            <v>19.12.11.13.10</v>
          </cell>
          <cell r="C300" t="str">
            <v>19 Prodeco Head Office &amp; Marketing</v>
          </cell>
          <cell r="D300" t="str">
            <v>1912 Security</v>
          </cell>
          <cell r="E300" t="str">
            <v>Barranquilla</v>
          </cell>
          <cell r="F300" t="str">
            <v>Equipment Rentals</v>
          </cell>
          <cell r="G300" t="str">
            <v>Communications</v>
          </cell>
        </row>
        <row r="301">
          <cell r="B301" t="str">
            <v>19.12.11.13.11</v>
          </cell>
          <cell r="C301" t="str">
            <v>19 Prodeco Head Office &amp; Marketing</v>
          </cell>
          <cell r="D301" t="str">
            <v>1912 Security</v>
          </cell>
          <cell r="E301" t="str">
            <v>Barranquilla</v>
          </cell>
          <cell r="F301" t="str">
            <v>Equipment Rentals</v>
          </cell>
          <cell r="G301" t="str">
            <v>Fleet &amp; Transport</v>
          </cell>
        </row>
        <row r="302">
          <cell r="B302" t="str">
            <v>19.12.11.14.10</v>
          </cell>
          <cell r="C302" t="str">
            <v>19 Prodeco Head Office &amp; Marketing</v>
          </cell>
          <cell r="D302" t="str">
            <v>1912 Security</v>
          </cell>
          <cell r="E302" t="str">
            <v>Barranquilla</v>
          </cell>
          <cell r="F302" t="str">
            <v>Services</v>
          </cell>
          <cell r="G302" t="str">
            <v>Telephone &amp; Cellular</v>
          </cell>
        </row>
        <row r="303">
          <cell r="B303" t="str">
            <v>19.12.11.14.11</v>
          </cell>
          <cell r="C303" t="str">
            <v>19 Prodeco Head Office &amp; Marketing</v>
          </cell>
          <cell r="D303" t="str">
            <v>1912 Security</v>
          </cell>
          <cell r="E303" t="str">
            <v>Barranquilla</v>
          </cell>
          <cell r="F303" t="str">
            <v>Services</v>
          </cell>
          <cell r="G303" t="str">
            <v>Courier</v>
          </cell>
        </row>
        <row r="304">
          <cell r="B304" t="str">
            <v>19.12.11.14.12</v>
          </cell>
          <cell r="C304" t="str">
            <v>19 Prodeco Head Office &amp; Marketing</v>
          </cell>
          <cell r="D304" t="str">
            <v>1912 Security</v>
          </cell>
          <cell r="E304" t="str">
            <v>Barranquilla</v>
          </cell>
          <cell r="F304" t="str">
            <v>Services</v>
          </cell>
          <cell r="G304" t="str">
            <v>Contracted Services (Colviseg)</v>
          </cell>
        </row>
        <row r="305">
          <cell r="B305" t="str">
            <v>19.12.11.15.10</v>
          </cell>
          <cell r="C305" t="str">
            <v>19 Prodeco Head Office &amp; Marketing</v>
          </cell>
          <cell r="D305" t="str">
            <v>1912 Security</v>
          </cell>
          <cell r="E305" t="str">
            <v>Barranquilla</v>
          </cell>
          <cell r="F305" t="str">
            <v>Maintenance &amp; Repairs</v>
          </cell>
          <cell r="G305" t="str">
            <v>Maintenance &amp; Repairs</v>
          </cell>
        </row>
        <row r="306">
          <cell r="B306" t="str">
            <v>19.12.11.15.11</v>
          </cell>
          <cell r="C306" t="str">
            <v>19 Prodeco Head Office &amp; Marketing</v>
          </cell>
          <cell r="D306" t="str">
            <v>1912 Security</v>
          </cell>
          <cell r="E306" t="str">
            <v>Barranquilla</v>
          </cell>
          <cell r="F306" t="str">
            <v>Maintenance &amp; Repairs</v>
          </cell>
          <cell r="G306" t="str">
            <v>Fleet &amp; Transport Equipment</v>
          </cell>
        </row>
        <row r="307">
          <cell r="B307" t="str">
            <v>19.12.11.15.12</v>
          </cell>
          <cell r="C307" t="str">
            <v>19 Prodeco Head Office &amp; Marketing</v>
          </cell>
          <cell r="D307" t="str">
            <v>1912 Security</v>
          </cell>
          <cell r="E307" t="str">
            <v>Barranquilla</v>
          </cell>
          <cell r="F307" t="str">
            <v>Maintenance &amp; Repairs</v>
          </cell>
          <cell r="G307" t="str">
            <v>Office Equipment</v>
          </cell>
        </row>
        <row r="308">
          <cell r="B308" t="str">
            <v>19.12.11.15.13</v>
          </cell>
          <cell r="C308" t="str">
            <v>19 Prodeco Head Office &amp; Marketing</v>
          </cell>
          <cell r="D308" t="str">
            <v>1912 Security</v>
          </cell>
          <cell r="E308" t="str">
            <v>Barranquilla</v>
          </cell>
          <cell r="F308" t="str">
            <v>Maintenance &amp; Repairs</v>
          </cell>
          <cell r="G308" t="str">
            <v>Maintenance Computers &amp; Communications</v>
          </cell>
        </row>
        <row r="309">
          <cell r="B309" t="str">
            <v>19.12.11.15.14</v>
          </cell>
          <cell r="C309" t="str">
            <v>19 Prodeco Head Office &amp; Marketing</v>
          </cell>
          <cell r="D309" t="str">
            <v>1912 Security</v>
          </cell>
          <cell r="E309" t="str">
            <v>Barranquilla</v>
          </cell>
          <cell r="F309" t="str">
            <v>Maintenance &amp; Repairs</v>
          </cell>
          <cell r="G309" t="str">
            <v>Maintenance Arms</v>
          </cell>
        </row>
        <row r="310">
          <cell r="B310" t="str">
            <v>19.12.11.16.10</v>
          </cell>
          <cell r="C310" t="str">
            <v>19 Prodeco Head Office &amp; Marketing</v>
          </cell>
          <cell r="D310" t="str">
            <v>1912 Security</v>
          </cell>
          <cell r="E310" t="str">
            <v>Barranquilla</v>
          </cell>
          <cell r="F310" t="str">
            <v>Office Maintenance</v>
          </cell>
          <cell r="G310" t="str">
            <v>Locative Maintenance</v>
          </cell>
        </row>
        <row r="311">
          <cell r="B311" t="str">
            <v>19.12.11.17.10</v>
          </cell>
          <cell r="C311" t="str">
            <v>19 Prodeco Head Office &amp; Marketing</v>
          </cell>
          <cell r="D311" t="str">
            <v>1912 Security</v>
          </cell>
          <cell r="E311" t="str">
            <v>Barranquilla</v>
          </cell>
          <cell r="F311" t="str">
            <v>Travel Expenses</v>
          </cell>
          <cell r="G311" t="str">
            <v>Accommodations &amp; Hotels</v>
          </cell>
        </row>
        <row r="312">
          <cell r="B312" t="str">
            <v>19.12.11.18.10</v>
          </cell>
          <cell r="C312" t="str">
            <v>19 Prodeco Head Office &amp; Marketing</v>
          </cell>
          <cell r="D312" t="str">
            <v>1912 Security</v>
          </cell>
          <cell r="E312" t="str">
            <v>Barranquilla</v>
          </cell>
          <cell r="F312" t="str">
            <v>Other Expenses</v>
          </cell>
          <cell r="G312" t="str">
            <v>Subcriptions</v>
          </cell>
        </row>
        <row r="313">
          <cell r="B313" t="str">
            <v>19.12.11.18.11</v>
          </cell>
          <cell r="C313" t="str">
            <v>19 Prodeco Head Office &amp; Marketing</v>
          </cell>
          <cell r="D313" t="str">
            <v>1912 Security</v>
          </cell>
          <cell r="E313" t="str">
            <v>Barranquilla</v>
          </cell>
          <cell r="F313" t="str">
            <v>Other Expenses</v>
          </cell>
          <cell r="G313" t="str">
            <v>Fuel &amp; Lub</v>
          </cell>
        </row>
        <row r="314">
          <cell r="B314" t="str">
            <v>19.12.11.18.12</v>
          </cell>
          <cell r="C314" t="str">
            <v>19 Prodeco Head Office &amp; Marketing</v>
          </cell>
          <cell r="D314" t="str">
            <v>1912 Security</v>
          </cell>
          <cell r="E314" t="str">
            <v>Barranquilla</v>
          </cell>
          <cell r="F314" t="str">
            <v>Other Expenses</v>
          </cell>
          <cell r="G314" t="str">
            <v>Meals</v>
          </cell>
        </row>
        <row r="315">
          <cell r="B315" t="str">
            <v>19.12.11.18.13</v>
          </cell>
          <cell r="C315" t="str">
            <v>19 Prodeco Head Office &amp; Marketing</v>
          </cell>
          <cell r="D315" t="str">
            <v>1912 Security</v>
          </cell>
          <cell r="E315" t="str">
            <v>Barranquilla</v>
          </cell>
          <cell r="F315" t="str">
            <v>Other Expenses</v>
          </cell>
          <cell r="G315" t="str">
            <v>Training</v>
          </cell>
        </row>
        <row r="316">
          <cell r="B316" t="str">
            <v>19.12.11.18.14</v>
          </cell>
          <cell r="C316" t="str">
            <v>19 Prodeco Head Office &amp; Marketing</v>
          </cell>
          <cell r="D316" t="str">
            <v>1912 Security</v>
          </cell>
          <cell r="E316" t="str">
            <v>Barranquilla</v>
          </cell>
          <cell r="F316" t="str">
            <v>Other Expenses</v>
          </cell>
          <cell r="G316" t="str">
            <v>Taxis &amp; Buses</v>
          </cell>
        </row>
        <row r="317">
          <cell r="B317" t="str">
            <v>19.12.11.18.15</v>
          </cell>
          <cell r="C317" t="str">
            <v>19 Prodeco Head Office &amp; Marketing</v>
          </cell>
          <cell r="D317" t="str">
            <v>1912 Security</v>
          </cell>
          <cell r="E317" t="str">
            <v>Barranquilla</v>
          </cell>
          <cell r="F317" t="str">
            <v>Other Expenses</v>
          </cell>
          <cell r="G317" t="str">
            <v>Other Minor</v>
          </cell>
        </row>
        <row r="318">
          <cell r="B318" t="str">
            <v>19.13.10</v>
          </cell>
          <cell r="C318" t="str">
            <v>19 Prodeco Head Office &amp; Marketing</v>
          </cell>
          <cell r="D318" t="str">
            <v>1913 Insurance</v>
          </cell>
          <cell r="E318" t="str">
            <v>Insurance Infrastructure</v>
          </cell>
          <cell r="F318" t="str">
            <v>Insurance Infrastructure</v>
          </cell>
          <cell r="G318" t="str">
            <v>Insurance Infrastructure</v>
          </cell>
        </row>
        <row r="319">
          <cell r="B319" t="str">
            <v>19.13.20</v>
          </cell>
          <cell r="C319" t="str">
            <v>19 Prodeco Head Office &amp; Marketing</v>
          </cell>
          <cell r="D319" t="str">
            <v>1913 Insurance</v>
          </cell>
          <cell r="E319" t="str">
            <v>Insurance Public Liability</v>
          </cell>
          <cell r="F319" t="str">
            <v>Insurance Public Liability</v>
          </cell>
          <cell r="G319" t="str">
            <v>Insurance Public Liability</v>
          </cell>
        </row>
        <row r="320">
          <cell r="B320" t="str">
            <v>19.13.30</v>
          </cell>
          <cell r="C320" t="str">
            <v>19 Prodeco Head Office &amp; Marketing</v>
          </cell>
          <cell r="D320" t="str">
            <v>1913 Insurance</v>
          </cell>
          <cell r="E320" t="str">
            <v>Insurance Loss of Profits</v>
          </cell>
          <cell r="F320" t="str">
            <v>Insurance Loss of Profits</v>
          </cell>
          <cell r="G320" t="str">
            <v>Insurance Loss of Profits</v>
          </cell>
        </row>
        <row r="321">
          <cell r="B321" t="str">
            <v>19.13.40</v>
          </cell>
          <cell r="C321" t="str">
            <v>19 Prodeco Head Office &amp; Marketing</v>
          </cell>
          <cell r="D321" t="str">
            <v>1913 Insurance</v>
          </cell>
          <cell r="E321" t="str">
            <v>Insurance</v>
          </cell>
          <cell r="F321" t="str">
            <v>Insurance</v>
          </cell>
          <cell r="G321" t="str">
            <v>Insurance</v>
          </cell>
        </row>
        <row r="322">
          <cell r="B322" t="str">
            <v>19.14</v>
          </cell>
          <cell r="C322" t="str">
            <v>19 Prodeco Head Office &amp; Marketing</v>
          </cell>
          <cell r="D322" t="str">
            <v>1914 Surface Right Payment</v>
          </cell>
          <cell r="E322" t="str">
            <v>Surface Righ Payment</v>
          </cell>
          <cell r="F322" t="str">
            <v>Surface Righ Payment</v>
          </cell>
          <cell r="G322" t="str">
            <v>Surface Righ Payment</v>
          </cell>
        </row>
        <row r="323">
          <cell r="B323" t="str">
            <v>19.15</v>
          </cell>
          <cell r="C323" t="str">
            <v>19 Prodeco Head Office &amp; Marketing</v>
          </cell>
          <cell r="D323" t="str">
            <v>1915 Regional Development</v>
          </cell>
          <cell r="E323" t="str">
            <v>Regional Development</v>
          </cell>
          <cell r="F323" t="str">
            <v>Regional Development</v>
          </cell>
          <cell r="G323" t="str">
            <v>Regional Development</v>
          </cell>
        </row>
        <row r="324">
          <cell r="B324" t="str">
            <v>19.16</v>
          </cell>
          <cell r="C324" t="str">
            <v>19 Prodeco Head Office &amp; Marketing</v>
          </cell>
          <cell r="D324" t="str">
            <v>1916 Shareholder Fee</v>
          </cell>
          <cell r="E324" t="str">
            <v>Shareholder Fee</v>
          </cell>
          <cell r="F324" t="str">
            <v>Shareholder Fee</v>
          </cell>
          <cell r="G324" t="str">
            <v>Shareholder Fee</v>
          </cell>
        </row>
        <row r="325">
          <cell r="B325" t="str">
            <v>19.17</v>
          </cell>
          <cell r="C325" t="str">
            <v>19 Prodeco Head Office &amp; Marketing</v>
          </cell>
          <cell r="D325" t="str">
            <v>1917 Marketing</v>
          </cell>
          <cell r="E325" t="str">
            <v>Marketing</v>
          </cell>
          <cell r="F325" t="str">
            <v>Marketing</v>
          </cell>
          <cell r="G325" t="str">
            <v>Marketing</v>
          </cell>
        </row>
        <row r="326">
          <cell r="B326" t="str">
            <v>19.20</v>
          </cell>
          <cell r="C326" t="str">
            <v>19 Prodeco Head Office &amp; Marketing</v>
          </cell>
          <cell r="D326" t="str">
            <v>1920 Depreciation: Non Prod Assets</v>
          </cell>
          <cell r="E326" t="str">
            <v>Depreciation: Non Prod Assets</v>
          </cell>
          <cell r="F326" t="str">
            <v>Depreciation: Non Prod Assets</v>
          </cell>
          <cell r="G326" t="str">
            <v>Depreciation: Non Prod Assets</v>
          </cell>
        </row>
        <row r="327">
          <cell r="B327" t="str">
            <v>19.21</v>
          </cell>
          <cell r="C327" t="str">
            <v>19 Prodeco Head Office &amp; Marketing</v>
          </cell>
          <cell r="D327" t="str">
            <v>1921 Amortization: Deferred Assets</v>
          </cell>
          <cell r="E327" t="str">
            <v>Amortization: Deferred Assets</v>
          </cell>
          <cell r="F327" t="str">
            <v>Amortization: Deferred Assets</v>
          </cell>
          <cell r="G327" t="str">
            <v>Amortization: Deferred Assets</v>
          </cell>
        </row>
        <row r="328">
          <cell r="B328" t="str">
            <v>20.12</v>
          </cell>
          <cell r="C328" t="str">
            <v>20 Spare</v>
          </cell>
          <cell r="D328" t="str">
            <v>2012 Labour</v>
          </cell>
          <cell r="E328" t="str">
            <v>Labour</v>
          </cell>
          <cell r="F328" t="str">
            <v>Labour</v>
          </cell>
          <cell r="G328" t="str">
            <v>Labour</v>
          </cell>
        </row>
        <row r="329">
          <cell r="B329" t="str">
            <v>20.13</v>
          </cell>
          <cell r="C329" t="str">
            <v>20 Spare</v>
          </cell>
          <cell r="D329" t="str">
            <v>2013 BuyIn Coal FOT</v>
          </cell>
          <cell r="E329" t="str">
            <v>BuyIn Coal FOT</v>
          </cell>
          <cell r="F329" t="str">
            <v>BuyIn Coal FOT</v>
          </cell>
          <cell r="G329" t="str">
            <v>BuyIn Coal FOT</v>
          </cell>
        </row>
        <row r="330">
          <cell r="B330" t="str">
            <v>20.14</v>
          </cell>
          <cell r="C330" t="str">
            <v>20 Spare</v>
          </cell>
          <cell r="D330" t="str">
            <v>2014 BuyIn Coal Tpt</v>
          </cell>
          <cell r="E330" t="str">
            <v>BuyIn Coal Tpt</v>
          </cell>
          <cell r="F330" t="str">
            <v>BuyIn Coal Tpt</v>
          </cell>
          <cell r="G330" t="str">
            <v>BuyIn Coal Tpt</v>
          </cell>
        </row>
        <row r="331">
          <cell r="B331" t="str">
            <v>15.13</v>
          </cell>
          <cell r="C331" t="str">
            <v>15 Contractor</v>
          </cell>
          <cell r="D331" t="str">
            <v>1513 Contractor Cost 1</v>
          </cell>
          <cell r="E331" t="str">
            <v>Contractor Cost 1</v>
          </cell>
          <cell r="F331" t="str">
            <v>Contractor Cost 1</v>
          </cell>
          <cell r="G331" t="str">
            <v>Contractor Cost 1</v>
          </cell>
        </row>
        <row r="332">
          <cell r="B332" t="str">
            <v>13.12.10.10</v>
          </cell>
          <cell r="C332" t="str">
            <v>13 Coal Handling</v>
          </cell>
          <cell r="D332" t="str">
            <v>1312 Contractor Cost</v>
          </cell>
          <cell r="E332" t="str">
            <v>Contractor Cost</v>
          </cell>
          <cell r="F332" t="str">
            <v>Contractor Cost</v>
          </cell>
          <cell r="G332" t="str">
            <v>ROM coal</v>
          </cell>
        </row>
        <row r="333">
          <cell r="B333" t="str">
            <v>13.12.10.11</v>
          </cell>
          <cell r="C333" t="str">
            <v>13 Coal Handling</v>
          </cell>
          <cell r="D333" t="str">
            <v>1312 Contractor Cost</v>
          </cell>
          <cell r="E333" t="str">
            <v>Contractor Cost</v>
          </cell>
          <cell r="F333" t="str">
            <v>Contractor Cost</v>
          </cell>
          <cell r="G333" t="str">
            <v>Product coal</v>
          </cell>
        </row>
        <row r="334">
          <cell r="B334" t="str">
            <v>13.13.10.10</v>
          </cell>
          <cell r="C334" t="str">
            <v>13 Coal Handling</v>
          </cell>
          <cell r="D334" t="str">
            <v>1313 Sampling</v>
          </cell>
          <cell r="E334" t="str">
            <v>Sampling</v>
          </cell>
          <cell r="F334" t="str">
            <v>Sampling</v>
          </cell>
          <cell r="G334" t="str">
            <v>Analysis</v>
          </cell>
        </row>
        <row r="335">
          <cell r="B335" t="str">
            <v>13.13.10.11</v>
          </cell>
          <cell r="C335" t="str">
            <v>13 Coal Handling</v>
          </cell>
          <cell r="D335" t="str">
            <v>1313 Sampling</v>
          </cell>
          <cell r="E335" t="str">
            <v>Sampling</v>
          </cell>
          <cell r="F335" t="str">
            <v>Sampling</v>
          </cell>
          <cell r="G335" t="str">
            <v>Other sampling</v>
          </cell>
        </row>
        <row r="336">
          <cell r="B336" t="str">
            <v>13.14.10.10</v>
          </cell>
          <cell r="C336" t="str">
            <v>13 Coal Handling</v>
          </cell>
          <cell r="D336" t="str">
            <v>1314 Maintenance</v>
          </cell>
          <cell r="E336" t="str">
            <v>Maintenance</v>
          </cell>
          <cell r="F336" t="str">
            <v>Maintenance</v>
          </cell>
          <cell r="G336" t="str">
            <v>Maint: Spares</v>
          </cell>
        </row>
        <row r="337">
          <cell r="B337" t="str">
            <v>13.14.10.11</v>
          </cell>
          <cell r="C337" t="str">
            <v>13 Coal Handling</v>
          </cell>
          <cell r="D337" t="str">
            <v>1314 Maintenance</v>
          </cell>
          <cell r="E337" t="str">
            <v>Maintenance</v>
          </cell>
          <cell r="F337" t="str">
            <v>Maintenance</v>
          </cell>
          <cell r="G337" t="str">
            <v>Maint: Labour/Services</v>
          </cell>
        </row>
        <row r="338">
          <cell r="B338" t="str">
            <v>13.15.10.10</v>
          </cell>
          <cell r="C338" t="str">
            <v>13 Coal Handling</v>
          </cell>
          <cell r="D338" t="str">
            <v>1315 Power</v>
          </cell>
          <cell r="E338" t="str">
            <v>Power</v>
          </cell>
          <cell r="F338" t="str">
            <v>Power</v>
          </cell>
          <cell r="G338" t="str">
            <v>Electricity</v>
          </cell>
        </row>
        <row r="339">
          <cell r="B339" t="str">
            <v>13.15.10.11</v>
          </cell>
          <cell r="C339" t="str">
            <v>13 Coal Handling</v>
          </cell>
          <cell r="D339" t="str">
            <v>1315 Power</v>
          </cell>
          <cell r="E339" t="str">
            <v>Power</v>
          </cell>
          <cell r="F339" t="str">
            <v>Power</v>
          </cell>
          <cell r="G339" t="str">
            <v>Diesel</v>
          </cell>
        </row>
        <row r="340">
          <cell r="B340" t="str">
            <v>13.15.10.12</v>
          </cell>
          <cell r="C340" t="str">
            <v>13 Coal Handling</v>
          </cell>
          <cell r="D340" t="str">
            <v>1315 Power</v>
          </cell>
          <cell r="E340" t="str">
            <v>Power</v>
          </cell>
          <cell r="F340" t="str">
            <v>Power</v>
          </cell>
          <cell r="G340" t="str">
            <v>Maint: Spares</v>
          </cell>
        </row>
        <row r="341">
          <cell r="B341" t="str">
            <v>13.15.10.13</v>
          </cell>
          <cell r="C341" t="str">
            <v>13 Coal Handling</v>
          </cell>
          <cell r="D341" t="str">
            <v>1315 Power</v>
          </cell>
          <cell r="E341" t="str">
            <v>Power</v>
          </cell>
          <cell r="F341" t="str">
            <v>Power</v>
          </cell>
          <cell r="G341" t="str">
            <v>Maint: Labour/Services</v>
          </cell>
        </row>
        <row r="342">
          <cell r="B342" t="str">
            <v>13.15.10.15</v>
          </cell>
          <cell r="C342" t="str">
            <v>13 Coal Handling</v>
          </cell>
          <cell r="D342" t="str">
            <v>1315 Power</v>
          </cell>
          <cell r="E342" t="str">
            <v>Power</v>
          </cell>
          <cell r="F342" t="str">
            <v>Power</v>
          </cell>
          <cell r="G342" t="str">
            <v>Hired Generator</v>
          </cell>
        </row>
        <row r="343">
          <cell r="B343" t="str">
            <v>13.16.10</v>
          </cell>
          <cell r="C343" t="str">
            <v>13 Coal Handling</v>
          </cell>
          <cell r="D343" t="str">
            <v>1316 Equipment</v>
          </cell>
          <cell r="E343" t="str">
            <v>Equipment</v>
          </cell>
          <cell r="F343" t="str">
            <v>Equipment Rentals</v>
          </cell>
          <cell r="G343" t="str">
            <v>Loader 966 / Grader</v>
          </cell>
        </row>
        <row r="344">
          <cell r="B344" t="str">
            <v>13.16.20</v>
          </cell>
          <cell r="C344" t="str">
            <v>13 Coal Handling</v>
          </cell>
          <cell r="D344" t="str">
            <v>1316 Equipment</v>
          </cell>
          <cell r="E344" t="str">
            <v>Equipment</v>
          </cell>
          <cell r="F344" t="str">
            <v>Equipment Rentals</v>
          </cell>
          <cell r="G344" t="str">
            <v>Loader 988</v>
          </cell>
        </row>
        <row r="345">
          <cell r="B345" t="str">
            <v>13.16.30</v>
          </cell>
          <cell r="C345" t="str">
            <v>13 Coal Handling</v>
          </cell>
          <cell r="D345" t="str">
            <v>1316 Equipment</v>
          </cell>
          <cell r="E345" t="str">
            <v>Equipment</v>
          </cell>
          <cell r="F345" t="str">
            <v>Equipment Rentals</v>
          </cell>
          <cell r="G345" t="str">
            <v>Dozer</v>
          </cell>
        </row>
        <row r="346">
          <cell r="B346" t="str">
            <v>13.16.40</v>
          </cell>
          <cell r="C346" t="str">
            <v>13 Coal Handling</v>
          </cell>
          <cell r="D346" t="str">
            <v>1316 Equipment</v>
          </cell>
          <cell r="E346" t="str">
            <v>Equipment</v>
          </cell>
          <cell r="F346" t="str">
            <v>Equipment Rentals</v>
          </cell>
          <cell r="G346" t="str">
            <v>Diesel</v>
          </cell>
        </row>
        <row r="347">
          <cell r="B347" t="str">
            <v>13.16.50</v>
          </cell>
          <cell r="C347" t="str">
            <v>13 Coal Handling</v>
          </cell>
          <cell r="D347" t="str">
            <v>1316 Equipment</v>
          </cell>
          <cell r="E347" t="str">
            <v>Equipment</v>
          </cell>
          <cell r="F347" t="str">
            <v>Equipment Rentals</v>
          </cell>
          <cell r="G347" t="str">
            <v>Lighting Towers</v>
          </cell>
        </row>
        <row r="348">
          <cell r="B348" t="str">
            <v>14.11</v>
          </cell>
          <cell r="C348" t="str">
            <v>14 Admin &amp; Infrastructure</v>
          </cell>
          <cell r="D348" t="str">
            <v>1411 General Expenses</v>
          </cell>
          <cell r="E348" t="str">
            <v>General Expenses</v>
          </cell>
          <cell r="F348" t="str">
            <v>General Expenses</v>
          </cell>
          <cell r="G348" t="str">
            <v>General Expenses</v>
          </cell>
        </row>
        <row r="349">
          <cell r="B349" t="str">
            <v>14.13</v>
          </cell>
          <cell r="C349" t="str">
            <v>14 Admin &amp; Infrastructure</v>
          </cell>
          <cell r="D349" t="str">
            <v>1413 Contracted Services</v>
          </cell>
          <cell r="E349" t="str">
            <v>Contracted Services</v>
          </cell>
          <cell r="F349" t="str">
            <v>Contracted Services</v>
          </cell>
          <cell r="G349" t="str">
            <v>Contracted Services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GANIGRAMA"/>
      <sheetName val="FLUJO DE FONDOS"/>
      <sheetName val="CRONOGRAMA"/>
      <sheetName val="INSUMOS"/>
      <sheetName val="A.E.B"/>
      <sheetName val="PRESUPUESTO"/>
      <sheetName val="A.P.U (3)"/>
      <sheetName val="A.P.U (2)"/>
      <sheetName val="A.P.U"/>
      <sheetName val="P.S"/>
      <sheetName val="A.I.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INDICE"/>
      <sheetName val="Materiales"/>
      <sheetName val="Equipo"/>
      <sheetName val="Otros"/>
      <sheetName val="Densidades"/>
      <sheetName val="200.1 Descapote"/>
      <sheetName val="200.2"/>
      <sheetName val="201.7"/>
      <sheetName val="201.8"/>
      <sheetName val="201.9"/>
      <sheetName val="201.10"/>
      <sheetName val="201.11"/>
      <sheetName val="201.12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1P7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4"/>
      <sheetName val="630.5"/>
      <sheetName val="630.6"/>
      <sheetName val="630.6p"/>
      <sheetName val="630.7"/>
      <sheetName val="631.1"/>
      <sheetName val="632.1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Hoja1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EQUI</v>
          </cell>
          <cell r="B1" t="str">
            <v>UNIDAD</v>
          </cell>
          <cell r="C1" t="str">
            <v>TARIFA 2011</v>
          </cell>
        </row>
        <row r="2">
          <cell r="A2" t="str">
            <v>Aspersor manual</v>
          </cell>
          <cell r="B2" t="str">
            <v>$/HORA</v>
          </cell>
          <cell r="C2">
            <v>711</v>
          </cell>
        </row>
        <row r="3">
          <cell r="A3" t="str">
            <v>Barredora mecánica de cepillo</v>
          </cell>
          <cell r="B3" t="str">
            <v>$/HORA</v>
          </cell>
          <cell r="C3">
            <v>50000</v>
          </cell>
        </row>
        <row r="4">
          <cell r="A4" t="str">
            <v>Bomba de concreto</v>
          </cell>
          <cell r="B4" t="str">
            <v>$/HORA</v>
          </cell>
          <cell r="C4">
            <v>44053</v>
          </cell>
        </row>
        <row r="5">
          <cell r="A5" t="str">
            <v>Bomba de inyección de lechada</v>
          </cell>
          <cell r="B5" t="str">
            <v>$/HORA</v>
          </cell>
          <cell r="C5">
            <v>30000</v>
          </cell>
        </row>
        <row r="6">
          <cell r="A6" t="str">
            <v>BOMBA ELECTRICA PARA ACCIONAR CELDA (PRUEBA DE CARGA PILOTE PREEXCAVADO)</v>
          </cell>
          <cell r="B6" t="str">
            <v>ML-KM</v>
          </cell>
          <cell r="C6">
            <v>59839</v>
          </cell>
        </row>
        <row r="7">
          <cell r="A7" t="str">
            <v>BOMBA ELECTRICA PARA ACCIONAR LA CELDA</v>
          </cell>
          <cell r="B7" t="str">
            <v>$/HORA</v>
          </cell>
          <cell r="C7">
            <v>60088</v>
          </cell>
        </row>
        <row r="8">
          <cell r="A8" t="str">
            <v>Bomba para gato de tensionamiento</v>
          </cell>
          <cell r="B8" t="str">
            <v>$/HORA</v>
          </cell>
          <cell r="C8">
            <v>33554</v>
          </cell>
        </row>
        <row r="9">
          <cell r="A9" t="str">
            <v>Buldozer D4</v>
          </cell>
          <cell r="B9" t="str">
            <v>$/HORA</v>
          </cell>
          <cell r="C9">
            <v>91601</v>
          </cell>
        </row>
        <row r="10">
          <cell r="A10" t="str">
            <v>Buldozer D6</v>
          </cell>
          <cell r="B10" t="str">
            <v>$/HORA</v>
          </cell>
          <cell r="C10">
            <v>147519</v>
          </cell>
        </row>
        <row r="11">
          <cell r="A11" t="str">
            <v>Buldozer D8 (Inluido Ripper)</v>
          </cell>
          <cell r="B11" t="str">
            <v>$/HORA</v>
          </cell>
          <cell r="C11">
            <v>222421</v>
          </cell>
        </row>
        <row r="12">
          <cell r="A12" t="str">
            <v>Calentador a gas</v>
          </cell>
          <cell r="B12" t="str">
            <v>$/HORA</v>
          </cell>
          <cell r="C12">
            <v>56878</v>
          </cell>
        </row>
        <row r="13">
          <cell r="A13" t="str">
            <v>Camion 350</v>
          </cell>
          <cell r="B13" t="str">
            <v>$/HORA</v>
          </cell>
          <cell r="C13">
            <v>40940</v>
          </cell>
        </row>
        <row r="14">
          <cell r="A14" t="str">
            <v>Camión de Slurry</v>
          </cell>
          <cell r="B14" t="str">
            <v>$/HORA</v>
          </cell>
          <cell r="C14">
            <v>200000</v>
          </cell>
        </row>
        <row r="15">
          <cell r="A15" t="str">
            <v>Camioneta D-300</v>
          </cell>
          <cell r="B15" t="str">
            <v>$/HORA</v>
          </cell>
          <cell r="C15">
            <v>46381</v>
          </cell>
        </row>
        <row r="16">
          <cell r="A16" t="str">
            <v>Cargador CAT 920 o equivalente</v>
          </cell>
          <cell r="B16" t="str">
            <v>$/HORA</v>
          </cell>
          <cell r="C16">
            <v>133764</v>
          </cell>
        </row>
        <row r="17">
          <cell r="A17" t="str">
            <v>Cargador CAT 930 o equivalente</v>
          </cell>
          <cell r="B17" t="str">
            <v>$/HORA</v>
          </cell>
          <cell r="C17">
            <v>167697</v>
          </cell>
        </row>
        <row r="18">
          <cell r="A18" t="str">
            <v>Carrotanque de agua 10000 Litros</v>
          </cell>
          <cell r="B18" t="str">
            <v>$/HORA</v>
          </cell>
          <cell r="C18">
            <v>63129</v>
          </cell>
        </row>
        <row r="19">
          <cell r="A19" t="str">
            <v>Carrotanque Irrigador de asfalto</v>
          </cell>
          <cell r="B19" t="str">
            <v>$/HORA</v>
          </cell>
          <cell r="C19">
            <v>101408</v>
          </cell>
        </row>
        <row r="20">
          <cell r="A20" t="str">
            <v>Cicatrizante (para remoción de especies vegetales) (item 201.9)</v>
          </cell>
          <cell r="B20" t="str">
            <v>$/HORA</v>
          </cell>
          <cell r="C20">
            <v>7767</v>
          </cell>
        </row>
        <row r="21">
          <cell r="A21" t="str">
            <v>Cizalla</v>
          </cell>
          <cell r="B21" t="str">
            <v>$/HORA</v>
          </cell>
          <cell r="C21">
            <v>2431</v>
          </cell>
        </row>
        <row r="22">
          <cell r="A22" t="str">
            <v>Compactador Benitin</v>
          </cell>
          <cell r="B22" t="str">
            <v>$/HORA</v>
          </cell>
          <cell r="C22">
            <v>58883</v>
          </cell>
        </row>
        <row r="23">
          <cell r="A23" t="str">
            <v>Compactador manual (RANA)</v>
          </cell>
          <cell r="B23" t="str">
            <v>$/HORA</v>
          </cell>
          <cell r="C23">
            <v>8858</v>
          </cell>
        </row>
        <row r="24">
          <cell r="A24" t="str">
            <v>Compactador manual (SALTARIN)</v>
          </cell>
          <cell r="B24" t="str">
            <v>$/HORA</v>
          </cell>
          <cell r="C24">
            <v>9635</v>
          </cell>
        </row>
        <row r="25">
          <cell r="A25" t="str">
            <v>Compactador manual de rodillo</v>
          </cell>
          <cell r="B25" t="str">
            <v>$/HORA</v>
          </cell>
          <cell r="C25">
            <v>10869</v>
          </cell>
        </row>
        <row r="26">
          <cell r="A26" t="str">
            <v>Compactador manual vibratorio (CANGURO) (Apisonadores)</v>
          </cell>
          <cell r="B26" t="str">
            <v>$/HORA</v>
          </cell>
          <cell r="C26">
            <v>9625</v>
          </cell>
        </row>
        <row r="27">
          <cell r="A27" t="str">
            <v>Compactador neumatico</v>
          </cell>
          <cell r="B27" t="str">
            <v>$/HORA</v>
          </cell>
          <cell r="C27">
            <v>89000</v>
          </cell>
        </row>
        <row r="28">
          <cell r="A28" t="str">
            <v>Compactador vibratorio tipo DD-20</v>
          </cell>
          <cell r="B28" t="str">
            <v>$/HORA</v>
          </cell>
          <cell r="C28">
            <v>65529</v>
          </cell>
        </row>
        <row r="29">
          <cell r="A29" t="str">
            <v>Compresor (barrido y soplado)</v>
          </cell>
          <cell r="B29" t="str">
            <v>$/HORA</v>
          </cell>
          <cell r="C29">
            <v>37767</v>
          </cell>
        </row>
        <row r="30">
          <cell r="A30" t="str">
            <v>Compresor 125 pies 3 con martillo</v>
          </cell>
          <cell r="B30" t="str">
            <v>$/HORA</v>
          </cell>
          <cell r="C30">
            <v>64121</v>
          </cell>
        </row>
        <row r="31">
          <cell r="A31" t="str">
            <v>Compresor 250 pies 3 con martillo</v>
          </cell>
          <cell r="B31" t="str">
            <v>$/HORA</v>
          </cell>
          <cell r="C31">
            <v>72999</v>
          </cell>
        </row>
        <row r="32">
          <cell r="A32" t="str">
            <v>Compresor para penetrar roca</v>
          </cell>
          <cell r="B32" t="str">
            <v>$/HORA</v>
          </cell>
          <cell r="C32">
            <v>72397</v>
          </cell>
        </row>
        <row r="33">
          <cell r="A33" t="str">
            <v>Cortadora de pavimento</v>
          </cell>
          <cell r="B33" t="str">
            <v>$/HORA</v>
          </cell>
          <cell r="C33">
            <v>39590</v>
          </cell>
        </row>
        <row r="34">
          <cell r="A34" t="str">
            <v>Derecho y disposición de material de derrumbe</v>
          </cell>
          <cell r="B34" t="str">
            <v>M3</v>
          </cell>
          <cell r="C34">
            <v>500</v>
          </cell>
        </row>
        <row r="35">
          <cell r="A35" t="str">
            <v>Derecho y disposición de material de escombros</v>
          </cell>
          <cell r="B35" t="str">
            <v>M3</v>
          </cell>
          <cell r="C35">
            <v>500</v>
          </cell>
        </row>
        <row r="36">
          <cell r="A36" t="str">
            <v>Derretidora de asfalto (crafco o similar)</v>
          </cell>
          <cell r="B36" t="str">
            <v>$/HORA</v>
          </cell>
          <cell r="C36">
            <v>5244</v>
          </cell>
        </row>
        <row r="37">
          <cell r="A37" t="str">
            <v>Diferencial de 2 ton.</v>
          </cell>
          <cell r="B37" t="str">
            <v>$/HORA</v>
          </cell>
          <cell r="C37">
            <v>2710</v>
          </cell>
        </row>
        <row r="38">
          <cell r="A38" t="str">
            <v>Diferencial de 3 ton</v>
          </cell>
          <cell r="B38" t="str">
            <v>$/HORA</v>
          </cell>
          <cell r="C38">
            <v>3173</v>
          </cell>
        </row>
        <row r="39">
          <cell r="A39" t="str">
            <v>Equipo de control (bandas sonoras reduce velocidad) (Termohigometros, Termómetros, Galgas)</v>
          </cell>
          <cell r="B39" t="str">
            <v>$/HORA</v>
          </cell>
          <cell r="C39">
            <v>2300</v>
          </cell>
        </row>
        <row r="40">
          <cell r="A40" t="str">
            <v>Equipo de oxicorte</v>
          </cell>
          <cell r="B40" t="str">
            <v>$/HORA</v>
          </cell>
          <cell r="C40">
            <v>25000</v>
          </cell>
        </row>
        <row r="41">
          <cell r="A41" t="str">
            <v>Equipo de perforación (TRACKDRILL)</v>
          </cell>
          <cell r="B41" t="str">
            <v>$/HORA</v>
          </cell>
          <cell r="C41">
            <v>112286</v>
          </cell>
        </row>
        <row r="42">
          <cell r="A42" t="str">
            <v>Equipo de pintura (Compresor)</v>
          </cell>
          <cell r="B42" t="str">
            <v>$/HORA</v>
          </cell>
          <cell r="C42">
            <v>4274</v>
          </cell>
        </row>
        <row r="43">
          <cell r="A43" t="str">
            <v>Equipo de soldadura 250 AMP</v>
          </cell>
          <cell r="B43" t="str">
            <v>$/HORA</v>
          </cell>
          <cell r="C43">
            <v>9745</v>
          </cell>
        </row>
        <row r="44">
          <cell r="A44" t="str">
            <v>Equipo de soldadura 400</v>
          </cell>
          <cell r="B44" t="str">
            <v>$/HORA</v>
          </cell>
          <cell r="C44">
            <v>10366</v>
          </cell>
        </row>
        <row r="45">
          <cell r="A45" t="str">
            <v>Equipo de soldadura 600</v>
          </cell>
          <cell r="B45" t="str">
            <v>$/HORA</v>
          </cell>
          <cell r="C45">
            <v>17133</v>
          </cell>
        </row>
        <row r="46">
          <cell r="A46" t="str">
            <v>Equipo de topografía</v>
          </cell>
          <cell r="B46" t="str">
            <v>$/HORA</v>
          </cell>
          <cell r="C46">
            <v>11262</v>
          </cell>
        </row>
        <row r="47">
          <cell r="A47" t="str">
            <v>Equipo de Ultrasonido</v>
          </cell>
          <cell r="B47" t="str">
            <v>$/HORA</v>
          </cell>
          <cell r="C47">
            <v>73080</v>
          </cell>
        </row>
        <row r="48">
          <cell r="A48" t="str">
            <v>Equipo manual aplicador (bandas sonoras reduce velocidad)</v>
          </cell>
          <cell r="B48" t="str">
            <v>$/HORA</v>
          </cell>
          <cell r="C48">
            <v>22750</v>
          </cell>
        </row>
        <row r="49">
          <cell r="A49" t="str">
            <v>Esparcidor de gravilla</v>
          </cell>
          <cell r="B49" t="str">
            <v>$/HORA</v>
          </cell>
          <cell r="C49">
            <v>60000</v>
          </cell>
        </row>
        <row r="50">
          <cell r="A50" t="str">
            <v>Estación</v>
          </cell>
          <cell r="B50" t="str">
            <v>$/HORA</v>
          </cell>
          <cell r="C50">
            <v>12438</v>
          </cell>
        </row>
        <row r="51">
          <cell r="A51" t="str">
            <v>Formaleta metálica (concreto hidraulico)</v>
          </cell>
          <cell r="B51" t="str">
            <v>$/HORA</v>
          </cell>
          <cell r="C51">
            <v>695</v>
          </cell>
        </row>
        <row r="52">
          <cell r="A52" t="str">
            <v>Formaleta metálica (tuberia de concreto reforzado)</v>
          </cell>
          <cell r="B52" t="str">
            <v>$/HORA</v>
          </cell>
          <cell r="C52">
            <v>1134</v>
          </cell>
        </row>
        <row r="53">
          <cell r="A53" t="str">
            <v>Formaleta para camisa de pilote</v>
          </cell>
          <cell r="B53" t="str">
            <v>$/HORA</v>
          </cell>
          <cell r="C53">
            <v>1307</v>
          </cell>
        </row>
        <row r="54">
          <cell r="A54" t="str">
            <v>Fresadora de pavimento</v>
          </cell>
          <cell r="B54" t="str">
            <v>$/HORA</v>
          </cell>
          <cell r="C54">
            <v>703200</v>
          </cell>
        </row>
        <row r="55">
          <cell r="A55" t="str">
            <v>Fresadora y recicladora de pavimento</v>
          </cell>
          <cell r="B55" t="str">
            <v>$/HORA</v>
          </cell>
          <cell r="C55">
            <v>781000</v>
          </cell>
        </row>
        <row r="56">
          <cell r="A56" t="str">
            <v>Gato para tensionamiento</v>
          </cell>
          <cell r="B56" t="str">
            <v>$/HORA</v>
          </cell>
          <cell r="C56">
            <v>13994</v>
          </cell>
        </row>
        <row r="57">
          <cell r="A57" t="str">
            <v>Grua (Capacidad 15 ton)</v>
          </cell>
          <cell r="B57" t="str">
            <v>$/HORA</v>
          </cell>
          <cell r="C57">
            <v>167375</v>
          </cell>
        </row>
        <row r="58">
          <cell r="A58" t="str">
            <v>Grua 10 ton</v>
          </cell>
          <cell r="B58" t="str">
            <v>$/HORA</v>
          </cell>
          <cell r="C58">
            <v>148774</v>
          </cell>
        </row>
        <row r="59">
          <cell r="A59" t="str">
            <v>Grua con torre</v>
          </cell>
          <cell r="B59" t="str">
            <v>$/HORA</v>
          </cell>
          <cell r="C59">
            <v>250000</v>
          </cell>
        </row>
        <row r="60">
          <cell r="A60" t="str">
            <v>GRUA ESPECIAL PARA PRUEBA DE CARGA DE PILOTES PREEXCAVADOS</v>
          </cell>
          <cell r="B60" t="str">
            <v>KG-KM</v>
          </cell>
          <cell r="C60">
            <v>271524</v>
          </cell>
        </row>
        <row r="61">
          <cell r="A61" t="str">
            <v>GRUA ESPECIAL PARA PRUEBA DE CARGA PILOTES PREEXVAVADA</v>
          </cell>
          <cell r="B61" t="str">
            <v>$/HORA</v>
          </cell>
          <cell r="C61">
            <v>272656</v>
          </cell>
        </row>
        <row r="62">
          <cell r="A62" t="str">
            <v>Grua telescópica</v>
          </cell>
          <cell r="B62" t="str">
            <v>$/HORA</v>
          </cell>
          <cell r="C62">
            <v>348000</v>
          </cell>
        </row>
        <row r="63">
          <cell r="A63" t="str">
            <v>Guadañadora</v>
          </cell>
          <cell r="B63" t="str">
            <v>$/HORA</v>
          </cell>
          <cell r="C63">
            <v>5288</v>
          </cell>
        </row>
        <row r="64">
          <cell r="A64" t="str">
            <v>MANOMETRO CABLE DE ACERO PARA BAJAR LA CELDA</v>
          </cell>
          <cell r="B64" t="str">
            <v>$/HORA</v>
          </cell>
          <cell r="C64">
            <v>1672000</v>
          </cell>
        </row>
        <row r="65">
          <cell r="A65" t="str">
            <v>MANOMETRO CABLE DE ACERO PARA BAJAR LA CELDA (PRUEBA DE CARGA PILOTE PREEXCAVADO)</v>
          </cell>
          <cell r="B65" t="str">
            <v>$/HORA</v>
          </cell>
          <cell r="C65">
            <v>1665065</v>
          </cell>
        </row>
        <row r="66">
          <cell r="A66" t="str">
            <v>Maquina térmica pegatachas</v>
          </cell>
          <cell r="B66" t="str">
            <v>$/HORA</v>
          </cell>
          <cell r="C66">
            <v>25838</v>
          </cell>
        </row>
        <row r="67">
          <cell r="A67" t="str">
            <v>Mezcladora de concreto 1 BULTO</v>
          </cell>
          <cell r="B67" t="str">
            <v>$/HORA</v>
          </cell>
          <cell r="C67">
            <v>5967</v>
          </cell>
        </row>
        <row r="68">
          <cell r="A68" t="str">
            <v>Montacargas</v>
          </cell>
          <cell r="B68" t="str">
            <v>$/HORA</v>
          </cell>
          <cell r="C68">
            <v>61345</v>
          </cell>
        </row>
        <row r="69">
          <cell r="A69" t="str">
            <v>Motobomba 4 PULGADAS</v>
          </cell>
          <cell r="B69" t="str">
            <v>$/HORA</v>
          </cell>
          <cell r="C69">
            <v>10136</v>
          </cell>
        </row>
        <row r="70">
          <cell r="A70" t="str">
            <v>Motobomba 6" DIAMETRO DE BOMBEO DE 2M³/SEG.</v>
          </cell>
          <cell r="B70" t="str">
            <v>$/HORA</v>
          </cell>
          <cell r="C70">
            <v>17475</v>
          </cell>
        </row>
        <row r="71">
          <cell r="A71" t="str">
            <v>Motobomba de concreto</v>
          </cell>
          <cell r="B71" t="str">
            <v>$/HORA</v>
          </cell>
          <cell r="C71">
            <v>92769</v>
          </cell>
        </row>
        <row r="72">
          <cell r="A72" t="str">
            <v>Motoniveladora</v>
          </cell>
          <cell r="B72" t="str">
            <v>$/HORA</v>
          </cell>
          <cell r="C72">
            <v>146662</v>
          </cell>
        </row>
        <row r="73">
          <cell r="A73" t="str">
            <v>Motosierra</v>
          </cell>
          <cell r="B73" t="str">
            <v>$/HORA</v>
          </cell>
          <cell r="C73">
            <v>10000</v>
          </cell>
        </row>
        <row r="74">
          <cell r="A74" t="str">
            <v>Pala auxiliar de piloteadora</v>
          </cell>
          <cell r="B74" t="str">
            <v>$/HORA</v>
          </cell>
          <cell r="C74">
            <v>270250</v>
          </cell>
        </row>
        <row r="75">
          <cell r="A75" t="str">
            <v>Pala grua con martillo</v>
          </cell>
          <cell r="B75" t="str">
            <v>$/HORA</v>
          </cell>
          <cell r="C75">
            <v>269604</v>
          </cell>
        </row>
        <row r="76">
          <cell r="A76" t="str">
            <v>Piloteadora</v>
          </cell>
          <cell r="B76" t="str">
            <v>$/HORA</v>
          </cell>
          <cell r="C76">
            <v>387500</v>
          </cell>
        </row>
        <row r="77">
          <cell r="A77" t="str">
            <v>Planta de asfalto en caliente</v>
          </cell>
          <cell r="B77" t="str">
            <v>$/HORA</v>
          </cell>
          <cell r="C77">
            <v>672770</v>
          </cell>
        </row>
        <row r="78">
          <cell r="A78" t="str">
            <v>Planta de asfalto en frio</v>
          </cell>
          <cell r="B78" t="str">
            <v>$/HORA</v>
          </cell>
          <cell r="C78">
            <v>165000</v>
          </cell>
        </row>
        <row r="79">
          <cell r="A79" t="str">
            <v xml:space="preserve">Planta eléctrica </v>
          </cell>
          <cell r="B79" t="str">
            <v>$/HORA</v>
          </cell>
          <cell r="C79">
            <v>13603</v>
          </cell>
        </row>
        <row r="80">
          <cell r="A80" t="str">
            <v>Planta trituradora</v>
          </cell>
          <cell r="B80" t="str">
            <v>$/HORA</v>
          </cell>
          <cell r="C80">
            <v>560000</v>
          </cell>
        </row>
        <row r="81">
          <cell r="A81" t="str">
            <v>Pluma capacidad 100 kg</v>
          </cell>
          <cell r="B81" t="str">
            <v>$/HORA</v>
          </cell>
          <cell r="C81">
            <v>6820</v>
          </cell>
        </row>
        <row r="82">
          <cell r="A82" t="str">
            <v>Pulidora (8500 REV)</v>
          </cell>
          <cell r="B82" t="str">
            <v>$/HORA</v>
          </cell>
          <cell r="C82">
            <v>4153</v>
          </cell>
        </row>
        <row r="83">
          <cell r="A83" t="str">
            <v>Pulvimixer</v>
          </cell>
          <cell r="B83" t="str">
            <v>$/HORA</v>
          </cell>
          <cell r="C83">
            <v>313200</v>
          </cell>
        </row>
        <row r="84">
          <cell r="A84" t="str">
            <v>Recicladora</v>
          </cell>
          <cell r="B84" t="str">
            <v>$/HORA</v>
          </cell>
          <cell r="C84">
            <v>478490</v>
          </cell>
        </row>
        <row r="85">
          <cell r="A85" t="str">
            <v>Regla vibratoria L=3m</v>
          </cell>
          <cell r="B85" t="str">
            <v>$/HORA</v>
          </cell>
          <cell r="C85">
            <v>6960</v>
          </cell>
        </row>
        <row r="86">
          <cell r="A86" t="str">
            <v>Retrocargador</v>
          </cell>
          <cell r="B86" t="str">
            <v>$/HORA</v>
          </cell>
          <cell r="C86">
            <v>100478</v>
          </cell>
        </row>
        <row r="87">
          <cell r="A87" t="str">
            <v>Retroexcavadora 428 doble transmision</v>
          </cell>
          <cell r="B87" t="str">
            <v>$/HORA</v>
          </cell>
          <cell r="C87">
            <v>87702</v>
          </cell>
        </row>
        <row r="88">
          <cell r="A88" t="str">
            <v>Retroexcavadora A25C</v>
          </cell>
          <cell r="B88" t="str">
            <v>$/HORA</v>
          </cell>
        </row>
        <row r="89">
          <cell r="A89" t="str">
            <v>Retroexcavadora CAT 320</v>
          </cell>
          <cell r="B89" t="str">
            <v>$/HORA</v>
          </cell>
          <cell r="C89">
            <v>175087</v>
          </cell>
        </row>
        <row r="90">
          <cell r="A90" t="str">
            <v>Retroexcavadora EX-200 con martillo neumatico</v>
          </cell>
          <cell r="B90" t="str">
            <v>$/HORA</v>
          </cell>
          <cell r="C90">
            <v>285095</v>
          </cell>
        </row>
        <row r="91">
          <cell r="A91" t="str">
            <v>Retroexcavadora EX-200 SOBRE ORUGA</v>
          </cell>
          <cell r="B91" t="str">
            <v>$/HORA</v>
          </cell>
          <cell r="C91">
            <v>157753</v>
          </cell>
        </row>
        <row r="92">
          <cell r="A92" t="str">
            <v>Retroexcavadora sobre llantas JD410</v>
          </cell>
          <cell r="B92" t="str">
            <v>$/HORA</v>
          </cell>
          <cell r="C92">
            <v>86453</v>
          </cell>
        </row>
        <row r="93">
          <cell r="A93" t="str">
            <v>Ruteadora</v>
          </cell>
          <cell r="B93" t="str">
            <v>$/HORA</v>
          </cell>
          <cell r="C93">
            <v>1102</v>
          </cell>
        </row>
        <row r="94">
          <cell r="A94" t="str">
            <v>Taco metálico (puntal) (escamas en concreto)</v>
          </cell>
          <cell r="B94" t="str">
            <v>$/HORA</v>
          </cell>
          <cell r="C94">
            <v>115</v>
          </cell>
        </row>
        <row r="95">
          <cell r="A95" t="str">
            <v>Tarifa de transporte</v>
          </cell>
          <cell r="B95" t="str">
            <v>M³-KM</v>
          </cell>
          <cell r="C95">
            <v>928.36363636363637</v>
          </cell>
        </row>
        <row r="96">
          <cell r="A96" t="str">
            <v>Tarifa de transporte de acero</v>
          </cell>
          <cell r="C96">
            <v>0.55000000000000004</v>
          </cell>
        </row>
        <row r="97">
          <cell r="A97" t="str">
            <v xml:space="preserve">Tarifa de transporte de estructuras metálicas </v>
          </cell>
          <cell r="B97" t="str">
            <v>KG-KM</v>
          </cell>
          <cell r="C97">
            <v>0.77</v>
          </cell>
        </row>
        <row r="98">
          <cell r="A98" t="str">
            <v xml:space="preserve">Tarifa de transporte de estructuras metálicas </v>
          </cell>
          <cell r="C98">
            <v>0.77</v>
          </cell>
        </row>
        <row r="99">
          <cell r="A99" t="str">
            <v>Tarifa de transporte de mezclas parra bacheo</v>
          </cell>
          <cell r="B99" t="str">
            <v>M³-KM</v>
          </cell>
          <cell r="C99">
            <v>1440</v>
          </cell>
        </row>
        <row r="100">
          <cell r="A100" t="str">
            <v xml:space="preserve">Tarifa de Transporte de pilotes </v>
          </cell>
          <cell r="C100">
            <v>292</v>
          </cell>
        </row>
        <row r="101">
          <cell r="A101" t="str">
            <v>Tarifa de transporte estructura metálica en obra</v>
          </cell>
          <cell r="B101" t="str">
            <v>KG-KM</v>
          </cell>
          <cell r="C101">
            <v>1.0779999999999998</v>
          </cell>
        </row>
        <row r="102">
          <cell r="A102" t="str">
            <v>Tarifa de transporte interno para prueba de carga pilotes preexcavados</v>
          </cell>
          <cell r="B102" t="str">
            <v>KG-KM</v>
          </cell>
          <cell r="C102">
            <v>36423</v>
          </cell>
        </row>
        <row r="103">
          <cell r="A103" t="str">
            <v>Tarifa de transporte para agregados de mezclas</v>
          </cell>
          <cell r="B103" t="str">
            <v>M³-KM</v>
          </cell>
          <cell r="C103">
            <v>1103</v>
          </cell>
        </row>
        <row r="104">
          <cell r="A104" t="str">
            <v>Terminadora de asfalto</v>
          </cell>
          <cell r="B104" t="str">
            <v>$/HORA</v>
          </cell>
          <cell r="C104">
            <v>156076</v>
          </cell>
        </row>
        <row r="105">
          <cell r="A105" t="str">
            <v>Vehiculo delineador</v>
          </cell>
          <cell r="B105" t="str">
            <v>$/HORA</v>
          </cell>
          <cell r="C105">
            <v>62049</v>
          </cell>
        </row>
        <row r="106">
          <cell r="A106" t="str">
            <v>Vibrador de concreto</v>
          </cell>
          <cell r="B106" t="str">
            <v>$/HORA</v>
          </cell>
          <cell r="C106">
            <v>5815</v>
          </cell>
        </row>
        <row r="107">
          <cell r="A107" t="str">
            <v>Vibrocompactador  (15 TON)</v>
          </cell>
          <cell r="B107" t="str">
            <v>$/HORA</v>
          </cell>
          <cell r="C107">
            <v>106085</v>
          </cell>
        </row>
        <row r="108">
          <cell r="A108" t="str">
            <v>Vibrocompactador tandem(DD110HF)</v>
          </cell>
          <cell r="B108" t="str">
            <v>$/HORA</v>
          </cell>
          <cell r="C108">
            <v>133614</v>
          </cell>
        </row>
        <row r="109">
          <cell r="A109" t="str">
            <v>Volqueta 6 m3</v>
          </cell>
          <cell r="B109" t="str">
            <v>$/HORA</v>
          </cell>
          <cell r="C109">
            <v>61272</v>
          </cell>
        </row>
        <row r="110">
          <cell r="A110" t="str">
            <v>EQUIPOS DE MEDICION - PDA-(Deformímetros eléctricos, mecánicos, Celdas de carga, etc.), INCLUYE ANDAMIAJES Y TRANSPORTE. SE TOMAN TRES (3) REGISTROS</v>
          </cell>
          <cell r="C110">
            <v>10939556</v>
          </cell>
        </row>
        <row r="181">
          <cell r="A181" t="str">
            <v xml:space="preserve">Nutrientes (para remoción de especies vegetales) (dap, triple 15, urea o similar) (item 201.9) </v>
          </cell>
        </row>
      </sheetData>
      <sheetData sheetId="4" refreshError="1">
        <row r="1">
          <cell r="C1" t="str">
            <v>TARIFA 2011</v>
          </cell>
        </row>
        <row r="3">
          <cell r="A3" t="str">
            <v>ADMINISTRACION</v>
          </cell>
          <cell r="B3" t="str">
            <v>%</v>
          </cell>
          <cell r="C3">
            <v>0.19999999999999998</v>
          </cell>
        </row>
        <row r="4">
          <cell r="A4" t="str">
            <v>IMPREVISTOS</v>
          </cell>
          <cell r="B4" t="str">
            <v>%</v>
          </cell>
          <cell r="C4">
            <v>4.9999999999999996E-2</v>
          </cell>
        </row>
        <row r="5">
          <cell r="A5" t="str">
            <v>UTILIDAD</v>
          </cell>
          <cell r="B5" t="str">
            <v>%</v>
          </cell>
          <cell r="C5">
            <v>4.9999999999999996E-2</v>
          </cell>
        </row>
        <row r="6">
          <cell r="A6" t="str">
            <v>PRESTACIONES</v>
          </cell>
          <cell r="B6" t="str">
            <v>%</v>
          </cell>
          <cell r="C6">
            <v>1.8499999999999999</v>
          </cell>
        </row>
        <row r="7">
          <cell r="A7" t="str">
            <v>DISTANCIA ACARREO 1</v>
          </cell>
          <cell r="B7" t="str">
            <v>KM</v>
          </cell>
          <cell r="C7">
            <v>10</v>
          </cell>
          <cell r="D7">
            <v>10</v>
          </cell>
        </row>
        <row r="8">
          <cell r="A8" t="str">
            <v>DISTANCIA ACARREO 2</v>
          </cell>
          <cell r="B8" t="str">
            <v>KM</v>
          </cell>
          <cell r="C8">
            <v>50</v>
          </cell>
          <cell r="D8">
            <v>100</v>
          </cell>
        </row>
        <row r="9">
          <cell r="A9" t="str">
            <v>DISTANCIA SUMINISTRO</v>
          </cell>
          <cell r="B9" t="str">
            <v>KM</v>
          </cell>
          <cell r="C9">
            <v>50</v>
          </cell>
          <cell r="D9">
            <v>50</v>
          </cell>
        </row>
        <row r="10">
          <cell r="A10" t="str">
            <v>DISTANCIA SUMINISTRO BASES SUB BASES AFIRMADOS</v>
          </cell>
          <cell r="B10" t="str">
            <v>KM</v>
          </cell>
          <cell r="C10">
            <v>50</v>
          </cell>
          <cell r="D10">
            <v>50</v>
          </cell>
        </row>
        <row r="11">
          <cell r="A11" t="str">
            <v>DISTANCIA DE SUMINISTRO CONCRETOS</v>
          </cell>
          <cell r="B11" t="str">
            <v>KM</v>
          </cell>
          <cell r="C11">
            <v>50</v>
          </cell>
          <cell r="D11">
            <v>50</v>
          </cell>
        </row>
        <row r="12">
          <cell r="A12" t="str">
            <v>DISTANCIA DE SUMINISTRO MEZCLAS ASFALTICAS</v>
          </cell>
          <cell r="B12" t="str">
            <v>KM</v>
          </cell>
          <cell r="C12">
            <v>75</v>
          </cell>
          <cell r="D12">
            <v>75</v>
          </cell>
        </row>
        <row r="13">
          <cell r="A13" t="str">
            <v>DISTANCIA TRANSPORTE ESTRUCTURA METALICA</v>
          </cell>
          <cell r="B13" t="str">
            <v>KM</v>
          </cell>
          <cell r="C13">
            <v>100</v>
          </cell>
          <cell r="D13">
            <v>100</v>
          </cell>
        </row>
        <row r="14">
          <cell r="A14" t="str">
            <v>DISTANCIA ACARREO MATERIALES  PETREOS</v>
          </cell>
          <cell r="B14" t="str">
            <v>KM</v>
          </cell>
          <cell r="C14">
            <v>50</v>
          </cell>
          <cell r="D14">
            <v>50</v>
          </cell>
        </row>
        <row r="15">
          <cell r="A15" t="str">
            <v>CADENERO</v>
          </cell>
          <cell r="B15" t="str">
            <v>DIA</v>
          </cell>
          <cell r="C15">
            <v>31110</v>
          </cell>
        </row>
        <row r="16">
          <cell r="A16" t="str">
            <v>INSPECTOR DE FABRICACION Y MONTAJE</v>
          </cell>
          <cell r="B16" t="str">
            <v>DIA</v>
          </cell>
          <cell r="C16">
            <v>40000</v>
          </cell>
        </row>
        <row r="17">
          <cell r="A17" t="str">
            <v>OBRERO</v>
          </cell>
          <cell r="B17" t="str">
            <v>DIA</v>
          </cell>
          <cell r="C17">
            <v>30000</v>
          </cell>
        </row>
        <row r="18">
          <cell r="A18" t="str">
            <v>OFICIAL</v>
          </cell>
          <cell r="B18" t="str">
            <v>DIA</v>
          </cell>
          <cell r="C18">
            <v>50000</v>
          </cell>
        </row>
        <row r="19">
          <cell r="A19" t="str">
            <v>OFICIAL EXPERTO EN DESMONTAJE</v>
          </cell>
          <cell r="B19" t="str">
            <v>DIA</v>
          </cell>
          <cell r="C19">
            <v>41346</v>
          </cell>
        </row>
        <row r="20">
          <cell r="A20" t="str">
            <v>PALETEROS</v>
          </cell>
          <cell r="B20" t="str">
            <v>DIA</v>
          </cell>
          <cell r="C20">
            <v>20000</v>
          </cell>
        </row>
        <row r="21">
          <cell r="A21" t="str">
            <v>RASTRILLEROS</v>
          </cell>
          <cell r="B21" t="str">
            <v>DIA</v>
          </cell>
          <cell r="C21">
            <v>35000</v>
          </cell>
        </row>
        <row r="22">
          <cell r="A22" t="str">
            <v>SOLDADOR</v>
          </cell>
          <cell r="B22" t="str">
            <v>DIA</v>
          </cell>
          <cell r="C22">
            <v>44000</v>
          </cell>
        </row>
        <row r="23">
          <cell r="A23" t="str">
            <v>TOPOGRAFO</v>
          </cell>
          <cell r="B23" t="str">
            <v>DIA</v>
          </cell>
          <cell r="C23">
            <v>51200</v>
          </cell>
        </row>
        <row r="24">
          <cell r="A24" t="str">
            <v>LIGUERO</v>
          </cell>
          <cell r="C24">
            <v>25000</v>
          </cell>
        </row>
        <row r="25">
          <cell r="A25" t="str">
            <v>CUADRILLA DE DESMONTAJE (10 PERSONAS)</v>
          </cell>
          <cell r="B25" t="str">
            <v>DIA</v>
          </cell>
          <cell r="C25">
            <v>200000</v>
          </cell>
        </row>
        <row r="26">
          <cell r="A26" t="str">
            <v>CALCULISTA</v>
          </cell>
          <cell r="B26" t="str">
            <v>DIA</v>
          </cell>
          <cell r="C26">
            <v>300000</v>
          </cell>
        </row>
        <row r="27">
          <cell r="A27" t="str">
            <v>DIBUJANTE</v>
          </cell>
          <cell r="B27" t="str">
            <v>DIA</v>
          </cell>
          <cell r="C27">
            <v>32000</v>
          </cell>
        </row>
        <row r="28">
          <cell r="A28" t="str">
            <v>INGENIERO DE MONTAJE Y PRUEBA</v>
          </cell>
          <cell r="B28" t="str">
            <v>DIA</v>
          </cell>
          <cell r="C28">
            <v>150000</v>
          </cell>
        </row>
        <row r="29">
          <cell r="A29" t="str">
            <v>INGENIERO SUPERVISOR Y DIRECTOR DE PRUEBA</v>
          </cell>
          <cell r="B29" t="str">
            <v>DIA</v>
          </cell>
          <cell r="C29">
            <v>200000</v>
          </cell>
        </row>
        <row r="30">
          <cell r="A30" t="str">
            <v>DISTANCIA SUMINISTRO (MATERIAL DE LA ZONA)</v>
          </cell>
          <cell r="B30" t="str">
            <v>KM</v>
          </cell>
          <cell r="C30">
            <v>50</v>
          </cell>
        </row>
        <row r="31">
          <cell r="A31" t="str">
            <v>DERECHOS DE EXPLOTACIÓN MATERIAL PETREO</v>
          </cell>
          <cell r="B31" t="str">
            <v>M3</v>
          </cell>
          <cell r="C31">
            <v>1500</v>
          </cell>
        </row>
        <row r="32">
          <cell r="A32" t="str">
            <v>ESCOLTA Y TRANSPORTE EXPLOSIVOS</v>
          </cell>
          <cell r="C32">
            <v>5000</v>
          </cell>
        </row>
        <row r="57">
          <cell r="A57" t="str">
            <v>Cicatrizante (para remoción de especies vegetales) (item 201.9)</v>
          </cell>
        </row>
        <row r="183">
          <cell r="A183" t="str">
            <v xml:space="preserve">Nutrientes (para remoción de especies vegetales) (dap, triple 15, urea o similar) (item 201.9)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O"/>
      <sheetName val="MATERIAL"/>
      <sheetName val=" AdoVh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precios"/>
      <sheetName val="Detalle de fajas"/>
      <sheetName val="detalle x banda"/>
      <sheetName val="resumen"/>
      <sheetName val="VAR"/>
      <sheetName val="desglose"/>
      <sheetName val="Datos de entrada fajas"/>
      <sheetName val="Indices y medidas"/>
      <sheetName val="base precios"/>
      <sheetName val="indice-fabr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ala"/>
      <sheetName val="Evolución"/>
      <sheetName val="TARIF2002"/>
      <sheetName val="Produccion"/>
      <sheetName val="Transporte"/>
      <sheetName val="Z mantto"/>
      <sheetName val="Aviso 1"/>
      <sheetName val="Aviso 2"/>
      <sheetName val="Factor A"/>
      <sheetName val="San Andrés"/>
      <sheetName val="desglose"/>
      <sheetName val="LISTAS"/>
      <sheetName val="Sheet1"/>
      <sheetName val="Equipo_Trans "/>
      <sheetName val="precios2002"/>
      <sheetName val="GPI 526"/>
      <sheetName val="SKJ452"/>
      <sheetName val="ITA878"/>
      <sheetName val="AEA-944"/>
      <sheetName val="DUB-823"/>
      <sheetName val="XXJ617"/>
      <sheetName val="SNG_855"/>
      <sheetName val="VEA 374"/>
      <sheetName val="HFB024"/>
      <sheetName val="PAJ8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Materiales"/>
      <sheetName val="Equipo"/>
      <sheetName val="Otros"/>
      <sheetName val="localizacion (estructuras)"/>
      <sheetName val="localizacion (carreteras)"/>
      <sheetName val="200.1"/>
      <sheetName val="200.2"/>
      <sheetName val="200P ROCERIA"/>
      <sheetName val="201.P y 201.5P"/>
      <sheetName val="201.2 Pciclopeo"/>
      <sheetName val="201.2.1P reforzado"/>
      <sheetName val="201.3"/>
      <sheetName val="201.4"/>
      <sheetName val="201.7"/>
      <sheetName val="201.8"/>
      <sheetName val="201.8P"/>
      <sheetName val="201.11"/>
      <sheetName val="201.12"/>
      <sheetName val="201.13 y 201.17"/>
      <sheetName val="201.16"/>
      <sheetName val="201.14"/>
      <sheetName val="201.15"/>
      <sheetName val="201.21"/>
      <sheetName val="210.1.1"/>
      <sheetName val="210.1.2"/>
      <sheetName val="210.2.1"/>
      <sheetName val="210.2.1P"/>
      <sheetName val="210.2.2"/>
      <sheetName val="210.2.4"/>
      <sheetName val="211.1"/>
      <sheetName val="220.1"/>
      <sheetName val="221.1"/>
      <sheetName val="221.2"/>
      <sheetName val="225P"/>
      <sheetName val="230.1"/>
      <sheetName val="230.2"/>
      <sheetName val="231.1"/>
      <sheetName val="232.1"/>
      <sheetName val="310.1"/>
      <sheetName val="311.1"/>
      <sheetName val="311.1 Via 9003"/>
      <sheetName val="311.1P"/>
      <sheetName val="311.2P"/>
      <sheetName val="311.3P"/>
      <sheetName val="320.1"/>
      <sheetName val="320.1Via 9003"/>
      <sheetName val="320.1Via 9004"/>
      <sheetName val="320.1Via 7801"/>
      <sheetName val="320.2"/>
      <sheetName val="320.2 Via 9003"/>
      <sheetName val="320.2 Via 9004"/>
      <sheetName val="320.2 Via 7801"/>
      <sheetName val="330.1"/>
      <sheetName val="330.1 Vía 9003"/>
      <sheetName val="330.1 Vía 9004"/>
      <sheetName val="330.1 Vía 7801"/>
      <sheetName val="330.2"/>
      <sheetName val="330.2 Vía 9003"/>
      <sheetName val="330.2 Vía 9004"/>
      <sheetName val="330.2 Via 7801"/>
      <sheetName val="330.1P"/>
      <sheetName val="330.1P Lorica- Coveñas"/>
      <sheetName val="330.1P (7801)"/>
      <sheetName val="340.1"/>
      <sheetName val="340.2"/>
      <sheetName val="340.3"/>
      <sheetName val="341.1"/>
      <sheetName val="341.2"/>
      <sheetName val="342P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5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 COMPRADA"/>
      <sheetName val="440.2"/>
      <sheetName val="440.2 COMPRADA"/>
      <sheetName val="440.3"/>
      <sheetName val="440.3 COMPRADA"/>
      <sheetName val="440.4"/>
      <sheetName val="441.1"/>
      <sheetName val="441.1 COMPRADA"/>
      <sheetName val="441.2"/>
      <sheetName val="441.2 COMPRADA"/>
      <sheetName val="441.3"/>
      <sheetName val="441.3 COMPRADA"/>
      <sheetName val="441.4"/>
      <sheetName val="450.1"/>
      <sheetName val="450.1P COMPRADA"/>
      <sheetName val="450.1P COMPRADA Via 9003"/>
      <sheetName val="450.1P COMPRADA Via 9004"/>
      <sheetName val="450.1P COMPRADA Via 7801"/>
      <sheetName val="450.2"/>
      <sheetName val="450.2P COMPRADA"/>
      <sheetName val="450.2P COMPRADA Vía 9003"/>
      <sheetName val="450.2P COMPRADA Vía 9004"/>
      <sheetName val="450.2P COMPRADA Vía 7801"/>
      <sheetName val="450.3"/>
      <sheetName val="450.3P COMPRADA"/>
      <sheetName val="450.9 "/>
      <sheetName val="450.9P  "/>
      <sheetName val="450.9 Via 9003"/>
      <sheetName val="450.9 Via 9004"/>
      <sheetName val="450.9 Via 7801"/>
      <sheetName val="451.1"/>
      <sheetName val="451. 1 COMPRADA "/>
      <sheetName val="451.2"/>
      <sheetName val="451. 2 COMPRADA"/>
      <sheetName val="451.3"/>
      <sheetName val="451.3 COMPRADA"/>
      <sheetName val="452.1"/>
      <sheetName val="452.1 COMPRADA"/>
      <sheetName val="452.2"/>
      <sheetName val="452.2 COMPRADA"/>
      <sheetName val="452.3"/>
      <sheetName val="452.3 COMPRADA"/>
      <sheetName val="452.4"/>
      <sheetName val="452.4 COMPRADA"/>
      <sheetName val="453"/>
      <sheetName val="460.1"/>
      <sheetName val="460.1P"/>
      <sheetName val="460.1P.1"/>
      <sheetName val="461.1"/>
      <sheetName val="461.2"/>
      <sheetName val="462.1.1"/>
      <sheetName val="462.1.2"/>
      <sheetName val="462.1.3"/>
      <sheetName val="462.1.4"/>
      <sheetName val="462.2"/>
      <sheetName val="464.1"/>
      <sheetName val="465.1"/>
      <sheetName val="466.1"/>
      <sheetName val="466.2"/>
      <sheetName val="466P Sello de Grietas"/>
      <sheetName val="500.1"/>
      <sheetName val="501.1"/>
      <sheetName val="510"/>
      <sheetName val="510P1"/>
      <sheetName val="510P2"/>
      <sheetName val="510P3"/>
      <sheetName val="600.1"/>
      <sheetName val="600.2"/>
      <sheetName val="600.3"/>
      <sheetName val="600.4"/>
      <sheetName val="600.4 P"/>
      <sheetName val="600.5"/>
      <sheetName val="600.5 P"/>
      <sheetName val="610.1"/>
      <sheetName val="610.1P"/>
      <sheetName val="610.1 Vía 9003"/>
      <sheetName val="610.1 Vía 9004"/>
      <sheetName val="610.1 Vía 7801"/>
      <sheetName val="610.2"/>
      <sheetName val="610.2 Vía 9003"/>
      <sheetName val="610.2 Vía 9004"/>
      <sheetName val="610.2 Vía 7801"/>
      <sheetName val="620.1"/>
      <sheetName val="620.2"/>
      <sheetName val="620.3"/>
      <sheetName val="620P"/>
      <sheetName val="621.1"/>
      <sheetName val="621.1 (2)"/>
      <sheetName val="621.1 (3)"/>
      <sheetName val="621.2"/>
      <sheetName val="621.3"/>
      <sheetName val="621.4"/>
      <sheetName val="621.5"/>
      <sheetName val="621.5P"/>
      <sheetName val="621.6"/>
      <sheetName val="621,7"/>
      <sheetName val="622.1"/>
      <sheetName val="622.2"/>
      <sheetName val="622.3"/>
      <sheetName val="622.4"/>
      <sheetName val="622.5"/>
      <sheetName val="623.1"/>
      <sheetName val="630.1"/>
      <sheetName val="630.1 Vía 9003"/>
      <sheetName val="630.1 Vía 9004"/>
      <sheetName val="630.1 Vía 7801"/>
      <sheetName val="630.2"/>
      <sheetName val="630.2 Vía 9003"/>
      <sheetName val="630.2 Vía 9004"/>
      <sheetName val="630.2 Vía 7801"/>
      <sheetName val="630.3"/>
      <sheetName val="630.3 Vía 9003"/>
      <sheetName val="630.3 Vía 9004"/>
      <sheetName val="630.3 Vía 7801"/>
      <sheetName val="630.4"/>
      <sheetName val="630.4 Vía 9003"/>
      <sheetName val="630.4 Vía 9004"/>
      <sheetName val="630.4 Vía 7801"/>
      <sheetName val="630.5"/>
      <sheetName val="630.5 Vía 9003"/>
      <sheetName val="630.5 Vía 9004"/>
      <sheetName val="630.5 Vía 7801"/>
      <sheetName val="630.6"/>
      <sheetName val="630.6 Vía 9003"/>
      <sheetName val="630.6 Vía 9004"/>
      <sheetName val="630.6 Vía 7801"/>
      <sheetName val="630.7"/>
      <sheetName val="630.7 Vía 9003"/>
      <sheetName val="630.7 Vía 9004"/>
      <sheetName val="630.7 Vía 7801"/>
      <sheetName val="630.1.1P"/>
      <sheetName val="630.1.1P MORTERO 1,3"/>
      <sheetName val="630.1.2P. BOLSACRETOS"/>
      <sheetName val="630.1.3P Mortero sello de griet"/>
      <sheetName val="630.1.4P Mortero Revest. Alcant"/>
      <sheetName val="630.1.5P Mortero epoxico"/>
      <sheetName val="630.1.6 P Mortero Anillar Tub"/>
      <sheetName val="632.1"/>
      <sheetName val="632.1P "/>
      <sheetName val="632.2P"/>
      <sheetName val="632.3P"/>
      <sheetName val="632.4P"/>
      <sheetName val="640.1"/>
      <sheetName val="640.1 Via 9003"/>
      <sheetName val="640.1 Via 9004"/>
      <sheetName val="640.1 Via 7801"/>
      <sheetName val="640.1.1"/>
      <sheetName val="640.1.1 Via 9003"/>
      <sheetName val="640.1.1 Via 9004"/>
      <sheetName val="640.1.1 Via 7801"/>
      <sheetName val="640.1.2"/>
      <sheetName val="640.1.2 Via 9003"/>
      <sheetName val="640.1.2 Via 9004"/>
      <sheetName val="640.1.2 Via 7801"/>
      <sheetName val="641.1"/>
      <sheetName val="642.1"/>
      <sheetName val="642.2"/>
      <sheetName val="642P1 JUNTAS"/>
      <sheetName val="642P2 JUNTAS"/>
      <sheetName val="642P3 JUNTAS"/>
      <sheetName val="650.1"/>
      <sheetName val="650.2"/>
      <sheetName val="650.3"/>
      <sheetName val="650.3P"/>
      <sheetName val="650.4"/>
      <sheetName val="660.1"/>
      <sheetName val="660.2"/>
      <sheetName val="660.3"/>
      <sheetName val="661.1 TIPO 1"/>
      <sheetName val="661.1.1 TIPO 2"/>
      <sheetName val="661.1.2 En obra"/>
      <sheetName val="662.1"/>
      <sheetName val="662.2"/>
      <sheetName val="670.1"/>
      <sheetName val="670.2"/>
      <sheetName val="671.1"/>
      <sheetName val="672.1"/>
      <sheetName val="672.2"/>
      <sheetName val="673.1"/>
      <sheetName val="673.1 Vía 9003"/>
      <sheetName val="673.1 Vía 9004"/>
      <sheetName val="673.1 Vía 7801"/>
      <sheetName val="673.2"/>
      <sheetName val="673.3"/>
      <sheetName val="674.1"/>
      <sheetName val="680.1"/>
      <sheetName val="680.2"/>
      <sheetName val="680.3"/>
      <sheetName val="680P"/>
      <sheetName val="680.1P"/>
      <sheetName val="681.1"/>
      <sheetName val="681.1 Vía 9003"/>
      <sheetName val="681.1 Vía 9004"/>
      <sheetName val="681.1 Vía 7801"/>
      <sheetName val="681.1P"/>
      <sheetName val="681.2P"/>
      <sheetName val="682.1"/>
      <sheetName val="700.1"/>
      <sheetName val="700.2"/>
      <sheetName val="700.3"/>
      <sheetName val="700.4"/>
      <sheetName val="700.5P"/>
      <sheetName val="700.6P"/>
      <sheetName val="701.1"/>
      <sheetName val="710.1"/>
      <sheetName val="710.1.1"/>
      <sheetName val="710.1.2"/>
      <sheetName val="710.1.3"/>
      <sheetName val="710.2"/>
      <sheetName val="710.2.1"/>
      <sheetName val="720.1"/>
      <sheetName val="730.1"/>
      <sheetName val="730.2"/>
      <sheetName val="740.1"/>
      <sheetName val="800.1"/>
      <sheetName val="800.2"/>
      <sheetName val="800.3"/>
      <sheetName val="800.4"/>
      <sheetName val="800P"/>
      <sheetName val="810.1"/>
      <sheetName val="810.1P"/>
      <sheetName val="810.2"/>
      <sheetName val="810.3"/>
      <sheetName val="815P"/>
      <sheetName val="900.1"/>
      <sheetName val="900.2"/>
      <sheetName val="900.3"/>
      <sheetName val="900.4P"/>
      <sheetName val="690 Mampostería en piedra"/>
      <sheetName val="Tub RIB1,40 (2)"/>
      <sheetName val="692.1P PINTURA ACABADO "/>
      <sheetName val="693.1P EPOXIAMIDA"/>
      <sheetName val="694.1P EPOXIPOLIAMIDA"/>
      <sheetName val="695P CHORRO ARENA"/>
      <sheetName val="695.1P"/>
      <sheetName val="675.1"/>
      <sheetName val="2-P"/>
      <sheetName val="675.2"/>
      <sheetName val="675.3"/>
      <sheetName val="682P"/>
      <sheetName val="810.2P Con semillas"/>
      <sheetName val="235"/>
      <sheetName val="Hoja1"/>
    </sheetNames>
    <sheetDataSet>
      <sheetData sheetId="0">
        <row r="49">
          <cell r="H49">
            <v>44017</v>
          </cell>
        </row>
      </sheetData>
      <sheetData sheetId="1">
        <row r="50">
          <cell r="H50">
            <v>10360</v>
          </cell>
        </row>
      </sheetData>
      <sheetData sheetId="2">
        <row r="28">
          <cell r="C28">
            <v>70000</v>
          </cell>
        </row>
      </sheetData>
      <sheetData sheetId="3">
        <row r="1">
          <cell r="C1">
            <v>0.2</v>
          </cell>
        </row>
      </sheetData>
      <sheetData sheetId="4">
        <row r="50">
          <cell r="H50">
            <v>112154</v>
          </cell>
        </row>
      </sheetData>
      <sheetData sheetId="5">
        <row r="57">
          <cell r="H57">
            <v>224024</v>
          </cell>
        </row>
      </sheetData>
      <sheetData sheetId="6">
        <row r="51">
          <cell r="H51">
            <v>373318</v>
          </cell>
        </row>
      </sheetData>
      <sheetData sheetId="7"/>
      <sheetData sheetId="8"/>
      <sheetData sheetId="9">
        <row r="28">
          <cell r="C28">
            <v>70000</v>
          </cell>
        </row>
      </sheetData>
      <sheetData sheetId="10">
        <row r="1">
          <cell r="C1">
            <v>0.2</v>
          </cell>
        </row>
      </sheetData>
      <sheetData sheetId="11"/>
      <sheetData sheetId="12"/>
      <sheetData sheetId="13"/>
      <sheetData sheetId="14">
        <row r="28">
          <cell r="C28">
            <v>70000</v>
          </cell>
        </row>
        <row r="52">
          <cell r="H52">
            <v>73846</v>
          </cell>
        </row>
      </sheetData>
      <sheetData sheetId="15">
        <row r="53">
          <cell r="H53">
            <v>20565</v>
          </cell>
        </row>
      </sheetData>
      <sheetData sheetId="16"/>
      <sheetData sheetId="17"/>
      <sheetData sheetId="18"/>
      <sheetData sheetId="19"/>
      <sheetData sheetId="20"/>
      <sheetData sheetId="21"/>
      <sheetData sheetId="22">
        <row r="49">
          <cell r="H49">
            <v>44017</v>
          </cell>
        </row>
      </sheetData>
      <sheetData sheetId="23">
        <row r="50">
          <cell r="H50">
            <v>10360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>
        <row r="50">
          <cell r="H50">
            <v>112154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>
        <row r="57">
          <cell r="H57">
            <v>224024</v>
          </cell>
        </row>
      </sheetData>
      <sheetData sheetId="239"/>
      <sheetData sheetId="240"/>
      <sheetData sheetId="241">
        <row r="51">
          <cell r="H51">
            <v>373318</v>
          </cell>
        </row>
      </sheetData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F-CP10"/>
      <sheetName val="Hoja2"/>
      <sheetName val="Hoja1"/>
    </sheetNames>
    <sheetDataSet>
      <sheetData sheetId="0" refreshError="1"/>
      <sheetData sheetId="1">
        <row r="1">
          <cell r="A1" t="str">
            <v>ENTREGADO</v>
          </cell>
        </row>
        <row r="2">
          <cell r="A2" t="str">
            <v>PENDIENTES</v>
          </cell>
        </row>
        <row r="3">
          <cell r="A3" t="str">
            <v>ANULADO</v>
          </cell>
        </row>
      </sheetData>
      <sheetData sheetId="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Material"/>
      <sheetName val="Estructuras"/>
      <sheetName val="ResumenMaterial"/>
      <sheetName val="Análisis Unit"/>
      <sheetName val="Hoja1"/>
      <sheetName val="CUMPLIMIENTO"/>
    </sheetNames>
    <sheetDataSet>
      <sheetData sheetId="0">
        <row r="12">
          <cell r="A12">
            <v>10008</v>
          </cell>
        </row>
      </sheetData>
      <sheetData sheetId="1" refreshError="1"/>
      <sheetData sheetId="2">
        <row r="12">
          <cell r="A12">
            <v>10008</v>
          </cell>
          <cell r="B12" t="str">
            <v>SR-59</v>
          </cell>
          <cell r="C12" t="str">
            <v>ACSR # 2</v>
          </cell>
          <cell r="D12" t="str">
            <v>m</v>
          </cell>
          <cell r="E12" t="str">
            <v xml:space="preserve"> </v>
          </cell>
          <cell r="F12" t="str">
            <v xml:space="preserve"> </v>
          </cell>
          <cell r="G12" t="str">
            <v xml:space="preserve"> </v>
          </cell>
          <cell r="H12" t="str">
            <v xml:space="preserve"> </v>
          </cell>
          <cell r="I12" t="str">
            <v xml:space="preserve"> </v>
          </cell>
          <cell r="J12" t="str">
            <v xml:space="preserve"> </v>
          </cell>
          <cell r="K12" t="str">
            <v xml:space="preserve"> </v>
          </cell>
          <cell r="L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>
            <v>20622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T12" t="str">
            <v xml:space="preserve"> </v>
          </cell>
          <cell r="U12" t="str">
            <v xml:space="preserve"> </v>
          </cell>
          <cell r="V12" t="str">
            <v xml:space="preserve"> </v>
          </cell>
          <cell r="W12" t="str">
            <v xml:space="preserve"> </v>
          </cell>
          <cell r="X12" t="str">
            <v xml:space="preserve"> </v>
          </cell>
          <cell r="Y12" t="str">
            <v xml:space="preserve"> </v>
          </cell>
          <cell r="AA12">
            <v>20622</v>
          </cell>
          <cell r="AB12">
            <v>2511.1679999999997</v>
          </cell>
        </row>
        <row r="13">
          <cell r="A13">
            <v>10009</v>
          </cell>
          <cell r="B13" t="str">
            <v>SR-61</v>
          </cell>
          <cell r="C13" t="str">
            <v>ACSR # 2/0</v>
          </cell>
          <cell r="D13" t="str">
            <v>m</v>
          </cell>
          <cell r="E13" t="str">
            <v xml:space="preserve"> </v>
          </cell>
          <cell r="F13" t="str">
            <v xml:space="preserve"> </v>
          </cell>
          <cell r="G13" t="str">
            <v xml:space="preserve"> </v>
          </cell>
          <cell r="H13" t="str">
            <v xml:space="preserve"> </v>
          </cell>
          <cell r="I13" t="str">
            <v xml:space="preserve"> </v>
          </cell>
          <cell r="J13" t="str">
            <v xml:space="preserve"> </v>
          </cell>
          <cell r="K13" t="str">
            <v xml:space="preserve"> </v>
          </cell>
          <cell r="L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T13" t="str">
            <v xml:space="preserve"> </v>
          </cell>
          <cell r="U13" t="str">
            <v xml:space="preserve"> </v>
          </cell>
          <cell r="V13" t="str">
            <v xml:space="preserve"> </v>
          </cell>
          <cell r="W13" t="str">
            <v xml:space="preserve"> </v>
          </cell>
          <cell r="X13" t="str">
            <v xml:space="preserve"> </v>
          </cell>
          <cell r="Y13" t="str">
            <v xml:space="preserve"> </v>
          </cell>
          <cell r="AA13">
            <v>0</v>
          </cell>
          <cell r="AB13">
            <v>4019.3999999999996</v>
          </cell>
        </row>
        <row r="14">
          <cell r="A14">
            <v>10010</v>
          </cell>
          <cell r="B14" t="str">
            <v>SR-58</v>
          </cell>
          <cell r="C14" t="str">
            <v>ACSR # 4</v>
          </cell>
          <cell r="D14" t="str">
            <v>m</v>
          </cell>
          <cell r="E14" t="str">
            <v xml:space="preserve"> </v>
          </cell>
          <cell r="F14" t="str">
            <v xml:space="preserve"> </v>
          </cell>
          <cell r="G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 t="str">
            <v xml:space="preserve"> </v>
          </cell>
          <cell r="L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T14" t="str">
            <v xml:space="preserve"> </v>
          </cell>
          <cell r="U14" t="str">
            <v xml:space="preserve"> </v>
          </cell>
          <cell r="V14" t="str">
            <v xml:space="preserve"> </v>
          </cell>
          <cell r="W14" t="str">
            <v xml:space="preserve"> </v>
          </cell>
          <cell r="X14" t="str">
            <v xml:space="preserve"> </v>
          </cell>
          <cell r="Y14" t="str">
            <v xml:space="preserve"> </v>
          </cell>
          <cell r="AA14">
            <v>0</v>
          </cell>
          <cell r="AB14">
            <v>1677.94</v>
          </cell>
        </row>
        <row r="15">
          <cell r="A15">
            <v>10011</v>
          </cell>
          <cell r="B15">
            <v>603</v>
          </cell>
          <cell r="C15" t="str">
            <v>Aislador de disco tipo Clevis 10". Clase Ansi 52-4; 15000 Lbs. Ref: 8265</v>
          </cell>
          <cell r="D15" t="str">
            <v>U</v>
          </cell>
          <cell r="E15" t="str">
            <v xml:space="preserve"> </v>
          </cell>
          <cell r="F15" t="str">
            <v xml:space="preserve"> </v>
          </cell>
          <cell r="G15" t="str">
            <v xml:space="preserve"> </v>
          </cell>
          <cell r="H15" t="str">
            <v xml:space="preserve"> </v>
          </cell>
          <cell r="I15" t="str">
            <v xml:space="preserve"> </v>
          </cell>
          <cell r="J15" t="str">
            <v xml:space="preserve"> </v>
          </cell>
          <cell r="K15">
            <v>28</v>
          </cell>
          <cell r="L15">
            <v>24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  <cell r="R15">
            <v>24</v>
          </cell>
          <cell r="S15" t="str">
            <v xml:space="preserve"> </v>
          </cell>
          <cell r="T15" t="str">
            <v xml:space="preserve"> </v>
          </cell>
          <cell r="U15" t="str">
            <v xml:space="preserve"> </v>
          </cell>
          <cell r="V15" t="str">
            <v xml:space="preserve"> </v>
          </cell>
          <cell r="W15" t="str">
            <v xml:space="preserve"> </v>
          </cell>
          <cell r="X15" t="str">
            <v xml:space="preserve"> </v>
          </cell>
          <cell r="Y15" t="str">
            <v xml:space="preserve"> </v>
          </cell>
          <cell r="AA15">
            <v>76</v>
          </cell>
          <cell r="AB15">
            <v>41939.359199999992</v>
          </cell>
        </row>
        <row r="16">
          <cell r="A16">
            <v>10012</v>
          </cell>
          <cell r="B16" t="str">
            <v>SR-38</v>
          </cell>
          <cell r="C16" t="str">
            <v>Aislador polimerico de suspension 15 kV, 15000Lbs</v>
          </cell>
          <cell r="D16" t="str">
            <v>U</v>
          </cell>
          <cell r="E16" t="str">
            <v xml:space="preserve"> </v>
          </cell>
          <cell r="F16" t="str">
            <v xml:space="preserve"> </v>
          </cell>
          <cell r="G16" t="str">
            <v xml:space="preserve"> </v>
          </cell>
          <cell r="H16" t="str">
            <v xml:space="preserve"> </v>
          </cell>
          <cell r="I16" t="str">
            <v xml:space="preserve"> </v>
          </cell>
          <cell r="J16" t="str">
            <v xml:space="preserve"> </v>
          </cell>
          <cell r="K16" t="str">
            <v xml:space="preserve"> </v>
          </cell>
          <cell r="L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  <cell r="R16" t="str">
            <v xml:space="preserve"> </v>
          </cell>
          <cell r="S16" t="str">
            <v xml:space="preserve"> </v>
          </cell>
          <cell r="T16" t="str">
            <v xml:space="preserve"> </v>
          </cell>
          <cell r="U16" t="str">
            <v xml:space="preserve"> </v>
          </cell>
          <cell r="V16" t="str">
            <v xml:space="preserve"> </v>
          </cell>
          <cell r="W16" t="str">
            <v xml:space="preserve"> </v>
          </cell>
          <cell r="X16" t="str">
            <v xml:space="preserve"> </v>
          </cell>
          <cell r="Y16" t="str">
            <v xml:space="preserve"> </v>
          </cell>
          <cell r="AA16">
            <v>0</v>
          </cell>
          <cell r="AB16">
            <v>57628.800000000003</v>
          </cell>
        </row>
        <row r="17">
          <cell r="A17">
            <v>10013</v>
          </cell>
          <cell r="B17" t="str">
            <v>SR-39</v>
          </cell>
          <cell r="C17" t="str">
            <v>Aislador polimerico de suspension 25 kV, 15000Lbs</v>
          </cell>
          <cell r="D17" t="str">
            <v>U</v>
          </cell>
          <cell r="E17" t="str">
            <v xml:space="preserve"> </v>
          </cell>
          <cell r="F17" t="str">
            <v xml:space="preserve"> </v>
          </cell>
          <cell r="G17" t="str">
            <v xml:space="preserve"> </v>
          </cell>
          <cell r="H17" t="str">
            <v xml:space="preserve"> </v>
          </cell>
          <cell r="I17" t="str">
            <v xml:space="preserve"> </v>
          </cell>
          <cell r="J17" t="str">
            <v xml:space="preserve"> </v>
          </cell>
          <cell r="K17" t="str">
            <v xml:space="preserve"> </v>
          </cell>
          <cell r="L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  <cell r="S17" t="str">
            <v xml:space="preserve"> </v>
          </cell>
          <cell r="T17" t="str">
            <v xml:space="preserve"> </v>
          </cell>
          <cell r="U17" t="str">
            <v xml:space="preserve"> </v>
          </cell>
          <cell r="V17" t="str">
            <v xml:space="preserve"> </v>
          </cell>
          <cell r="W17" t="str">
            <v xml:space="preserve"> </v>
          </cell>
          <cell r="X17" t="str">
            <v xml:space="preserve"> </v>
          </cell>
          <cell r="Y17" t="str">
            <v xml:space="preserve"> </v>
          </cell>
          <cell r="AA17">
            <v>0</v>
          </cell>
          <cell r="AB17">
            <v>95410</v>
          </cell>
        </row>
        <row r="18">
          <cell r="A18">
            <v>10014</v>
          </cell>
          <cell r="B18" t="str">
            <v>SR-02</v>
          </cell>
          <cell r="C18" t="str">
            <v>Aislador polimerico de suspension 35 kV, 15000Lbs</v>
          </cell>
          <cell r="D18" t="str">
            <v>U</v>
          </cell>
          <cell r="E18" t="str">
            <v xml:space="preserve"> </v>
          </cell>
          <cell r="F18" t="str">
            <v xml:space="preserve"> </v>
          </cell>
          <cell r="G18" t="str">
            <v xml:space="preserve"> </v>
          </cell>
          <cell r="H18" t="str">
            <v xml:space="preserve"> </v>
          </cell>
          <cell r="I18" t="str">
            <v xml:space="preserve"> </v>
          </cell>
          <cell r="J18" t="str">
            <v xml:space="preserve"> </v>
          </cell>
          <cell r="K18" t="str">
            <v xml:space="preserve"> </v>
          </cell>
          <cell r="L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  <cell r="S18" t="str">
            <v xml:space="preserve"> </v>
          </cell>
          <cell r="T18" t="str">
            <v xml:space="preserve"> </v>
          </cell>
          <cell r="U18" t="str">
            <v xml:space="preserve"> </v>
          </cell>
          <cell r="V18" t="str">
            <v xml:space="preserve"> </v>
          </cell>
          <cell r="W18" t="str">
            <v xml:space="preserve"> </v>
          </cell>
          <cell r="X18" t="str">
            <v xml:space="preserve"> </v>
          </cell>
          <cell r="Y18" t="str">
            <v xml:space="preserve"> </v>
          </cell>
          <cell r="AA18">
            <v>0</v>
          </cell>
          <cell r="AB18">
            <v>83641.799999999988</v>
          </cell>
        </row>
        <row r="19">
          <cell r="A19">
            <v>10015</v>
          </cell>
          <cell r="B19">
            <v>621</v>
          </cell>
          <cell r="C19" t="str">
            <v>Aislador tipo carrete de 3 1/2". ANSI 53-2</v>
          </cell>
          <cell r="D19" t="str">
            <v>U</v>
          </cell>
          <cell r="E19" t="str">
            <v xml:space="preserve"> </v>
          </cell>
          <cell r="F19" t="str">
            <v xml:space="preserve"> </v>
          </cell>
          <cell r="G19" t="str">
            <v xml:space="preserve"> </v>
          </cell>
          <cell r="H19" t="str">
            <v xml:space="preserve"> </v>
          </cell>
          <cell r="I19" t="str">
            <v xml:space="preserve"> </v>
          </cell>
          <cell r="J19" t="str">
            <v xml:space="preserve"> </v>
          </cell>
          <cell r="K19" t="str">
            <v xml:space="preserve"> </v>
          </cell>
          <cell r="L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  <cell r="T19" t="str">
            <v xml:space="preserve"> </v>
          </cell>
          <cell r="U19" t="str">
            <v xml:space="preserve"> </v>
          </cell>
          <cell r="V19" t="str">
            <v xml:space="preserve"> </v>
          </cell>
          <cell r="W19" t="str">
            <v xml:space="preserve"> </v>
          </cell>
          <cell r="X19" t="str">
            <v xml:space="preserve"> </v>
          </cell>
          <cell r="Y19" t="str">
            <v xml:space="preserve"> </v>
          </cell>
          <cell r="AA19">
            <v>0</v>
          </cell>
          <cell r="AB19">
            <v>3315.5235999999995</v>
          </cell>
        </row>
        <row r="20">
          <cell r="A20">
            <v>10016</v>
          </cell>
          <cell r="B20">
            <v>611</v>
          </cell>
          <cell r="C20" t="str">
            <v>Aislador tipo espigo-diámetro rosca 1" clase ANSI 55-5. Ref:8216</v>
          </cell>
          <cell r="D20" t="str">
            <v>U</v>
          </cell>
          <cell r="E20" t="str">
            <v xml:space="preserve"> </v>
          </cell>
          <cell r="F20" t="str">
            <v xml:space="preserve"> 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 t="str">
            <v xml:space="preserve"> </v>
          </cell>
          <cell r="K20" t="str">
            <v xml:space="preserve"> </v>
          </cell>
          <cell r="L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  <cell r="T20" t="str">
            <v xml:space="preserve"> </v>
          </cell>
          <cell r="U20" t="str">
            <v xml:space="preserve"> </v>
          </cell>
          <cell r="V20" t="str">
            <v xml:space="preserve"> </v>
          </cell>
          <cell r="W20" t="str">
            <v xml:space="preserve"> </v>
          </cell>
          <cell r="X20" t="str">
            <v xml:space="preserve"> </v>
          </cell>
          <cell r="Y20" t="str">
            <v xml:space="preserve"> </v>
          </cell>
          <cell r="AA20">
            <v>0</v>
          </cell>
          <cell r="AB20">
            <v>18553.271999999997</v>
          </cell>
        </row>
        <row r="21">
          <cell r="A21">
            <v>10017</v>
          </cell>
          <cell r="B21">
            <v>8405</v>
          </cell>
          <cell r="C21" t="str">
            <v>Aislador tipo Line post 23 kV-ANSI 57-1</v>
          </cell>
          <cell r="D21" t="str">
            <v>U</v>
          </cell>
          <cell r="E21" t="str">
            <v xml:space="preserve"> </v>
          </cell>
          <cell r="F21" t="str">
            <v xml:space="preserve"> </v>
          </cell>
          <cell r="G21" t="str">
            <v xml:space="preserve"> </v>
          </cell>
          <cell r="H21" t="str">
            <v xml:space="preserve"> </v>
          </cell>
          <cell r="I21" t="str">
            <v xml:space="preserve"> </v>
          </cell>
          <cell r="J21" t="str">
            <v xml:space="preserve"> </v>
          </cell>
          <cell r="K21" t="str">
            <v xml:space="preserve"> </v>
          </cell>
          <cell r="L21">
            <v>6</v>
          </cell>
          <cell r="M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>
            <v>132</v>
          </cell>
          <cell r="Q21">
            <v>8</v>
          </cell>
          <cell r="R21" t="str">
            <v xml:space="preserve"> </v>
          </cell>
          <cell r="S21" t="str">
            <v xml:space="preserve"> </v>
          </cell>
          <cell r="T21" t="str">
            <v xml:space="preserve"> </v>
          </cell>
          <cell r="U21" t="str">
            <v xml:space="preserve"> </v>
          </cell>
          <cell r="V21" t="str">
            <v xml:space="preserve"> </v>
          </cell>
          <cell r="W21" t="str">
            <v xml:space="preserve"> </v>
          </cell>
          <cell r="X21" t="str">
            <v xml:space="preserve"> </v>
          </cell>
          <cell r="Y21" t="str">
            <v xml:space="preserve"> </v>
          </cell>
          <cell r="AA21">
            <v>146</v>
          </cell>
          <cell r="AB21">
            <v>91038.858999999997</v>
          </cell>
        </row>
        <row r="22">
          <cell r="A22">
            <v>10018</v>
          </cell>
          <cell r="B22">
            <v>8410</v>
          </cell>
          <cell r="C22" t="str">
            <v>Aislador tipo Line post 34,5 kV-ANSI 57-2</v>
          </cell>
          <cell r="D22" t="str">
            <v>U</v>
          </cell>
          <cell r="E22" t="str">
            <v xml:space="preserve"> </v>
          </cell>
          <cell r="F22" t="str">
            <v xml:space="preserve"> </v>
          </cell>
          <cell r="G22" t="str">
            <v xml:space="preserve"> </v>
          </cell>
          <cell r="H22" t="str">
            <v xml:space="preserve"> </v>
          </cell>
          <cell r="I22" t="str">
            <v xml:space="preserve"> </v>
          </cell>
          <cell r="J22" t="str">
            <v xml:space="preserve"> </v>
          </cell>
          <cell r="K22" t="str">
            <v xml:space="preserve"> </v>
          </cell>
          <cell r="L22" t="str">
            <v xml:space="preserve"> </v>
          </cell>
          <cell r="M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  <cell r="T22" t="str">
            <v xml:space="preserve"> </v>
          </cell>
          <cell r="U22" t="str">
            <v xml:space="preserve"> </v>
          </cell>
          <cell r="V22" t="str">
            <v xml:space="preserve"> </v>
          </cell>
          <cell r="W22" t="str">
            <v xml:space="preserve"> </v>
          </cell>
          <cell r="X22" t="str">
            <v xml:space="preserve"> </v>
          </cell>
          <cell r="Y22" t="str">
            <v xml:space="preserve"> </v>
          </cell>
          <cell r="AA22">
            <v>0</v>
          </cell>
          <cell r="AB22">
            <v>122633.19899999999</v>
          </cell>
        </row>
        <row r="23">
          <cell r="A23">
            <v>10019</v>
          </cell>
          <cell r="B23">
            <v>631</v>
          </cell>
          <cell r="C23" t="str">
            <v>Aislador tipo tensor de 140mm (5 1/2"). Clase ANSI 54-3. Ref:8305</v>
          </cell>
          <cell r="D23" t="str">
            <v>U</v>
          </cell>
          <cell r="E23" t="str">
            <v xml:space="preserve"> </v>
          </cell>
          <cell r="F23" t="str">
            <v xml:space="preserve"> </v>
          </cell>
          <cell r="G23" t="str">
            <v xml:space="preserve"> </v>
          </cell>
          <cell r="H23" t="str">
            <v xml:space="preserve"> </v>
          </cell>
          <cell r="I23" t="str">
            <v xml:space="preserve"> </v>
          </cell>
          <cell r="J23" t="str">
            <v xml:space="preserve"> </v>
          </cell>
          <cell r="K23" t="str">
            <v xml:space="preserve"> </v>
          </cell>
          <cell r="L23" t="str">
            <v xml:space="preserve"> </v>
          </cell>
          <cell r="M23" t="str">
            <v xml:space="preserve"> </v>
          </cell>
          <cell r="N23">
            <v>35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  <cell r="T23" t="str">
            <v xml:space="preserve"> </v>
          </cell>
          <cell r="U23" t="str">
            <v xml:space="preserve"> </v>
          </cell>
          <cell r="V23" t="str">
            <v xml:space="preserve"> </v>
          </cell>
          <cell r="W23" t="str">
            <v xml:space="preserve"> </v>
          </cell>
          <cell r="X23" t="str">
            <v xml:space="preserve"> </v>
          </cell>
          <cell r="Y23" t="str">
            <v xml:space="preserve"> </v>
          </cell>
          <cell r="AA23">
            <v>35</v>
          </cell>
          <cell r="AB23">
            <v>10856.625599999998</v>
          </cell>
        </row>
        <row r="24">
          <cell r="A24">
            <v>10020</v>
          </cell>
          <cell r="B24" t="str">
            <v>SR-64</v>
          </cell>
          <cell r="C24" t="str">
            <v>Alambre de Al  # 8 AWG desnudo</v>
          </cell>
          <cell r="D24" t="str">
            <v>m</v>
          </cell>
          <cell r="E24" t="str">
            <v xml:space="preserve"> </v>
          </cell>
          <cell r="F24" t="str">
            <v xml:space="preserve"> </v>
          </cell>
          <cell r="G24" t="str">
            <v xml:space="preserve"> </v>
          </cell>
          <cell r="H24" t="str">
            <v xml:space="preserve"> </v>
          </cell>
          <cell r="I24" t="str">
            <v xml:space="preserve"> </v>
          </cell>
          <cell r="J24" t="str">
            <v xml:space="preserve"> </v>
          </cell>
          <cell r="K24" t="str">
            <v xml:space="preserve"> </v>
          </cell>
          <cell r="L24" t="str">
            <v xml:space="preserve"> </v>
          </cell>
          <cell r="M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  <cell r="T24" t="str">
            <v xml:space="preserve"> </v>
          </cell>
          <cell r="U24" t="str">
            <v xml:space="preserve"> </v>
          </cell>
          <cell r="V24" t="str">
            <v xml:space="preserve"> </v>
          </cell>
          <cell r="W24" t="str">
            <v xml:space="preserve"> </v>
          </cell>
          <cell r="X24" t="str">
            <v xml:space="preserve"> </v>
          </cell>
          <cell r="Y24" t="str">
            <v xml:space="preserve"> </v>
          </cell>
          <cell r="AA24">
            <v>0</v>
          </cell>
          <cell r="AB24">
            <v>714.56000000000006</v>
          </cell>
        </row>
        <row r="25">
          <cell r="A25">
            <v>10021</v>
          </cell>
          <cell r="B25">
            <v>3711</v>
          </cell>
          <cell r="C25" t="str">
            <v>Alambre de cobre desnudo # 4 AWG</v>
          </cell>
          <cell r="D25" t="str">
            <v>m</v>
          </cell>
          <cell r="E25" t="str">
            <v xml:space="preserve"> </v>
          </cell>
          <cell r="F25" t="str">
            <v xml:space="preserve"> </v>
          </cell>
          <cell r="G25" t="str">
            <v xml:space="preserve"> </v>
          </cell>
          <cell r="H25" t="str">
            <v xml:space="preserve"> </v>
          </cell>
          <cell r="I25" t="str">
            <v xml:space="preserve"> </v>
          </cell>
          <cell r="J25" t="str">
            <v xml:space="preserve"> </v>
          </cell>
          <cell r="K25" t="str">
            <v xml:space="preserve"> </v>
          </cell>
          <cell r="L25" t="str">
            <v xml:space="preserve"> 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  <cell r="S25">
            <v>64</v>
          </cell>
          <cell r="T25" t="str">
            <v xml:space="preserve"> </v>
          </cell>
          <cell r="U25" t="str">
            <v xml:space="preserve"> </v>
          </cell>
          <cell r="V25">
            <v>60</v>
          </cell>
          <cell r="W25" t="str">
            <v xml:space="preserve"> </v>
          </cell>
          <cell r="X25" t="str">
            <v xml:space="preserve"> </v>
          </cell>
          <cell r="Y25" t="str">
            <v xml:space="preserve"> </v>
          </cell>
          <cell r="AA25">
            <v>124</v>
          </cell>
          <cell r="AB25">
            <v>4535.5999999999995</v>
          </cell>
        </row>
        <row r="26">
          <cell r="A26">
            <v>10022</v>
          </cell>
          <cell r="B26">
            <v>2421</v>
          </cell>
          <cell r="C26" t="str">
            <v>Arandela cuadrada curvada para 5/8"x4"x4"x1/4"</v>
          </cell>
          <cell r="D26" t="str">
            <v>U</v>
          </cell>
          <cell r="E26" t="str">
            <v xml:space="preserve"> </v>
          </cell>
          <cell r="F26" t="str">
            <v xml:space="preserve"> </v>
          </cell>
          <cell r="G26" t="str">
            <v xml:space="preserve"> </v>
          </cell>
          <cell r="H26" t="str">
            <v xml:space="preserve"> </v>
          </cell>
          <cell r="I26" t="str">
            <v xml:space="preserve"> </v>
          </cell>
          <cell r="J26" t="str">
            <v xml:space="preserve"> </v>
          </cell>
          <cell r="K26" t="str">
            <v xml:space="preserve"> </v>
          </cell>
          <cell r="L26" t="str">
            <v xml:space="preserve"> </v>
          </cell>
          <cell r="M26">
            <v>15</v>
          </cell>
          <cell r="N26">
            <v>35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  <cell r="S26" t="str">
            <v xml:space="preserve"> </v>
          </cell>
          <cell r="T26" t="str">
            <v xml:space="preserve"> </v>
          </cell>
          <cell r="U26" t="str">
            <v xml:space="preserve"> </v>
          </cell>
          <cell r="V26" t="str">
            <v xml:space="preserve"> </v>
          </cell>
          <cell r="W26" t="str">
            <v xml:space="preserve"> </v>
          </cell>
          <cell r="X26" t="str">
            <v xml:space="preserve"> </v>
          </cell>
          <cell r="Y26" t="str">
            <v xml:space="preserve"> </v>
          </cell>
          <cell r="AA26">
            <v>50</v>
          </cell>
          <cell r="AB26">
            <v>2296.8678599999994</v>
          </cell>
        </row>
        <row r="27">
          <cell r="A27">
            <v>10023</v>
          </cell>
          <cell r="B27">
            <v>2411</v>
          </cell>
          <cell r="C27" t="str">
            <v>Arandela cuadrada para 1/2"</v>
          </cell>
          <cell r="D27" t="str">
            <v>U</v>
          </cell>
          <cell r="E27" t="str">
            <v xml:space="preserve"> </v>
          </cell>
          <cell r="F27" t="str">
            <v xml:space="preserve"> </v>
          </cell>
          <cell r="G27" t="str">
            <v xml:space="preserve"> </v>
          </cell>
          <cell r="H27" t="str">
            <v xml:space="preserve"> </v>
          </cell>
          <cell r="I27" t="str">
            <v xml:space="preserve"> </v>
          </cell>
          <cell r="J27">
            <v>4</v>
          </cell>
          <cell r="K27">
            <v>28</v>
          </cell>
          <cell r="L27">
            <v>24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>
            <v>132</v>
          </cell>
          <cell r="Q27">
            <v>8</v>
          </cell>
          <cell r="R27">
            <v>12</v>
          </cell>
          <cell r="S27" t="str">
            <v xml:space="preserve"> </v>
          </cell>
          <cell r="T27" t="str">
            <v xml:space="preserve"> </v>
          </cell>
          <cell r="U27" t="str">
            <v xml:space="preserve"> </v>
          </cell>
          <cell r="V27" t="str">
            <v xml:space="preserve"> </v>
          </cell>
          <cell r="W27">
            <v>2</v>
          </cell>
          <cell r="X27">
            <v>4</v>
          </cell>
          <cell r="Y27" t="str">
            <v xml:space="preserve"> </v>
          </cell>
          <cell r="AA27">
            <v>214</v>
          </cell>
          <cell r="AB27">
            <v>234.78399999999999</v>
          </cell>
        </row>
        <row r="28">
          <cell r="A28">
            <v>10024</v>
          </cell>
          <cell r="B28">
            <v>2412</v>
          </cell>
          <cell r="C28" t="str">
            <v>Arandela cuadrada para 5/8" (1/8"x2"x5/8")</v>
          </cell>
          <cell r="D28" t="str">
            <v>U</v>
          </cell>
          <cell r="E28" t="str">
            <v xml:space="preserve"> </v>
          </cell>
          <cell r="F28" t="str">
            <v xml:space="preserve"> </v>
          </cell>
          <cell r="G28" t="str">
            <v xml:space="preserve"> </v>
          </cell>
          <cell r="H28" t="str">
            <v xml:space="preserve"> </v>
          </cell>
          <cell r="I28" t="str">
            <v xml:space="preserve"> </v>
          </cell>
          <cell r="J28">
            <v>4</v>
          </cell>
          <cell r="K28">
            <v>70</v>
          </cell>
          <cell r="L28">
            <v>60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>
            <v>66</v>
          </cell>
          <cell r="Q28">
            <v>20</v>
          </cell>
          <cell r="R28">
            <v>24</v>
          </cell>
          <cell r="S28" t="str">
            <v xml:space="preserve"> </v>
          </cell>
          <cell r="T28" t="str">
            <v xml:space="preserve"> </v>
          </cell>
          <cell r="U28" t="str">
            <v xml:space="preserve"> </v>
          </cell>
          <cell r="V28" t="str">
            <v xml:space="preserve"> </v>
          </cell>
          <cell r="W28">
            <v>2</v>
          </cell>
          <cell r="X28">
            <v>4</v>
          </cell>
          <cell r="Y28" t="str">
            <v xml:space="preserve"> </v>
          </cell>
          <cell r="AA28">
            <v>250</v>
          </cell>
          <cell r="AB28">
            <v>424.81229999999994</v>
          </cell>
        </row>
        <row r="29">
          <cell r="A29">
            <v>10025</v>
          </cell>
          <cell r="B29">
            <v>2433</v>
          </cell>
          <cell r="C29" t="str">
            <v>Arandela de presión para 1/2"</v>
          </cell>
          <cell r="D29" t="str">
            <v>U</v>
          </cell>
          <cell r="E29" t="str">
            <v xml:space="preserve"> </v>
          </cell>
          <cell r="F29" t="str">
            <v xml:space="preserve"> </v>
          </cell>
          <cell r="G29" t="str">
            <v xml:space="preserve"> </v>
          </cell>
          <cell r="H29" t="str">
            <v xml:space="preserve"> </v>
          </cell>
          <cell r="I29" t="str">
            <v xml:space="preserve"> </v>
          </cell>
          <cell r="J29" t="str">
            <v xml:space="preserve"> </v>
          </cell>
          <cell r="K29" t="str">
            <v xml:space="preserve"> </v>
          </cell>
          <cell r="L29" t="str">
            <v xml:space="preserve"> 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>
            <v>132</v>
          </cell>
          <cell r="Q29">
            <v>4</v>
          </cell>
          <cell r="R29">
            <v>12</v>
          </cell>
          <cell r="S29" t="str">
            <v xml:space="preserve"> </v>
          </cell>
          <cell r="T29" t="str">
            <v xml:space="preserve"> </v>
          </cell>
          <cell r="U29" t="str">
            <v xml:space="preserve"> </v>
          </cell>
          <cell r="V29" t="str">
            <v xml:space="preserve"> </v>
          </cell>
          <cell r="W29" t="str">
            <v xml:space="preserve"> </v>
          </cell>
          <cell r="X29" t="str">
            <v xml:space="preserve"> </v>
          </cell>
          <cell r="Y29" t="str">
            <v xml:space="preserve"> </v>
          </cell>
          <cell r="AA29">
            <v>148</v>
          </cell>
          <cell r="AB29">
            <v>160.07999999999998</v>
          </cell>
        </row>
        <row r="30">
          <cell r="A30">
            <v>10026</v>
          </cell>
          <cell r="B30">
            <v>2434</v>
          </cell>
          <cell r="C30" t="str">
            <v>Arandela de presión para 5/8"</v>
          </cell>
          <cell r="D30" t="str">
            <v>U</v>
          </cell>
          <cell r="E30" t="str">
            <v xml:space="preserve"> </v>
          </cell>
          <cell r="F30" t="str">
            <v xml:space="preserve"> </v>
          </cell>
          <cell r="G30" t="str">
            <v xml:space="preserve"> </v>
          </cell>
          <cell r="H30" t="str">
            <v xml:space="preserve"> </v>
          </cell>
          <cell r="I30" t="str">
            <v xml:space="preserve"> </v>
          </cell>
          <cell r="J30">
            <v>4</v>
          </cell>
          <cell r="K30">
            <v>7</v>
          </cell>
          <cell r="L30" t="str">
            <v xml:space="preserve"> 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>
            <v>132</v>
          </cell>
          <cell r="Q30" t="str">
            <v xml:space="preserve"> </v>
          </cell>
          <cell r="R30">
            <v>27</v>
          </cell>
          <cell r="S30" t="str">
            <v xml:space="preserve"> </v>
          </cell>
          <cell r="T30" t="str">
            <v xml:space="preserve"> </v>
          </cell>
          <cell r="U30" t="str">
            <v xml:space="preserve"> </v>
          </cell>
          <cell r="V30" t="str">
            <v xml:space="preserve"> </v>
          </cell>
          <cell r="W30">
            <v>2</v>
          </cell>
          <cell r="X30">
            <v>4</v>
          </cell>
          <cell r="Y30" t="str">
            <v xml:space="preserve"> </v>
          </cell>
          <cell r="AA30">
            <v>176</v>
          </cell>
          <cell r="AB30">
            <v>196.09799999999996</v>
          </cell>
        </row>
        <row r="31">
          <cell r="A31">
            <v>10027</v>
          </cell>
          <cell r="B31">
            <v>2402</v>
          </cell>
          <cell r="C31" t="str">
            <v>Arandela redonda para 1/2"</v>
          </cell>
          <cell r="D31" t="str">
            <v>U</v>
          </cell>
          <cell r="E31" t="str">
            <v xml:space="preserve"> </v>
          </cell>
          <cell r="F31" t="str">
            <v xml:space="preserve"> </v>
          </cell>
          <cell r="G31" t="str">
            <v xml:space="preserve"> </v>
          </cell>
          <cell r="H31" t="str">
            <v xml:space="preserve"> </v>
          </cell>
          <cell r="I31" t="str">
            <v xml:space="preserve"> </v>
          </cell>
          <cell r="J31" t="str">
            <v xml:space="preserve"> </v>
          </cell>
          <cell r="K31">
            <v>28</v>
          </cell>
          <cell r="L31">
            <v>24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>
            <v>132</v>
          </cell>
          <cell r="Q31">
            <v>8</v>
          </cell>
          <cell r="R31">
            <v>12</v>
          </cell>
          <cell r="S31" t="str">
            <v xml:space="preserve"> </v>
          </cell>
          <cell r="T31" t="str">
            <v xml:space="preserve"> </v>
          </cell>
          <cell r="U31" t="str">
            <v xml:space="preserve"> </v>
          </cell>
          <cell r="V31" t="str">
            <v xml:space="preserve"> </v>
          </cell>
          <cell r="W31" t="str">
            <v xml:space="preserve"> </v>
          </cell>
          <cell r="X31">
            <v>4</v>
          </cell>
          <cell r="Y31" t="str">
            <v xml:space="preserve"> </v>
          </cell>
          <cell r="AA31">
            <v>208</v>
          </cell>
          <cell r="AB31">
            <v>184.41215999999997</v>
          </cell>
        </row>
        <row r="32">
          <cell r="A32">
            <v>10028</v>
          </cell>
          <cell r="B32">
            <v>2403</v>
          </cell>
          <cell r="C32" t="str">
            <v>Arandela redonda para 5/8"</v>
          </cell>
          <cell r="D32" t="str">
            <v>U</v>
          </cell>
          <cell r="E32" t="str">
            <v xml:space="preserve"> </v>
          </cell>
          <cell r="F32" t="str">
            <v xml:space="preserve"> </v>
          </cell>
          <cell r="G32" t="str">
            <v xml:space="preserve"> </v>
          </cell>
          <cell r="H32" t="str">
            <v xml:space="preserve"> </v>
          </cell>
          <cell r="I32" t="str">
            <v xml:space="preserve"> </v>
          </cell>
          <cell r="J32">
            <v>8</v>
          </cell>
          <cell r="K32">
            <v>7</v>
          </cell>
          <cell r="L32" t="str">
            <v xml:space="preserve">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>
            <v>132</v>
          </cell>
          <cell r="Q32">
            <v>4</v>
          </cell>
          <cell r="R32" t="str">
            <v xml:space="preserve"> </v>
          </cell>
          <cell r="S32" t="str">
            <v xml:space="preserve"> </v>
          </cell>
          <cell r="T32" t="str">
            <v xml:space="preserve"> </v>
          </cell>
          <cell r="U32" t="str">
            <v xml:space="preserve"> </v>
          </cell>
          <cell r="V32" t="str">
            <v xml:space="preserve"> </v>
          </cell>
          <cell r="W32">
            <v>2</v>
          </cell>
          <cell r="X32" t="str">
            <v xml:space="preserve"> </v>
          </cell>
          <cell r="Y32" t="str">
            <v xml:space="preserve"> </v>
          </cell>
          <cell r="AA32">
            <v>153</v>
          </cell>
          <cell r="AB32">
            <v>252.9264</v>
          </cell>
        </row>
        <row r="33">
          <cell r="A33">
            <v>10029</v>
          </cell>
          <cell r="B33" t="str">
            <v>SR-26</v>
          </cell>
          <cell r="C33" t="str">
            <v>Bombillo marca Phillips</v>
          </cell>
          <cell r="D33" t="str">
            <v>U</v>
          </cell>
          <cell r="E33" t="str">
            <v xml:space="preserve"> </v>
          </cell>
          <cell r="F33" t="str">
            <v xml:space="preserve"> </v>
          </cell>
          <cell r="G33" t="str">
            <v xml:space="preserve"> </v>
          </cell>
          <cell r="H33" t="str">
            <v xml:space="preserve"> </v>
          </cell>
          <cell r="I33" t="str">
            <v xml:space="preserve"> </v>
          </cell>
          <cell r="J33" t="str">
            <v xml:space="preserve"> </v>
          </cell>
          <cell r="K33" t="str">
            <v xml:space="preserve"> </v>
          </cell>
          <cell r="L33" t="str">
            <v xml:space="preserve">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  <cell r="T33" t="str">
            <v xml:space="preserve"> </v>
          </cell>
          <cell r="U33" t="str">
            <v xml:space="preserve"> </v>
          </cell>
          <cell r="V33" t="str">
            <v xml:space="preserve"> </v>
          </cell>
          <cell r="W33" t="str">
            <v xml:space="preserve"> </v>
          </cell>
          <cell r="X33" t="str">
            <v xml:space="preserve"> </v>
          </cell>
          <cell r="Y33" t="str">
            <v xml:space="preserve"> </v>
          </cell>
          <cell r="AA33">
            <v>0</v>
          </cell>
          <cell r="AB33">
            <v>20026.007999999998</v>
          </cell>
        </row>
        <row r="34">
          <cell r="A34">
            <v>10030</v>
          </cell>
          <cell r="B34" t="str">
            <v>SR-25</v>
          </cell>
          <cell r="C34" t="str">
            <v>Bombillo marca Tungsram</v>
          </cell>
          <cell r="D34" t="str">
            <v>U</v>
          </cell>
          <cell r="E34" t="str">
            <v xml:space="preserve"> </v>
          </cell>
          <cell r="F34" t="str">
            <v xml:space="preserve"> </v>
          </cell>
          <cell r="G34" t="str">
            <v xml:space="preserve"> </v>
          </cell>
          <cell r="H34" t="str">
            <v xml:space="preserve"> </v>
          </cell>
          <cell r="I34" t="str">
            <v xml:space="preserve"> </v>
          </cell>
          <cell r="J34" t="str">
            <v xml:space="preserve"> </v>
          </cell>
          <cell r="K34" t="str">
            <v xml:space="preserve"> </v>
          </cell>
          <cell r="L34" t="str">
            <v xml:space="preserve">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  <cell r="T34" t="str">
            <v xml:space="preserve"> </v>
          </cell>
          <cell r="U34" t="str">
            <v xml:space="preserve"> </v>
          </cell>
          <cell r="V34" t="str">
            <v xml:space="preserve"> </v>
          </cell>
          <cell r="W34" t="str">
            <v xml:space="preserve"> </v>
          </cell>
          <cell r="X34" t="str">
            <v xml:space="preserve"> </v>
          </cell>
          <cell r="Y34" t="str">
            <v xml:space="preserve"> </v>
          </cell>
          <cell r="AA34">
            <v>0</v>
          </cell>
          <cell r="AB34">
            <v>17948.969999999998</v>
          </cell>
        </row>
        <row r="35">
          <cell r="A35">
            <v>10031</v>
          </cell>
          <cell r="B35">
            <v>3507</v>
          </cell>
          <cell r="C35" t="str">
            <v>Cable ACSR / GA QUAIL 2/0 AWG (6/1)</v>
          </cell>
          <cell r="D35" t="str">
            <v>m</v>
          </cell>
          <cell r="E35" t="str">
            <v xml:space="preserve"> </v>
          </cell>
          <cell r="F35" t="str">
            <v xml:space="preserve"> </v>
          </cell>
          <cell r="G35" t="str">
            <v xml:space="preserve"> </v>
          </cell>
          <cell r="H35" t="str">
            <v xml:space="preserve"> </v>
          </cell>
          <cell r="I35" t="str">
            <v xml:space="preserve"> </v>
          </cell>
          <cell r="J35" t="str">
            <v xml:space="preserve"> </v>
          </cell>
          <cell r="K35" t="str">
            <v xml:space="preserve"> </v>
          </cell>
          <cell r="L35" t="str">
            <v xml:space="preserve">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  <cell r="S35" t="str">
            <v xml:space="preserve"> </v>
          </cell>
          <cell r="T35" t="str">
            <v xml:space="preserve"> </v>
          </cell>
          <cell r="U35" t="str">
            <v xml:space="preserve"> </v>
          </cell>
          <cell r="V35" t="str">
            <v xml:space="preserve"> </v>
          </cell>
          <cell r="W35" t="str">
            <v xml:space="preserve"> </v>
          </cell>
          <cell r="X35" t="str">
            <v xml:space="preserve"> </v>
          </cell>
          <cell r="Y35" t="str">
            <v xml:space="preserve"> </v>
          </cell>
          <cell r="AA35">
            <v>0</v>
          </cell>
          <cell r="AB35">
            <v>3429.8880000000004</v>
          </cell>
        </row>
        <row r="36">
          <cell r="A36">
            <v>10032</v>
          </cell>
          <cell r="B36" t="str">
            <v>SR-51</v>
          </cell>
          <cell r="C36" t="str">
            <v>Cable antifraude 1x8 +8 Cu</v>
          </cell>
          <cell r="D36" t="str">
            <v>m</v>
          </cell>
          <cell r="E36" t="str">
            <v xml:space="preserve"> </v>
          </cell>
          <cell r="F36" t="str">
            <v xml:space="preserve"> </v>
          </cell>
          <cell r="G36" t="str">
            <v xml:space="preserve"> </v>
          </cell>
          <cell r="H36" t="str">
            <v xml:space="preserve"> </v>
          </cell>
          <cell r="I36" t="str">
            <v xml:space="preserve"> </v>
          </cell>
          <cell r="J36" t="str">
            <v xml:space="preserve"> </v>
          </cell>
          <cell r="K36" t="str">
            <v xml:space="preserve"> </v>
          </cell>
          <cell r="L36" t="str">
            <v xml:space="preserve">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  <cell r="S36" t="str">
            <v xml:space="preserve"> </v>
          </cell>
          <cell r="T36" t="str">
            <v xml:space="preserve"> </v>
          </cell>
          <cell r="U36" t="str">
            <v xml:space="preserve"> </v>
          </cell>
          <cell r="V36" t="str">
            <v xml:space="preserve"> </v>
          </cell>
          <cell r="W36" t="str">
            <v xml:space="preserve"> </v>
          </cell>
          <cell r="X36" t="str">
            <v xml:space="preserve"> </v>
          </cell>
          <cell r="Y36" t="str">
            <v xml:space="preserve"> </v>
          </cell>
          <cell r="AA36">
            <v>0</v>
          </cell>
          <cell r="AB36">
            <v>10379.186999999998</v>
          </cell>
        </row>
        <row r="37">
          <cell r="A37">
            <v>10033</v>
          </cell>
          <cell r="B37" t="str">
            <v>SR-50</v>
          </cell>
          <cell r="C37" t="str">
            <v>Cable antifraude 2x8 +8 Cu</v>
          </cell>
          <cell r="D37" t="str">
            <v>m</v>
          </cell>
          <cell r="E37" t="str">
            <v xml:space="preserve"> </v>
          </cell>
          <cell r="F37" t="str">
            <v xml:space="preserve"> </v>
          </cell>
          <cell r="G37" t="str">
            <v xml:space="preserve"> </v>
          </cell>
          <cell r="H37" t="str">
            <v xml:space="preserve"> </v>
          </cell>
          <cell r="I37" t="str">
            <v xml:space="preserve"> </v>
          </cell>
          <cell r="J37" t="str">
            <v xml:space="preserve"> </v>
          </cell>
          <cell r="K37" t="str">
            <v xml:space="preserve"> </v>
          </cell>
          <cell r="L37" t="str">
            <v xml:space="preserve"> </v>
          </cell>
          <cell r="M37" t="str">
            <v xml:space="preserve"> </v>
          </cell>
          <cell r="N37" t="str">
            <v xml:space="preserve"> </v>
          </cell>
          <cell r="O37" t="str">
            <v xml:space="preserve"> </v>
          </cell>
          <cell r="P37" t="str">
            <v xml:space="preserve"> </v>
          </cell>
          <cell r="Q37" t="str">
            <v xml:space="preserve"> </v>
          </cell>
          <cell r="R37" t="str">
            <v xml:space="preserve"> </v>
          </cell>
          <cell r="S37" t="str">
            <v xml:space="preserve"> </v>
          </cell>
          <cell r="T37" t="str">
            <v xml:space="preserve"> </v>
          </cell>
          <cell r="U37" t="str">
            <v xml:space="preserve"> </v>
          </cell>
          <cell r="V37" t="str">
            <v xml:space="preserve"> </v>
          </cell>
          <cell r="W37" t="str">
            <v xml:space="preserve"> </v>
          </cell>
          <cell r="X37" t="str">
            <v xml:space="preserve"> </v>
          </cell>
          <cell r="Y37">
            <v>700</v>
          </cell>
          <cell r="AA37">
            <v>700</v>
          </cell>
          <cell r="AB37">
            <v>15808.900499999998</v>
          </cell>
        </row>
        <row r="38">
          <cell r="A38">
            <v>10034</v>
          </cell>
          <cell r="B38">
            <v>2803</v>
          </cell>
          <cell r="C38" t="str">
            <v>Cable de acero galvanizado de 1/4"</v>
          </cell>
          <cell r="D38" t="str">
            <v>m</v>
          </cell>
          <cell r="E38" t="str">
            <v xml:space="preserve"> </v>
          </cell>
          <cell r="F38" t="str">
            <v xml:space="preserve"> </v>
          </cell>
          <cell r="G38" t="str">
            <v xml:space="preserve"> </v>
          </cell>
          <cell r="H38" t="str">
            <v xml:space="preserve"> </v>
          </cell>
          <cell r="I38" t="str">
            <v xml:space="preserve"> </v>
          </cell>
          <cell r="J38" t="str">
            <v xml:space="preserve"> </v>
          </cell>
          <cell r="K38" t="str">
            <v xml:space="preserve"> </v>
          </cell>
          <cell r="L38" t="str">
            <v xml:space="preserve"> </v>
          </cell>
          <cell r="M38" t="str">
            <v xml:space="preserve"> </v>
          </cell>
          <cell r="N38" t="str">
            <v xml:space="preserve"> </v>
          </cell>
          <cell r="O38" t="str">
            <v xml:space="preserve"> </v>
          </cell>
          <cell r="P38" t="str">
            <v xml:space="preserve"> </v>
          </cell>
          <cell r="Q38" t="str">
            <v xml:space="preserve"> </v>
          </cell>
          <cell r="R38" t="str">
            <v xml:space="preserve"> </v>
          </cell>
          <cell r="S38" t="str">
            <v xml:space="preserve"> </v>
          </cell>
          <cell r="T38" t="str">
            <v xml:space="preserve"> </v>
          </cell>
          <cell r="U38" t="str">
            <v xml:space="preserve"> </v>
          </cell>
          <cell r="V38" t="str">
            <v xml:space="preserve"> </v>
          </cell>
          <cell r="W38" t="str">
            <v xml:space="preserve"> </v>
          </cell>
          <cell r="X38" t="str">
            <v xml:space="preserve"> </v>
          </cell>
          <cell r="Y38" t="str">
            <v xml:space="preserve"> </v>
          </cell>
          <cell r="AA38">
            <v>0</v>
          </cell>
          <cell r="AB38">
            <v>2401.1999999999998</v>
          </cell>
        </row>
        <row r="39">
          <cell r="A39">
            <v>10035</v>
          </cell>
          <cell r="B39">
            <v>2805</v>
          </cell>
          <cell r="C39" t="str">
            <v>Cable de acero galvanizado de 3/8"</v>
          </cell>
          <cell r="D39" t="str">
            <v>m</v>
          </cell>
          <cell r="E39" t="str">
            <v xml:space="preserve"> </v>
          </cell>
          <cell r="F39" t="str">
            <v xml:space="preserve"> </v>
          </cell>
          <cell r="G39" t="str">
            <v xml:space="preserve"> </v>
          </cell>
          <cell r="H39" t="str">
            <v xml:space="preserve"> </v>
          </cell>
          <cell r="I39" t="str">
            <v xml:space="preserve"> </v>
          </cell>
          <cell r="J39" t="str">
            <v xml:space="preserve"> </v>
          </cell>
          <cell r="K39" t="str">
            <v xml:space="preserve"> </v>
          </cell>
          <cell r="L39" t="str">
            <v xml:space="preserve"> </v>
          </cell>
          <cell r="M39">
            <v>150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  <cell r="T39" t="str">
            <v xml:space="preserve"> </v>
          </cell>
          <cell r="U39" t="str">
            <v xml:space="preserve"> </v>
          </cell>
          <cell r="V39" t="str">
            <v xml:space="preserve"> </v>
          </cell>
          <cell r="W39" t="str">
            <v xml:space="preserve"> </v>
          </cell>
          <cell r="X39" t="str">
            <v xml:space="preserve"> </v>
          </cell>
          <cell r="Y39" t="str">
            <v xml:space="preserve"> </v>
          </cell>
          <cell r="AA39">
            <v>150</v>
          </cell>
          <cell r="AB39">
            <v>2801.3999999999996</v>
          </cell>
        </row>
        <row r="40">
          <cell r="A40">
            <v>10036</v>
          </cell>
          <cell r="B40">
            <v>2806</v>
          </cell>
          <cell r="C40" t="str">
            <v>Cable de acero galvanizado SGX de 3/8"</v>
          </cell>
          <cell r="D40" t="str">
            <v>m</v>
          </cell>
          <cell r="E40" t="str">
            <v xml:space="preserve"> </v>
          </cell>
          <cell r="F40" t="str">
            <v xml:space="preserve"> </v>
          </cell>
          <cell r="G40" t="str">
            <v xml:space="preserve"> </v>
          </cell>
          <cell r="H40" t="str">
            <v xml:space="preserve"> </v>
          </cell>
          <cell r="I40" t="str">
            <v xml:space="preserve"> </v>
          </cell>
          <cell r="J40" t="str">
            <v xml:space="preserve"> </v>
          </cell>
          <cell r="K40" t="str">
            <v xml:space="preserve"> </v>
          </cell>
          <cell r="L40" t="str">
            <v xml:space="preserve"> </v>
          </cell>
          <cell r="M40" t="str">
            <v xml:space="preserve"> </v>
          </cell>
          <cell r="N40">
            <v>525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  <cell r="T40" t="str">
            <v xml:space="preserve"> </v>
          </cell>
          <cell r="U40" t="str">
            <v xml:space="preserve"> </v>
          </cell>
          <cell r="V40" t="str">
            <v xml:space="preserve"> </v>
          </cell>
          <cell r="W40" t="str">
            <v xml:space="preserve"> </v>
          </cell>
          <cell r="X40" t="str">
            <v xml:space="preserve"> </v>
          </cell>
          <cell r="Y40" t="str">
            <v xml:space="preserve"> </v>
          </cell>
          <cell r="AA40">
            <v>525</v>
          </cell>
          <cell r="AB40">
            <v>4802.3999999999996</v>
          </cell>
        </row>
        <row r="41">
          <cell r="A41">
            <v>10037</v>
          </cell>
          <cell r="B41" t="str">
            <v>SR-62</v>
          </cell>
          <cell r="C41" t="str">
            <v>Cable de Cu con aislamiento termoplástico, calibre # 2</v>
          </cell>
          <cell r="D41" t="str">
            <v>m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  <cell r="M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  <cell r="T41" t="str">
            <v xml:space="preserve"> </v>
          </cell>
          <cell r="U41" t="str">
            <v xml:space="preserve"> </v>
          </cell>
          <cell r="V41" t="str">
            <v xml:space="preserve"> </v>
          </cell>
          <cell r="W41" t="str">
            <v xml:space="preserve"> </v>
          </cell>
          <cell r="X41" t="str">
            <v xml:space="preserve"> </v>
          </cell>
          <cell r="Y41" t="str">
            <v xml:space="preserve"> </v>
          </cell>
          <cell r="AA41">
            <v>0</v>
          </cell>
          <cell r="AB41">
            <v>9080.1088</v>
          </cell>
        </row>
        <row r="42">
          <cell r="A42">
            <v>10038</v>
          </cell>
          <cell r="B42" t="str">
            <v>SR-63</v>
          </cell>
          <cell r="C42" t="str">
            <v>Cable de Cu con aislamiento termoplástico, calibre # 2/0</v>
          </cell>
          <cell r="D42" t="str">
            <v>m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  <cell r="M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  <cell r="T42" t="str">
            <v xml:space="preserve"> </v>
          </cell>
          <cell r="U42" t="str">
            <v xml:space="preserve"> </v>
          </cell>
          <cell r="V42" t="str">
            <v xml:space="preserve"> </v>
          </cell>
          <cell r="W42" t="str">
            <v xml:space="preserve"> </v>
          </cell>
          <cell r="X42" t="str">
            <v xml:space="preserve"> </v>
          </cell>
          <cell r="Y42" t="str">
            <v xml:space="preserve"> </v>
          </cell>
          <cell r="AA42">
            <v>0</v>
          </cell>
          <cell r="AB42">
            <v>18167.745999999999</v>
          </cell>
        </row>
        <row r="43">
          <cell r="A43">
            <v>10039</v>
          </cell>
          <cell r="B43">
            <v>3611</v>
          </cell>
          <cell r="C43" t="str">
            <v>Cable de Cu con aislamiento termoplástico, calibre # 4</v>
          </cell>
          <cell r="D43" t="str">
            <v>m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  <cell r="M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  <cell r="T43" t="str">
            <v xml:space="preserve"> </v>
          </cell>
          <cell r="U43" t="str">
            <v xml:space="preserve"> </v>
          </cell>
          <cell r="V43">
            <v>30</v>
          </cell>
          <cell r="W43" t="str">
            <v xml:space="preserve"> </v>
          </cell>
          <cell r="X43" t="str">
            <v xml:space="preserve"> </v>
          </cell>
          <cell r="Y43" t="str">
            <v xml:space="preserve"> </v>
          </cell>
          <cell r="AA43">
            <v>30</v>
          </cell>
          <cell r="AB43">
            <v>6002.9999999999991</v>
          </cell>
        </row>
        <row r="44">
          <cell r="A44">
            <v>10040</v>
          </cell>
          <cell r="B44" t="str">
            <v>SR-05</v>
          </cell>
          <cell r="C44" t="str">
            <v>Cable trensado 2 x 2  + 1 x 4 AWG.</v>
          </cell>
          <cell r="D44" t="str">
            <v>U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  <cell r="M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  <cell r="T44">
            <v>1911</v>
          </cell>
          <cell r="U44" t="str">
            <v xml:space="preserve"> </v>
          </cell>
          <cell r="V44" t="str">
            <v xml:space="preserve"> </v>
          </cell>
          <cell r="W44" t="str">
            <v xml:space="preserve"> </v>
          </cell>
          <cell r="X44" t="str">
            <v xml:space="preserve"> </v>
          </cell>
          <cell r="Y44" t="str">
            <v xml:space="preserve"> </v>
          </cell>
          <cell r="AA44">
            <v>1911</v>
          </cell>
          <cell r="AB44">
            <v>8708.351999999999</v>
          </cell>
        </row>
        <row r="45">
          <cell r="A45">
            <v>10041</v>
          </cell>
          <cell r="B45" t="str">
            <v>SR-47</v>
          </cell>
          <cell r="C45" t="str">
            <v>Cable triplex 2x1/0 AAAC + 1/0 AAAC aislado XLP</v>
          </cell>
          <cell r="D45" t="str">
            <v>m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  <cell r="M45" t="str">
            <v xml:space="preserve"> </v>
          </cell>
          <cell r="N45" t="str">
            <v xml:space="preserve"> </v>
          </cell>
          <cell r="O45" t="str">
            <v xml:space="preserve"> </v>
          </cell>
          <cell r="P45" t="str">
            <v xml:space="preserve"> </v>
          </cell>
          <cell r="Q45" t="str">
            <v xml:space="preserve"> </v>
          </cell>
          <cell r="R45" t="str">
            <v xml:space="preserve"> </v>
          </cell>
          <cell r="S45" t="str">
            <v xml:space="preserve"> </v>
          </cell>
          <cell r="T45" t="str">
            <v xml:space="preserve"> </v>
          </cell>
          <cell r="U45" t="str">
            <v xml:space="preserve"> </v>
          </cell>
          <cell r="V45" t="str">
            <v xml:space="preserve"> </v>
          </cell>
          <cell r="W45" t="str">
            <v xml:space="preserve"> </v>
          </cell>
          <cell r="X45" t="str">
            <v xml:space="preserve"> </v>
          </cell>
          <cell r="Y45" t="str">
            <v xml:space="preserve"> </v>
          </cell>
          <cell r="AA45">
            <v>0</v>
          </cell>
          <cell r="AB45">
            <v>23711.85</v>
          </cell>
        </row>
        <row r="46">
          <cell r="A46">
            <v>10042</v>
          </cell>
          <cell r="B46" t="str">
            <v>SR-48</v>
          </cell>
          <cell r="C46" t="str">
            <v>Cable triplex 2x2/0 AAAC + 2/0 AAAC aislado XLP</v>
          </cell>
          <cell r="D46" t="str">
            <v>m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  <cell r="M46" t="str">
            <v xml:space="preserve"> </v>
          </cell>
          <cell r="N46" t="str">
            <v xml:space="preserve"> </v>
          </cell>
          <cell r="O46" t="str">
            <v xml:space="preserve"> </v>
          </cell>
          <cell r="P46" t="str">
            <v xml:space="preserve"> </v>
          </cell>
          <cell r="Q46" t="str">
            <v xml:space="preserve"> </v>
          </cell>
          <cell r="R46" t="str">
            <v xml:space="preserve"> </v>
          </cell>
          <cell r="S46" t="str">
            <v xml:space="preserve"> </v>
          </cell>
          <cell r="T46" t="str">
            <v xml:space="preserve"> </v>
          </cell>
          <cell r="U46" t="str">
            <v xml:space="preserve"> </v>
          </cell>
          <cell r="V46" t="str">
            <v xml:space="preserve"> </v>
          </cell>
          <cell r="W46" t="str">
            <v xml:space="preserve"> </v>
          </cell>
          <cell r="X46" t="str">
            <v xml:space="preserve"> </v>
          </cell>
          <cell r="Y46" t="str">
            <v xml:space="preserve"> </v>
          </cell>
          <cell r="AA46">
            <v>0</v>
          </cell>
          <cell r="AB46">
            <v>26584.285499999994</v>
          </cell>
        </row>
        <row r="47">
          <cell r="A47">
            <v>10043</v>
          </cell>
          <cell r="B47" t="str">
            <v>SR-49</v>
          </cell>
          <cell r="C47" t="str">
            <v>Cable triplex 2x4/0 AAAC + 4/0 AAAC aislado XLP</v>
          </cell>
          <cell r="D47" t="str">
            <v>m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  <cell r="M47" t="str">
            <v xml:space="preserve"> </v>
          </cell>
          <cell r="N47" t="str">
            <v xml:space="preserve"> </v>
          </cell>
          <cell r="O47" t="str">
            <v xml:space="preserve"> </v>
          </cell>
          <cell r="P47" t="str">
            <v xml:space="preserve"> </v>
          </cell>
          <cell r="Q47" t="str">
            <v xml:space="preserve"> </v>
          </cell>
          <cell r="R47" t="str">
            <v xml:space="preserve"> </v>
          </cell>
          <cell r="S47" t="str">
            <v xml:space="preserve"> </v>
          </cell>
          <cell r="T47" t="str">
            <v xml:space="preserve"> </v>
          </cell>
          <cell r="U47" t="str">
            <v xml:space="preserve"> </v>
          </cell>
          <cell r="V47" t="str">
            <v xml:space="preserve"> </v>
          </cell>
          <cell r="W47" t="str">
            <v xml:space="preserve"> </v>
          </cell>
          <cell r="X47" t="str">
            <v xml:space="preserve"> </v>
          </cell>
          <cell r="Y47" t="str">
            <v xml:space="preserve"> </v>
          </cell>
          <cell r="AA47">
            <v>0</v>
          </cell>
          <cell r="AB47">
            <v>39571.775999999998</v>
          </cell>
        </row>
        <row r="48">
          <cell r="A48">
            <v>10044</v>
          </cell>
          <cell r="B48" t="str">
            <v>SR-43</v>
          </cell>
          <cell r="C48" t="str">
            <v>Caja de derivación de abonado de 4 salidas. Tipo Resorte. Marca AMP</v>
          </cell>
          <cell r="D48" t="str">
            <v>U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>
            <v>28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  <cell r="M48" t="str">
            <v xml:space="preserve"> </v>
          </cell>
          <cell r="N48" t="str">
            <v xml:space="preserve"> </v>
          </cell>
          <cell r="O48" t="str">
            <v xml:space="preserve"> </v>
          </cell>
          <cell r="P48" t="str">
            <v xml:space="preserve"> </v>
          </cell>
          <cell r="Q48" t="str">
            <v xml:space="preserve"> </v>
          </cell>
          <cell r="R48" t="str">
            <v xml:space="preserve"> </v>
          </cell>
          <cell r="S48" t="str">
            <v xml:space="preserve"> </v>
          </cell>
          <cell r="T48" t="str">
            <v xml:space="preserve"> </v>
          </cell>
          <cell r="U48" t="str">
            <v xml:space="preserve"> </v>
          </cell>
          <cell r="V48" t="str">
            <v xml:space="preserve"> </v>
          </cell>
          <cell r="W48" t="str">
            <v xml:space="preserve"> </v>
          </cell>
          <cell r="X48" t="str">
            <v xml:space="preserve"> </v>
          </cell>
          <cell r="Y48" t="str">
            <v xml:space="preserve"> </v>
          </cell>
          <cell r="AA48">
            <v>28</v>
          </cell>
          <cell r="AB48">
            <v>234116.99999999997</v>
          </cell>
        </row>
        <row r="49">
          <cell r="A49">
            <v>10045</v>
          </cell>
          <cell r="B49" t="str">
            <v>SR-42</v>
          </cell>
          <cell r="C49" t="str">
            <v>Caja de derivación de abonado de 9 salidas. Tipo Resorte. Marca AMP</v>
          </cell>
          <cell r="D49" t="str">
            <v>U</v>
          </cell>
          <cell r="E49" t="str">
            <v xml:space="preserve"> </v>
          </cell>
          <cell r="F49" t="str">
            <v xml:space="preserve"> </v>
          </cell>
          <cell r="G49" t="str">
            <v xml:space="preserve"> </v>
          </cell>
          <cell r="H49" t="str">
            <v xml:space="preserve"> </v>
          </cell>
          <cell r="I49">
            <v>0</v>
          </cell>
          <cell r="J49" t="str">
            <v xml:space="preserve"> </v>
          </cell>
          <cell r="K49" t="str">
            <v xml:space="preserve"> </v>
          </cell>
          <cell r="L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  <cell r="R49" t="str">
            <v xml:space="preserve"> </v>
          </cell>
          <cell r="S49" t="str">
            <v xml:space="preserve"> </v>
          </cell>
          <cell r="T49" t="str">
            <v xml:space="preserve"> </v>
          </cell>
          <cell r="U49" t="str">
            <v xml:space="preserve"> </v>
          </cell>
          <cell r="V49" t="str">
            <v xml:space="preserve"> </v>
          </cell>
          <cell r="W49" t="str">
            <v xml:space="preserve"> </v>
          </cell>
          <cell r="X49" t="str">
            <v xml:space="preserve"> </v>
          </cell>
          <cell r="Y49" t="str">
            <v xml:space="preserve"> </v>
          </cell>
          <cell r="AA49">
            <v>0</v>
          </cell>
          <cell r="AB49">
            <v>270134.99999999994</v>
          </cell>
        </row>
        <row r="50">
          <cell r="A50">
            <v>10046</v>
          </cell>
          <cell r="B50" t="str">
            <v>SR-45</v>
          </cell>
          <cell r="C50" t="str">
            <v>Caja en policarbonato para contador de dos hilos</v>
          </cell>
          <cell r="D50" t="str">
            <v>U</v>
          </cell>
          <cell r="E50" t="str">
            <v xml:space="preserve"> </v>
          </cell>
          <cell r="F50" t="str">
            <v xml:space="preserve"> </v>
          </cell>
          <cell r="G50" t="str">
            <v xml:space="preserve"> </v>
          </cell>
          <cell r="H50" t="str">
            <v xml:space="preserve"> </v>
          </cell>
          <cell r="I50" t="str">
            <v xml:space="preserve"> </v>
          </cell>
          <cell r="J50" t="str">
            <v xml:space="preserve"> </v>
          </cell>
          <cell r="K50" t="str">
            <v xml:space="preserve"> </v>
          </cell>
          <cell r="L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  <cell r="R50" t="str">
            <v xml:space="preserve"> </v>
          </cell>
          <cell r="S50" t="str">
            <v xml:space="preserve"> </v>
          </cell>
          <cell r="T50" t="str">
            <v xml:space="preserve"> </v>
          </cell>
          <cell r="U50" t="str">
            <v xml:space="preserve"> </v>
          </cell>
          <cell r="V50" t="str">
            <v xml:space="preserve"> </v>
          </cell>
          <cell r="W50" t="str">
            <v xml:space="preserve"> </v>
          </cell>
          <cell r="X50" t="str">
            <v xml:space="preserve"> </v>
          </cell>
          <cell r="Y50" t="str">
            <v xml:space="preserve"> </v>
          </cell>
          <cell r="AA50">
            <v>0</v>
          </cell>
          <cell r="AB50">
            <v>45022.5</v>
          </cell>
        </row>
        <row r="51">
          <cell r="A51">
            <v>10047</v>
          </cell>
          <cell r="B51" t="str">
            <v>SR-46</v>
          </cell>
          <cell r="C51" t="str">
            <v>Caja en policarbonato para contador de tres hilos</v>
          </cell>
          <cell r="D51" t="str">
            <v>U</v>
          </cell>
          <cell r="E51" t="str">
            <v xml:space="preserve"> </v>
          </cell>
          <cell r="F51" t="str">
            <v xml:space="preserve"> </v>
          </cell>
          <cell r="G51" t="str">
            <v xml:space="preserve"> </v>
          </cell>
          <cell r="H51" t="str">
            <v xml:space="preserve"> </v>
          </cell>
          <cell r="I51" t="str">
            <v xml:space="preserve"> </v>
          </cell>
          <cell r="J51" t="str">
            <v xml:space="preserve"> </v>
          </cell>
          <cell r="K51" t="str">
            <v xml:space="preserve"> </v>
          </cell>
          <cell r="L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  <cell r="R51" t="str">
            <v xml:space="preserve"> </v>
          </cell>
          <cell r="S51" t="str">
            <v xml:space="preserve"> </v>
          </cell>
          <cell r="T51" t="str">
            <v xml:space="preserve"> </v>
          </cell>
          <cell r="U51" t="str">
            <v xml:space="preserve"> </v>
          </cell>
          <cell r="V51" t="str">
            <v xml:space="preserve"> </v>
          </cell>
          <cell r="W51" t="str">
            <v xml:space="preserve"> </v>
          </cell>
          <cell r="X51" t="str">
            <v xml:space="preserve"> </v>
          </cell>
          <cell r="Y51">
            <v>28</v>
          </cell>
          <cell r="AA51">
            <v>28</v>
          </cell>
          <cell r="AB51">
            <v>72035.999999999985</v>
          </cell>
        </row>
        <row r="52">
          <cell r="A52">
            <v>10048</v>
          </cell>
          <cell r="B52">
            <v>1282</v>
          </cell>
          <cell r="C52" t="str">
            <v>Cinta Band-it de 5/8"</v>
          </cell>
          <cell r="D52" t="str">
            <v>m</v>
          </cell>
          <cell r="E52" t="str">
            <v xml:space="preserve"> </v>
          </cell>
          <cell r="F52" t="str">
            <v xml:space="preserve"> </v>
          </cell>
          <cell r="G52" t="str">
            <v xml:space="preserve"> </v>
          </cell>
          <cell r="H52" t="str">
            <v xml:space="preserve"> </v>
          </cell>
          <cell r="I52">
            <v>42</v>
          </cell>
          <cell r="J52" t="str">
            <v xml:space="preserve"> </v>
          </cell>
          <cell r="K52" t="str">
            <v xml:space="preserve"> </v>
          </cell>
          <cell r="L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  <cell r="R52" t="str">
            <v xml:space="preserve"> </v>
          </cell>
          <cell r="S52">
            <v>12</v>
          </cell>
          <cell r="T52" t="str">
            <v xml:space="preserve"> </v>
          </cell>
          <cell r="U52" t="str">
            <v xml:space="preserve"> </v>
          </cell>
          <cell r="V52">
            <v>6</v>
          </cell>
          <cell r="W52" t="str">
            <v xml:space="preserve"> </v>
          </cell>
          <cell r="X52" t="str">
            <v xml:space="preserve"> </v>
          </cell>
          <cell r="Y52" t="str">
            <v xml:space="preserve"> </v>
          </cell>
          <cell r="AA52">
            <v>60</v>
          </cell>
          <cell r="AB52">
            <v>3381.6899999999996</v>
          </cell>
        </row>
        <row r="53">
          <cell r="A53">
            <v>10049</v>
          </cell>
          <cell r="B53">
            <v>1222</v>
          </cell>
          <cell r="C53" t="str">
            <v>Collarín de dos salida. Diámetro cerrado de 15 cm.</v>
          </cell>
          <cell r="D53" t="str">
            <v>U</v>
          </cell>
          <cell r="E53" t="str">
            <v xml:space="preserve"> </v>
          </cell>
          <cell r="F53" t="str">
            <v xml:space="preserve"> </v>
          </cell>
          <cell r="G53" t="str">
            <v xml:space="preserve"> </v>
          </cell>
          <cell r="H53" t="str">
            <v xml:space="preserve"> </v>
          </cell>
          <cell r="I53" t="str">
            <v xml:space="preserve"> </v>
          </cell>
          <cell r="J53" t="str">
            <v xml:space="preserve"> </v>
          </cell>
          <cell r="K53" t="str">
            <v xml:space="preserve"> </v>
          </cell>
          <cell r="L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  <cell r="R53" t="str">
            <v xml:space="preserve"> </v>
          </cell>
          <cell r="S53" t="str">
            <v xml:space="preserve"> </v>
          </cell>
          <cell r="T53" t="str">
            <v xml:space="preserve"> </v>
          </cell>
          <cell r="U53" t="str">
            <v xml:space="preserve"> </v>
          </cell>
          <cell r="V53" t="str">
            <v xml:space="preserve"> </v>
          </cell>
          <cell r="W53" t="str">
            <v xml:space="preserve"> </v>
          </cell>
          <cell r="X53" t="str">
            <v xml:space="preserve"> </v>
          </cell>
          <cell r="Y53" t="str">
            <v xml:space="preserve"> </v>
          </cell>
          <cell r="AA53">
            <v>0</v>
          </cell>
          <cell r="AB53">
            <v>15583.788</v>
          </cell>
        </row>
        <row r="54">
          <cell r="A54">
            <v>10050</v>
          </cell>
          <cell r="B54">
            <v>1221</v>
          </cell>
          <cell r="C54" t="str">
            <v>Collarín de dos salidas - diámetro cerrado 12 cm</v>
          </cell>
          <cell r="D54" t="str">
            <v>U</v>
          </cell>
          <cell r="E54" t="str">
            <v xml:space="preserve"> </v>
          </cell>
          <cell r="F54" t="str">
            <v xml:space="preserve"> </v>
          </cell>
          <cell r="G54" t="str">
            <v xml:space="preserve"> </v>
          </cell>
          <cell r="H54" t="str">
            <v xml:space="preserve"> </v>
          </cell>
          <cell r="I54" t="str">
            <v xml:space="preserve"> </v>
          </cell>
          <cell r="J54" t="str">
            <v xml:space="preserve"> </v>
          </cell>
          <cell r="K54" t="str">
            <v xml:space="preserve"> </v>
          </cell>
          <cell r="L54">
            <v>12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  <cell r="T54" t="str">
            <v xml:space="preserve"> </v>
          </cell>
          <cell r="U54" t="str">
            <v xml:space="preserve"> </v>
          </cell>
          <cell r="V54" t="str">
            <v xml:space="preserve"> </v>
          </cell>
          <cell r="W54" t="str">
            <v xml:space="preserve"> </v>
          </cell>
          <cell r="X54" t="str">
            <v xml:space="preserve"> </v>
          </cell>
          <cell r="Y54" t="str">
            <v xml:space="preserve"> </v>
          </cell>
          <cell r="AA54">
            <v>12</v>
          </cell>
          <cell r="AB54">
            <v>12889.641599999999</v>
          </cell>
        </row>
        <row r="55">
          <cell r="A55">
            <v>10051</v>
          </cell>
          <cell r="B55">
            <v>1211</v>
          </cell>
          <cell r="C55" t="str">
            <v>Collarín de una salida diámetro cerrado 12 cm</v>
          </cell>
          <cell r="D55" t="str">
            <v>U</v>
          </cell>
          <cell r="E55" t="str">
            <v xml:space="preserve"> </v>
          </cell>
          <cell r="F55" t="str">
            <v xml:space="preserve"> </v>
          </cell>
          <cell r="G55" t="str">
            <v xml:space="preserve"> </v>
          </cell>
          <cell r="H55" t="str">
            <v xml:space="preserve"> </v>
          </cell>
          <cell r="I55" t="str">
            <v xml:space="preserve"> </v>
          </cell>
          <cell r="J55" t="str">
            <v xml:space="preserve"> </v>
          </cell>
          <cell r="K55" t="str">
            <v xml:space="preserve"> </v>
          </cell>
          <cell r="L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  <cell r="T55" t="str">
            <v xml:space="preserve"> </v>
          </cell>
          <cell r="U55" t="str">
            <v xml:space="preserve"> </v>
          </cell>
          <cell r="V55" t="str">
            <v xml:space="preserve"> </v>
          </cell>
          <cell r="W55" t="str">
            <v xml:space="preserve"> </v>
          </cell>
          <cell r="X55" t="str">
            <v xml:space="preserve"> </v>
          </cell>
          <cell r="Y55" t="str">
            <v xml:space="preserve"> </v>
          </cell>
          <cell r="AA55">
            <v>0</v>
          </cell>
          <cell r="AB55">
            <v>11574.851199999999</v>
          </cell>
        </row>
        <row r="56">
          <cell r="A56">
            <v>10052</v>
          </cell>
          <cell r="B56">
            <v>1212</v>
          </cell>
          <cell r="C56" t="str">
            <v>Collarín de una salida. Diámetro cerrado de 15 cm.</v>
          </cell>
          <cell r="D56" t="str">
            <v>U</v>
          </cell>
          <cell r="E56" t="str">
            <v xml:space="preserve"> </v>
          </cell>
          <cell r="F56" t="str">
            <v xml:space="preserve"> </v>
          </cell>
          <cell r="G56" t="str">
            <v xml:space="preserve"> </v>
          </cell>
          <cell r="H56" t="str">
            <v xml:space="preserve"> </v>
          </cell>
          <cell r="I56" t="str">
            <v xml:space="preserve"> </v>
          </cell>
          <cell r="J56" t="str">
            <v xml:space="preserve"> </v>
          </cell>
          <cell r="K56" t="str">
            <v xml:space="preserve"> </v>
          </cell>
          <cell r="L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  <cell r="T56" t="str">
            <v xml:space="preserve"> </v>
          </cell>
          <cell r="U56" t="str">
            <v xml:space="preserve"> </v>
          </cell>
          <cell r="V56" t="str">
            <v xml:space="preserve"> </v>
          </cell>
          <cell r="W56">
            <v>2</v>
          </cell>
          <cell r="X56">
            <v>8</v>
          </cell>
          <cell r="Y56" t="str">
            <v xml:space="preserve"> </v>
          </cell>
          <cell r="AA56">
            <v>10</v>
          </cell>
          <cell r="AB56">
            <v>14268.997599999999</v>
          </cell>
        </row>
        <row r="57">
          <cell r="A57">
            <v>10053</v>
          </cell>
          <cell r="B57">
            <v>1272</v>
          </cell>
          <cell r="C57" t="str">
            <v>Collarín para transformadores diámetro cerrado 17 cm</v>
          </cell>
          <cell r="D57" t="str">
            <v>U</v>
          </cell>
          <cell r="E57" t="str">
            <v xml:space="preserve"> </v>
          </cell>
          <cell r="F57" t="str">
            <v xml:space="preserve"> </v>
          </cell>
          <cell r="G57" t="str">
            <v xml:space="preserve"> </v>
          </cell>
          <cell r="H57" t="str">
            <v xml:space="preserve"> </v>
          </cell>
          <cell r="I57" t="str">
            <v xml:space="preserve"> </v>
          </cell>
          <cell r="J57">
            <v>8</v>
          </cell>
          <cell r="K57" t="str">
            <v xml:space="preserve"> </v>
          </cell>
          <cell r="L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  <cell r="T57" t="str">
            <v xml:space="preserve"> </v>
          </cell>
          <cell r="U57" t="str">
            <v xml:space="preserve"> </v>
          </cell>
          <cell r="V57" t="str">
            <v xml:space="preserve"> </v>
          </cell>
          <cell r="W57" t="str">
            <v xml:space="preserve"> </v>
          </cell>
          <cell r="X57">
            <v>8</v>
          </cell>
          <cell r="Y57" t="str">
            <v xml:space="preserve"> </v>
          </cell>
          <cell r="AA57">
            <v>16</v>
          </cell>
          <cell r="AB57">
            <v>17980.881600000001</v>
          </cell>
        </row>
        <row r="58">
          <cell r="A58">
            <v>10054</v>
          </cell>
          <cell r="B58">
            <v>1031</v>
          </cell>
          <cell r="C58" t="str">
            <v>Conector bimetálico (Al-Cu) de dos pernos</v>
          </cell>
          <cell r="D58" t="str">
            <v>U</v>
          </cell>
          <cell r="E58" t="str">
            <v xml:space="preserve"> </v>
          </cell>
          <cell r="F58" t="str">
            <v xml:space="preserve"> </v>
          </cell>
          <cell r="G58" t="str">
            <v xml:space="preserve"> </v>
          </cell>
          <cell r="H58" t="str">
            <v xml:space="preserve"> </v>
          </cell>
          <cell r="I58" t="str">
            <v xml:space="preserve"> </v>
          </cell>
          <cell r="J58" t="str">
            <v xml:space="preserve"> </v>
          </cell>
          <cell r="K58" t="str">
            <v xml:space="preserve"> </v>
          </cell>
          <cell r="L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  <cell r="T58" t="str">
            <v xml:space="preserve"> </v>
          </cell>
          <cell r="U58" t="str">
            <v xml:space="preserve"> </v>
          </cell>
          <cell r="V58">
            <v>24</v>
          </cell>
          <cell r="W58">
            <v>8</v>
          </cell>
          <cell r="X58" t="str">
            <v xml:space="preserve"> </v>
          </cell>
          <cell r="Y58" t="str">
            <v xml:space="preserve"> </v>
          </cell>
          <cell r="AA58">
            <v>32</v>
          </cell>
          <cell r="AB58">
            <v>6403.2</v>
          </cell>
        </row>
        <row r="59">
          <cell r="A59">
            <v>10055</v>
          </cell>
          <cell r="B59">
            <v>1041</v>
          </cell>
          <cell r="C59" t="str">
            <v>Conector bimetálico (Al-Cu) de un perno con argolla de cobre</v>
          </cell>
          <cell r="D59" t="str">
            <v>U</v>
          </cell>
          <cell r="E59" t="str">
            <v xml:space="preserve"> </v>
          </cell>
          <cell r="F59" t="str">
            <v xml:space="preserve"> </v>
          </cell>
          <cell r="G59" t="str">
            <v xml:space="preserve"> </v>
          </cell>
          <cell r="H59" t="str">
            <v xml:space="preserve"> </v>
          </cell>
          <cell r="I59" t="str">
            <v xml:space="preserve"> </v>
          </cell>
          <cell r="J59" t="str">
            <v xml:space="preserve"> </v>
          </cell>
          <cell r="K59" t="str">
            <v xml:space="preserve"> </v>
          </cell>
          <cell r="L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  <cell r="T59" t="str">
            <v xml:space="preserve"> </v>
          </cell>
          <cell r="U59" t="str">
            <v xml:space="preserve"> </v>
          </cell>
          <cell r="V59" t="str">
            <v xml:space="preserve"> </v>
          </cell>
          <cell r="W59" t="str">
            <v xml:space="preserve"> </v>
          </cell>
          <cell r="X59" t="str">
            <v xml:space="preserve"> </v>
          </cell>
          <cell r="Y59" t="str">
            <v xml:space="preserve"> </v>
          </cell>
          <cell r="AA59">
            <v>0</v>
          </cell>
          <cell r="AB59">
            <v>3668.4999999999995</v>
          </cell>
        </row>
        <row r="60">
          <cell r="A60">
            <v>10056</v>
          </cell>
          <cell r="B60" t="str">
            <v>SR-67</v>
          </cell>
          <cell r="C60" t="str">
            <v>Conector bimetálico tipo tornillo con chaqueta aislante para cable 1/0 Al a 1/0 Cu (Conexión puentes y cruces). Ref:KZ3-95. Marca AMP (También para 2/0-2/0)</v>
          </cell>
          <cell r="D60" t="str">
            <v>U</v>
          </cell>
          <cell r="E60" t="str">
            <v xml:space="preserve"> </v>
          </cell>
          <cell r="F60" t="str">
            <v xml:space="preserve"> </v>
          </cell>
          <cell r="G60" t="str">
            <v xml:space="preserve"> </v>
          </cell>
          <cell r="H60" t="str">
            <v xml:space="preserve"> </v>
          </cell>
          <cell r="I60" t="str">
            <v xml:space="preserve"> </v>
          </cell>
          <cell r="J60" t="str">
            <v xml:space="preserve"> </v>
          </cell>
          <cell r="K60" t="str">
            <v xml:space="preserve"> </v>
          </cell>
          <cell r="L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  <cell r="R60" t="str">
            <v xml:space="preserve"> </v>
          </cell>
          <cell r="S60" t="str">
            <v xml:space="preserve"> </v>
          </cell>
          <cell r="T60" t="str">
            <v xml:space="preserve"> </v>
          </cell>
          <cell r="U60" t="str">
            <v xml:space="preserve"> </v>
          </cell>
          <cell r="V60" t="str">
            <v xml:space="preserve"> </v>
          </cell>
          <cell r="W60" t="str">
            <v xml:space="preserve"> </v>
          </cell>
          <cell r="X60" t="str">
            <v xml:space="preserve"> </v>
          </cell>
          <cell r="Y60" t="str">
            <v xml:space="preserve"> </v>
          </cell>
          <cell r="AA60">
            <v>0</v>
          </cell>
          <cell r="AB60">
            <v>11405.699999999999</v>
          </cell>
        </row>
        <row r="61">
          <cell r="A61">
            <v>10057</v>
          </cell>
          <cell r="B61" t="str">
            <v>SR-68</v>
          </cell>
          <cell r="C61" t="str">
            <v>Conector bimetálico tipo tornillo con chaqueta aislante para cable 1/0 Al a 14 Cu. Ref: KZ-EP. Marca AMP (También para 2/0 - 14) (Conexión lámpara de alumbrado)</v>
          </cell>
          <cell r="D61" t="str">
            <v>U</v>
          </cell>
          <cell r="E61" t="str">
            <v xml:space="preserve"> </v>
          </cell>
          <cell r="F61" t="str">
            <v xml:space="preserve"> </v>
          </cell>
          <cell r="G61" t="str">
            <v xml:space="preserve"> </v>
          </cell>
          <cell r="H61" t="str">
            <v xml:space="preserve"> </v>
          </cell>
          <cell r="I61" t="str">
            <v xml:space="preserve"> </v>
          </cell>
          <cell r="J61" t="str">
            <v xml:space="preserve"> </v>
          </cell>
          <cell r="K61" t="str">
            <v xml:space="preserve"> </v>
          </cell>
          <cell r="L61" t="str">
            <v xml:space="preserve"> </v>
          </cell>
          <cell r="M61" t="str">
            <v xml:space="preserve"> </v>
          </cell>
          <cell r="N61" t="str">
            <v xml:space="preserve"> </v>
          </cell>
          <cell r="O61" t="str">
            <v xml:space="preserve"> </v>
          </cell>
          <cell r="P61" t="str">
            <v xml:space="preserve"> </v>
          </cell>
          <cell r="Q61" t="str">
            <v xml:space="preserve"> </v>
          </cell>
          <cell r="R61" t="str">
            <v xml:space="preserve"> </v>
          </cell>
          <cell r="S61" t="str">
            <v xml:space="preserve"> </v>
          </cell>
          <cell r="T61" t="str">
            <v xml:space="preserve"> </v>
          </cell>
          <cell r="U61" t="str">
            <v xml:space="preserve"> </v>
          </cell>
          <cell r="V61" t="str">
            <v xml:space="preserve"> </v>
          </cell>
          <cell r="W61" t="str">
            <v xml:space="preserve"> </v>
          </cell>
          <cell r="X61" t="str">
            <v xml:space="preserve"> </v>
          </cell>
          <cell r="Y61" t="str">
            <v xml:space="preserve"> </v>
          </cell>
          <cell r="AA61">
            <v>0</v>
          </cell>
          <cell r="AB61">
            <v>9004.4999999999982</v>
          </cell>
        </row>
        <row r="62">
          <cell r="A62">
            <v>10058</v>
          </cell>
          <cell r="B62" t="str">
            <v>SR-66</v>
          </cell>
          <cell r="C62" t="str">
            <v>Conector bimetálico tipo tornillo con chaqueta aislante para cable 1/0 Al a 2 Cu (Conexión caja de abonado) Ref: JZ2-95SM. Marca AMP (También para 2/0-2)</v>
          </cell>
          <cell r="D62" t="str">
            <v>U</v>
          </cell>
          <cell r="E62" t="str">
            <v xml:space="preserve"> </v>
          </cell>
          <cell r="F62" t="str">
            <v xml:space="preserve"> </v>
          </cell>
          <cell r="G62" t="str">
            <v xml:space="preserve"> </v>
          </cell>
          <cell r="H62" t="str">
            <v xml:space="preserve"> </v>
          </cell>
          <cell r="I62">
            <v>84</v>
          </cell>
          <cell r="J62" t="str">
            <v xml:space="preserve"> </v>
          </cell>
          <cell r="K62" t="str">
            <v xml:space="preserve"> </v>
          </cell>
          <cell r="L62" t="str">
            <v xml:space="preserve"> </v>
          </cell>
          <cell r="M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  <cell r="S62" t="str">
            <v xml:space="preserve"> </v>
          </cell>
          <cell r="T62" t="str">
            <v xml:space="preserve"> </v>
          </cell>
          <cell r="U62" t="str">
            <v xml:space="preserve"> </v>
          </cell>
          <cell r="V62" t="str">
            <v xml:space="preserve"> </v>
          </cell>
          <cell r="W62" t="str">
            <v xml:space="preserve"> </v>
          </cell>
          <cell r="X62" t="str">
            <v xml:space="preserve"> </v>
          </cell>
          <cell r="Y62" t="str">
            <v xml:space="preserve"> </v>
          </cell>
          <cell r="AA62">
            <v>84</v>
          </cell>
          <cell r="AB62">
            <v>9004.4999999999982</v>
          </cell>
        </row>
        <row r="63">
          <cell r="A63">
            <v>10059</v>
          </cell>
          <cell r="B63" t="str">
            <v>SR-65</v>
          </cell>
          <cell r="C63" t="str">
            <v>Conector bimetálico tipo tornillo con chaqueta aislante para cable 4/0 Cu a 1/0 Al (Bajada del trafo a la red) Ref: KZ4 - 150. Marca AMP (también para 2/0)</v>
          </cell>
          <cell r="D63" t="str">
            <v>U</v>
          </cell>
          <cell r="E63" t="str">
            <v xml:space="preserve"> </v>
          </cell>
          <cell r="F63" t="str">
            <v xml:space="preserve"> </v>
          </cell>
          <cell r="G63" t="str">
            <v xml:space="preserve"> </v>
          </cell>
          <cell r="H63" t="str">
            <v xml:space="preserve"> </v>
          </cell>
          <cell r="I63" t="str">
            <v xml:space="preserve"> </v>
          </cell>
          <cell r="J63" t="str">
            <v xml:space="preserve"> </v>
          </cell>
          <cell r="K63" t="str">
            <v xml:space="preserve"> </v>
          </cell>
          <cell r="L63" t="str">
            <v xml:space="preserve"> </v>
          </cell>
          <cell r="M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  <cell r="S63" t="str">
            <v xml:space="preserve"> </v>
          </cell>
          <cell r="T63" t="str">
            <v xml:space="preserve"> </v>
          </cell>
          <cell r="U63" t="str">
            <v xml:space="preserve"> </v>
          </cell>
          <cell r="V63" t="str">
            <v xml:space="preserve"> </v>
          </cell>
          <cell r="W63" t="str">
            <v xml:space="preserve"> </v>
          </cell>
          <cell r="X63" t="str">
            <v xml:space="preserve"> </v>
          </cell>
          <cell r="Y63" t="str">
            <v xml:space="preserve"> </v>
          </cell>
          <cell r="AA63">
            <v>0</v>
          </cell>
          <cell r="AB63">
            <v>32416.199999999993</v>
          </cell>
        </row>
        <row r="64">
          <cell r="A64">
            <v>10060</v>
          </cell>
          <cell r="B64">
            <v>1021</v>
          </cell>
          <cell r="C64" t="str">
            <v>Conector de un perno - aleación de aluminio</v>
          </cell>
          <cell r="D64" t="str">
            <v>U</v>
          </cell>
          <cell r="E64" t="str">
            <v xml:space="preserve"> </v>
          </cell>
          <cell r="F64" t="str">
            <v xml:space="preserve"> </v>
          </cell>
          <cell r="G64" t="str">
            <v xml:space="preserve"> </v>
          </cell>
          <cell r="H64" t="str">
            <v xml:space="preserve"> </v>
          </cell>
          <cell r="I64" t="str">
            <v xml:space="preserve"> </v>
          </cell>
          <cell r="J64" t="str">
            <v xml:space="preserve"> </v>
          </cell>
          <cell r="K64" t="str">
            <v xml:space="preserve"> </v>
          </cell>
          <cell r="L64">
            <v>48</v>
          </cell>
          <cell r="M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  <cell r="T64" t="str">
            <v xml:space="preserve"> </v>
          </cell>
          <cell r="U64" t="str">
            <v xml:space="preserve"> </v>
          </cell>
          <cell r="V64" t="str">
            <v xml:space="preserve"> </v>
          </cell>
          <cell r="W64" t="str">
            <v xml:space="preserve"> </v>
          </cell>
          <cell r="X64" t="str">
            <v xml:space="preserve"> </v>
          </cell>
          <cell r="Y64" t="str">
            <v xml:space="preserve"> </v>
          </cell>
          <cell r="AA64">
            <v>48</v>
          </cell>
          <cell r="AB64">
            <v>3334.9999999999995</v>
          </cell>
        </row>
        <row r="65">
          <cell r="A65">
            <v>10061</v>
          </cell>
          <cell r="B65" t="str">
            <v>SR-18</v>
          </cell>
          <cell r="C65" t="str">
            <v>Conector transversal</v>
          </cell>
          <cell r="D65" t="str">
            <v>U</v>
          </cell>
          <cell r="E65" t="str">
            <v xml:space="preserve"> </v>
          </cell>
          <cell r="F65" t="str">
            <v xml:space="preserve"> </v>
          </cell>
          <cell r="G65" t="str">
            <v xml:space="preserve"> </v>
          </cell>
          <cell r="H65" t="str">
            <v xml:space="preserve"> </v>
          </cell>
          <cell r="I65" t="str">
            <v xml:space="preserve"> </v>
          </cell>
          <cell r="J65" t="str">
            <v xml:space="preserve"> </v>
          </cell>
          <cell r="K65" t="str">
            <v xml:space="preserve"> </v>
          </cell>
          <cell r="L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  <cell r="T65" t="str">
            <v xml:space="preserve"> </v>
          </cell>
          <cell r="U65" t="str">
            <v xml:space="preserve"> </v>
          </cell>
          <cell r="V65" t="str">
            <v xml:space="preserve"> </v>
          </cell>
          <cell r="W65" t="str">
            <v xml:space="preserve"> </v>
          </cell>
          <cell r="X65" t="str">
            <v xml:space="preserve"> </v>
          </cell>
          <cell r="Y65" t="str">
            <v xml:space="preserve"> </v>
          </cell>
          <cell r="AA65">
            <v>0</v>
          </cell>
          <cell r="AB65">
            <v>32282.800000000003</v>
          </cell>
        </row>
        <row r="66">
          <cell r="A66">
            <v>10062</v>
          </cell>
          <cell r="B66" t="str">
            <v>SR-40</v>
          </cell>
          <cell r="C66" t="str">
            <v>Cortacircuito monopolares de 15 KV,  100 A, Acero, Ref: 55449</v>
          </cell>
          <cell r="D66" t="str">
            <v>U</v>
          </cell>
          <cell r="E66" t="str">
            <v xml:space="preserve"> </v>
          </cell>
          <cell r="F66" t="str">
            <v xml:space="preserve"> </v>
          </cell>
          <cell r="G66" t="str">
            <v xml:space="preserve"> </v>
          </cell>
          <cell r="H66" t="str">
            <v xml:space="preserve"> </v>
          </cell>
          <cell r="I66" t="str">
            <v xml:space="preserve"> </v>
          </cell>
          <cell r="J66" t="str">
            <v xml:space="preserve"> </v>
          </cell>
          <cell r="K66" t="str">
            <v xml:space="preserve"> </v>
          </cell>
          <cell r="L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  <cell r="T66" t="str">
            <v xml:space="preserve"> </v>
          </cell>
          <cell r="U66" t="str">
            <v xml:space="preserve"> </v>
          </cell>
          <cell r="V66" t="str">
            <v xml:space="preserve"> </v>
          </cell>
          <cell r="W66" t="str">
            <v xml:space="preserve"> </v>
          </cell>
          <cell r="X66" t="str">
            <v xml:space="preserve"> </v>
          </cell>
          <cell r="Y66" t="str">
            <v xml:space="preserve"> </v>
          </cell>
          <cell r="AA66">
            <v>0</v>
          </cell>
          <cell r="AB66">
            <v>200099.99999999997</v>
          </cell>
        </row>
        <row r="67">
          <cell r="A67">
            <v>10063</v>
          </cell>
          <cell r="B67">
            <v>5621</v>
          </cell>
          <cell r="C67" t="str">
            <v>Cortacircuito monopolares de 15 KV,  100 A, Hierro, Ref: 55408</v>
          </cell>
          <cell r="D67" t="str">
            <v>U</v>
          </cell>
          <cell r="E67" t="str">
            <v xml:space="preserve"> </v>
          </cell>
          <cell r="F67" t="str">
            <v xml:space="preserve"> </v>
          </cell>
          <cell r="G67" t="str">
            <v xml:space="preserve"> </v>
          </cell>
          <cell r="H67" t="str">
            <v xml:space="preserve"> </v>
          </cell>
          <cell r="I67" t="str">
            <v xml:space="preserve"> </v>
          </cell>
          <cell r="J67" t="str">
            <v xml:space="preserve"> </v>
          </cell>
          <cell r="K67" t="str">
            <v xml:space="preserve"> </v>
          </cell>
          <cell r="L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  <cell r="T67" t="str">
            <v xml:space="preserve"> </v>
          </cell>
          <cell r="U67" t="str">
            <v xml:space="preserve"> </v>
          </cell>
          <cell r="V67">
            <v>8</v>
          </cell>
          <cell r="W67">
            <v>4</v>
          </cell>
          <cell r="X67" t="str">
            <v xml:space="preserve"> </v>
          </cell>
          <cell r="Y67" t="str">
            <v xml:space="preserve"> </v>
          </cell>
          <cell r="AA67">
            <v>12</v>
          </cell>
          <cell r="AB67">
            <v>155904.00000000003</v>
          </cell>
        </row>
        <row r="68">
          <cell r="A68">
            <v>10064</v>
          </cell>
          <cell r="B68" t="str">
            <v>SR-41</v>
          </cell>
          <cell r="C68" t="str">
            <v>Cortacircuito monopolares de 15 KV,  200 A, Hierro, Ref: 55436</v>
          </cell>
          <cell r="D68" t="str">
            <v>U</v>
          </cell>
          <cell r="E68" t="str">
            <v xml:space="preserve"> </v>
          </cell>
          <cell r="F68" t="str">
            <v xml:space="preserve"> </v>
          </cell>
          <cell r="G68" t="str">
            <v xml:space="preserve"> </v>
          </cell>
          <cell r="H68" t="str">
            <v xml:space="preserve"> </v>
          </cell>
          <cell r="I68" t="str">
            <v xml:space="preserve"> </v>
          </cell>
          <cell r="J68" t="str">
            <v xml:space="preserve"> </v>
          </cell>
          <cell r="K68" t="str">
            <v xml:space="preserve"> </v>
          </cell>
          <cell r="L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  <cell r="T68" t="str">
            <v xml:space="preserve"> </v>
          </cell>
          <cell r="U68" t="str">
            <v xml:space="preserve"> </v>
          </cell>
          <cell r="V68" t="str">
            <v xml:space="preserve"> </v>
          </cell>
          <cell r="W68" t="str">
            <v xml:space="preserve"> </v>
          </cell>
          <cell r="X68" t="str">
            <v xml:space="preserve"> </v>
          </cell>
          <cell r="Y68" t="str">
            <v xml:space="preserve"> </v>
          </cell>
          <cell r="AA68">
            <v>0</v>
          </cell>
          <cell r="AB68">
            <v>238118.99999999997</v>
          </cell>
        </row>
        <row r="69">
          <cell r="A69">
            <v>10065</v>
          </cell>
          <cell r="B69">
            <v>204</v>
          </cell>
          <cell r="C69" t="str">
            <v>Cruceta de madera de  1.5m x 9cm x 11.5 cm.</v>
          </cell>
          <cell r="D69" t="str">
            <v>U</v>
          </cell>
          <cell r="E69" t="str">
            <v xml:space="preserve"> </v>
          </cell>
          <cell r="F69" t="str">
            <v xml:space="preserve"> </v>
          </cell>
          <cell r="G69" t="str">
            <v xml:space="preserve"> </v>
          </cell>
          <cell r="H69" t="str">
            <v xml:space="preserve"> </v>
          </cell>
          <cell r="I69" t="str">
            <v xml:space="preserve"> </v>
          </cell>
          <cell r="J69" t="str">
            <v xml:space="preserve"> </v>
          </cell>
          <cell r="K69" t="str">
            <v xml:space="preserve"> </v>
          </cell>
          <cell r="L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  <cell r="T69" t="str">
            <v xml:space="preserve"> </v>
          </cell>
          <cell r="U69" t="str">
            <v xml:space="preserve"> </v>
          </cell>
          <cell r="V69" t="str">
            <v xml:space="preserve"> </v>
          </cell>
          <cell r="W69" t="str">
            <v xml:space="preserve"> </v>
          </cell>
          <cell r="X69" t="str">
            <v xml:space="preserve"> </v>
          </cell>
          <cell r="Y69" t="str">
            <v xml:space="preserve"> </v>
          </cell>
          <cell r="AA69">
            <v>0</v>
          </cell>
          <cell r="AB69">
            <v>0</v>
          </cell>
        </row>
        <row r="70">
          <cell r="A70">
            <v>10066</v>
          </cell>
          <cell r="B70">
            <v>218</v>
          </cell>
          <cell r="C70" t="str">
            <v>Cruceta de madera de  2m x 9,5cm x 12 cm.</v>
          </cell>
          <cell r="D70" t="str">
            <v>U</v>
          </cell>
          <cell r="E70" t="str">
            <v xml:space="preserve"> </v>
          </cell>
          <cell r="F70" t="str">
            <v xml:space="preserve"> </v>
          </cell>
          <cell r="G70" t="str">
            <v xml:space="preserve"> </v>
          </cell>
          <cell r="H70" t="str">
            <v xml:space="preserve"> </v>
          </cell>
          <cell r="I70" t="str">
            <v xml:space="preserve"> </v>
          </cell>
          <cell r="J70" t="str">
            <v xml:space="preserve"> </v>
          </cell>
          <cell r="K70" t="str">
            <v xml:space="preserve"> </v>
          </cell>
          <cell r="L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  <cell r="S70" t="str">
            <v xml:space="preserve"> </v>
          </cell>
          <cell r="T70" t="str">
            <v xml:space="preserve"> </v>
          </cell>
          <cell r="U70" t="str">
            <v xml:space="preserve"> </v>
          </cell>
          <cell r="V70" t="str">
            <v xml:space="preserve"> </v>
          </cell>
          <cell r="W70" t="str">
            <v xml:space="preserve"> </v>
          </cell>
          <cell r="X70" t="str">
            <v xml:space="preserve"> </v>
          </cell>
          <cell r="Y70" t="str">
            <v xml:space="preserve"> </v>
          </cell>
          <cell r="AA70">
            <v>0</v>
          </cell>
          <cell r="AB70">
            <v>0</v>
          </cell>
        </row>
        <row r="71">
          <cell r="A71">
            <v>10067</v>
          </cell>
          <cell r="B71">
            <v>201</v>
          </cell>
          <cell r="C71" t="str">
            <v>Cruceta de madera de  2m x 9cm x 11.5 cm.</v>
          </cell>
          <cell r="D71" t="str">
            <v>U</v>
          </cell>
          <cell r="E71" t="str">
            <v xml:space="preserve"> </v>
          </cell>
          <cell r="F71" t="str">
            <v xml:space="preserve"> </v>
          </cell>
          <cell r="G71" t="str">
            <v xml:space="preserve"> </v>
          </cell>
          <cell r="H71" t="str">
            <v xml:space="preserve"> </v>
          </cell>
          <cell r="I71" t="str">
            <v xml:space="preserve"> </v>
          </cell>
          <cell r="J71" t="str">
            <v xml:space="preserve"> </v>
          </cell>
          <cell r="K71" t="str">
            <v xml:space="preserve"> </v>
          </cell>
          <cell r="L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  <cell r="S71" t="str">
            <v xml:space="preserve"> </v>
          </cell>
          <cell r="T71" t="str">
            <v xml:space="preserve"> </v>
          </cell>
          <cell r="U71" t="str">
            <v xml:space="preserve"> </v>
          </cell>
          <cell r="V71" t="str">
            <v xml:space="preserve"> </v>
          </cell>
          <cell r="W71" t="str">
            <v xml:space="preserve"> </v>
          </cell>
          <cell r="X71" t="str">
            <v xml:space="preserve"> </v>
          </cell>
          <cell r="Y71" t="str">
            <v xml:space="preserve"> </v>
          </cell>
          <cell r="AA71">
            <v>0</v>
          </cell>
          <cell r="AB71">
            <v>0</v>
          </cell>
        </row>
        <row r="72">
          <cell r="A72">
            <v>10068</v>
          </cell>
          <cell r="B72">
            <v>202</v>
          </cell>
          <cell r="C72" t="str">
            <v>Cruceta de madera de  2m x 9cm x 11.5 cm.</v>
          </cell>
          <cell r="D72" t="str">
            <v>U</v>
          </cell>
          <cell r="E72" t="str">
            <v xml:space="preserve"> </v>
          </cell>
          <cell r="F72" t="str">
            <v xml:space="preserve"> </v>
          </cell>
          <cell r="G72" t="str">
            <v xml:space="preserve"> </v>
          </cell>
          <cell r="H72" t="str">
            <v xml:space="preserve"> </v>
          </cell>
          <cell r="I72" t="str">
            <v xml:space="preserve"> </v>
          </cell>
          <cell r="J72" t="str">
            <v xml:space="preserve"> </v>
          </cell>
          <cell r="K72" t="str">
            <v xml:space="preserve"> </v>
          </cell>
          <cell r="L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  <cell r="S72" t="str">
            <v xml:space="preserve"> </v>
          </cell>
          <cell r="T72" t="str">
            <v xml:space="preserve"> </v>
          </cell>
          <cell r="U72" t="str">
            <v xml:space="preserve"> </v>
          </cell>
          <cell r="V72" t="str">
            <v xml:space="preserve"> </v>
          </cell>
          <cell r="W72" t="str">
            <v xml:space="preserve"> </v>
          </cell>
          <cell r="X72" t="str">
            <v xml:space="preserve"> </v>
          </cell>
          <cell r="Y72" t="str">
            <v xml:space="preserve"> </v>
          </cell>
          <cell r="AA72">
            <v>0</v>
          </cell>
          <cell r="AB72">
            <v>0</v>
          </cell>
        </row>
        <row r="73">
          <cell r="A73">
            <v>10069</v>
          </cell>
          <cell r="B73">
            <v>265</v>
          </cell>
          <cell r="C73" t="str">
            <v>Cruceta metálica de 2 m en ángulo de 2,5"x2,5"x1/4"</v>
          </cell>
          <cell r="D73" t="str">
            <v>U</v>
          </cell>
          <cell r="E73" t="str">
            <v xml:space="preserve"> </v>
          </cell>
          <cell r="F73" t="str">
            <v xml:space="preserve"> </v>
          </cell>
          <cell r="G73" t="str">
            <v xml:space="preserve"> </v>
          </cell>
          <cell r="H73" t="str">
            <v xml:space="preserve"> </v>
          </cell>
          <cell r="I73" t="str">
            <v xml:space="preserve"> </v>
          </cell>
          <cell r="J73">
            <v>4</v>
          </cell>
          <cell r="K73">
            <v>14</v>
          </cell>
          <cell r="L73">
            <v>12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>
            <v>66</v>
          </cell>
          <cell r="Q73">
            <v>4</v>
          </cell>
          <cell r="R73">
            <v>6</v>
          </cell>
          <cell r="S73" t="str">
            <v xml:space="preserve"> </v>
          </cell>
          <cell r="T73" t="str">
            <v xml:space="preserve"> </v>
          </cell>
          <cell r="U73" t="str">
            <v xml:space="preserve"> </v>
          </cell>
          <cell r="V73" t="str">
            <v xml:space="preserve"> </v>
          </cell>
          <cell r="W73">
            <v>2</v>
          </cell>
          <cell r="X73">
            <v>4</v>
          </cell>
          <cell r="Y73" t="str">
            <v xml:space="preserve"> </v>
          </cell>
          <cell r="AA73">
            <v>112</v>
          </cell>
          <cell r="AB73">
            <v>43941.959999999992</v>
          </cell>
        </row>
        <row r="74">
          <cell r="A74">
            <v>10070</v>
          </cell>
          <cell r="B74">
            <v>267</v>
          </cell>
          <cell r="C74" t="str">
            <v>Cruceta metálica de 2 m en ángulo de 2,5"x2,5"x1/4"</v>
          </cell>
          <cell r="D74" t="str">
            <v>U</v>
          </cell>
          <cell r="E74" t="str">
            <v xml:space="preserve"> </v>
          </cell>
          <cell r="F74" t="str">
            <v xml:space="preserve"> </v>
          </cell>
          <cell r="G74" t="str">
            <v xml:space="preserve"> </v>
          </cell>
          <cell r="H74" t="str">
            <v xml:space="preserve"> </v>
          </cell>
          <cell r="I74" t="str">
            <v xml:space="preserve"> </v>
          </cell>
          <cell r="J74" t="str">
            <v xml:space="preserve"> </v>
          </cell>
          <cell r="K74" t="str">
            <v xml:space="preserve"> </v>
          </cell>
          <cell r="L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  <cell r="T74" t="str">
            <v xml:space="preserve"> </v>
          </cell>
          <cell r="U74" t="str">
            <v xml:space="preserve"> </v>
          </cell>
          <cell r="V74" t="str">
            <v xml:space="preserve"> </v>
          </cell>
          <cell r="W74" t="str">
            <v xml:space="preserve"> </v>
          </cell>
          <cell r="X74" t="str">
            <v xml:space="preserve"> </v>
          </cell>
          <cell r="Y74" t="str">
            <v xml:space="preserve"> </v>
          </cell>
          <cell r="AA74">
            <v>0</v>
          </cell>
          <cell r="AB74">
            <v>43941.959999999992</v>
          </cell>
        </row>
        <row r="75">
          <cell r="A75">
            <v>10071</v>
          </cell>
          <cell r="B75">
            <v>313</v>
          </cell>
          <cell r="C75" t="str">
            <v>Diagonal de 0.64 m en ángulo de 1.5x1.5x3/16"</v>
          </cell>
          <cell r="D75" t="str">
            <v>U</v>
          </cell>
          <cell r="E75" t="str">
            <v xml:space="preserve"> </v>
          </cell>
          <cell r="F75" t="str">
            <v xml:space="preserve"> </v>
          </cell>
          <cell r="G75" t="str">
            <v xml:space="preserve"> </v>
          </cell>
          <cell r="H75" t="str">
            <v xml:space="preserve"> </v>
          </cell>
          <cell r="I75" t="str">
            <v xml:space="preserve"> </v>
          </cell>
          <cell r="J75">
            <v>4</v>
          </cell>
          <cell r="K75">
            <v>28</v>
          </cell>
          <cell r="L75">
            <v>24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  <cell r="T75" t="str">
            <v xml:space="preserve"> </v>
          </cell>
          <cell r="U75" t="str">
            <v xml:space="preserve"> </v>
          </cell>
          <cell r="V75" t="str">
            <v xml:space="preserve"> </v>
          </cell>
          <cell r="W75" t="str">
            <v xml:space="preserve"> </v>
          </cell>
          <cell r="X75">
            <v>4</v>
          </cell>
          <cell r="Y75" t="str">
            <v xml:space="preserve"> </v>
          </cell>
          <cell r="AA75">
            <v>60</v>
          </cell>
          <cell r="AB75">
            <v>12806.4</v>
          </cell>
        </row>
        <row r="76">
          <cell r="A76">
            <v>10072</v>
          </cell>
          <cell r="B76">
            <v>333</v>
          </cell>
          <cell r="C76" t="str">
            <v>Diagonal de 0.68 m en ángulo de 1.5x1.5x3/16"</v>
          </cell>
          <cell r="D76" t="str">
            <v>U</v>
          </cell>
          <cell r="E76" t="str">
            <v xml:space="preserve"> </v>
          </cell>
          <cell r="F76" t="str">
            <v xml:space="preserve"> </v>
          </cell>
          <cell r="G76" t="str">
            <v xml:space="preserve"> </v>
          </cell>
          <cell r="H76" t="str">
            <v xml:space="preserve"> </v>
          </cell>
          <cell r="I76" t="str">
            <v xml:space="preserve"> </v>
          </cell>
          <cell r="J76" t="str">
            <v xml:space="preserve"> </v>
          </cell>
          <cell r="K76" t="str">
            <v xml:space="preserve"> </v>
          </cell>
          <cell r="L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  <cell r="T76" t="str">
            <v xml:space="preserve"> </v>
          </cell>
          <cell r="U76" t="str">
            <v xml:space="preserve"> </v>
          </cell>
          <cell r="V76" t="str">
            <v xml:space="preserve"> </v>
          </cell>
          <cell r="W76">
            <v>2</v>
          </cell>
          <cell r="X76" t="str">
            <v xml:space="preserve"> </v>
          </cell>
          <cell r="Y76" t="str">
            <v xml:space="preserve"> </v>
          </cell>
          <cell r="AA76">
            <v>2</v>
          </cell>
          <cell r="AB76">
            <v>14007</v>
          </cell>
        </row>
        <row r="77">
          <cell r="A77">
            <v>10073</v>
          </cell>
          <cell r="B77">
            <v>312</v>
          </cell>
          <cell r="C77" t="str">
            <v>Diagonal de 1,03 m en ángulo de 1.5x1.5x3/16"</v>
          </cell>
          <cell r="D77" t="str">
            <v>U</v>
          </cell>
          <cell r="E77" t="str">
            <v xml:space="preserve"> </v>
          </cell>
          <cell r="F77" t="str">
            <v xml:space="preserve"> </v>
          </cell>
          <cell r="G77" t="str">
            <v xml:space="preserve"> </v>
          </cell>
          <cell r="H77" t="str">
            <v xml:space="preserve"> </v>
          </cell>
          <cell r="I77" t="str">
            <v xml:space="preserve"> </v>
          </cell>
          <cell r="J77" t="str">
            <v xml:space="preserve"> </v>
          </cell>
          <cell r="K77" t="str">
            <v xml:space="preserve"> </v>
          </cell>
          <cell r="L77" t="str">
            <v xml:space="preserve"> </v>
          </cell>
          <cell r="M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  <cell r="T77" t="str">
            <v xml:space="preserve"> </v>
          </cell>
          <cell r="U77" t="str">
            <v xml:space="preserve"> </v>
          </cell>
          <cell r="V77" t="str">
            <v xml:space="preserve"> </v>
          </cell>
          <cell r="W77" t="str">
            <v xml:space="preserve"> </v>
          </cell>
          <cell r="X77" t="str">
            <v xml:space="preserve"> </v>
          </cell>
          <cell r="Y77" t="str">
            <v xml:space="preserve"> </v>
          </cell>
          <cell r="AA77">
            <v>0</v>
          </cell>
          <cell r="AB77">
            <v>18035.679999999997</v>
          </cell>
        </row>
        <row r="78">
          <cell r="A78">
            <v>10074</v>
          </cell>
          <cell r="B78" t="str">
            <v>0232</v>
          </cell>
          <cell r="C78" t="str">
            <v>Diagonal de 1,16m en ángulo de 1,5"x1,5"x3/16"</v>
          </cell>
          <cell r="D78" t="str">
            <v>U</v>
          </cell>
          <cell r="E78" t="str">
            <v xml:space="preserve"> </v>
          </cell>
          <cell r="F78" t="str">
            <v xml:space="preserve"> </v>
          </cell>
          <cell r="G78" t="str">
            <v xml:space="preserve"> </v>
          </cell>
          <cell r="H78" t="str">
            <v xml:space="preserve"> </v>
          </cell>
          <cell r="I78" t="str">
            <v xml:space="preserve"> </v>
          </cell>
          <cell r="J78" t="str">
            <v xml:space="preserve"> </v>
          </cell>
          <cell r="K78" t="str">
            <v xml:space="preserve"> </v>
          </cell>
          <cell r="L78" t="str">
            <v xml:space="preserve"> </v>
          </cell>
          <cell r="M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  <cell r="T78" t="str">
            <v xml:space="preserve"> </v>
          </cell>
          <cell r="U78" t="str">
            <v xml:space="preserve"> </v>
          </cell>
          <cell r="V78" t="str">
            <v xml:space="preserve"> </v>
          </cell>
          <cell r="W78" t="str">
            <v xml:space="preserve"> </v>
          </cell>
          <cell r="X78" t="str">
            <v xml:space="preserve"> </v>
          </cell>
          <cell r="Y78" t="str">
            <v xml:space="preserve"> </v>
          </cell>
          <cell r="AA78">
            <v>0</v>
          </cell>
          <cell r="AB78">
            <v>12104.075679999996</v>
          </cell>
        </row>
        <row r="79">
          <cell r="A79">
            <v>10075</v>
          </cell>
          <cell r="B79" t="str">
            <v>0321</v>
          </cell>
          <cell r="C79" t="str">
            <v>Diagonal en V de 1,1m en ángulo de 1,5"x1,5"x3/16"</v>
          </cell>
          <cell r="D79" t="str">
            <v>U</v>
          </cell>
          <cell r="E79" t="str">
            <v xml:space="preserve"> </v>
          </cell>
          <cell r="F79" t="str">
            <v xml:space="preserve"> </v>
          </cell>
          <cell r="G79" t="str">
            <v xml:space="preserve"> </v>
          </cell>
          <cell r="H79" t="str">
            <v xml:space="preserve"> </v>
          </cell>
          <cell r="I79" t="str">
            <v xml:space="preserve"> </v>
          </cell>
          <cell r="J79" t="str">
            <v xml:space="preserve"> </v>
          </cell>
          <cell r="K79" t="str">
            <v xml:space="preserve"> </v>
          </cell>
          <cell r="L79" t="str">
            <v xml:space="preserve"> </v>
          </cell>
          <cell r="M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  <cell r="T79" t="str">
            <v xml:space="preserve"> </v>
          </cell>
          <cell r="U79" t="str">
            <v xml:space="preserve"> </v>
          </cell>
          <cell r="V79" t="str">
            <v xml:space="preserve"> </v>
          </cell>
          <cell r="W79" t="str">
            <v xml:space="preserve"> </v>
          </cell>
          <cell r="X79" t="str">
            <v xml:space="preserve"> </v>
          </cell>
          <cell r="Y79" t="str">
            <v xml:space="preserve"> </v>
          </cell>
          <cell r="AA79">
            <v>0</v>
          </cell>
          <cell r="AB79">
            <v>20347.368599999994</v>
          </cell>
        </row>
        <row r="80">
          <cell r="A80">
            <v>10076</v>
          </cell>
          <cell r="B80">
            <v>321</v>
          </cell>
          <cell r="C80" t="str">
            <v>Diagonal en V de 1,1m en ángulo de 1.5"x1.5"x3/16"</v>
          </cell>
          <cell r="D80" t="str">
            <v>U</v>
          </cell>
          <cell r="E80" t="str">
            <v xml:space="preserve"> </v>
          </cell>
          <cell r="F80" t="str">
            <v xml:space="preserve"> </v>
          </cell>
          <cell r="G80" t="str">
            <v xml:space="preserve"> </v>
          </cell>
          <cell r="H80" t="str">
            <v xml:space="preserve"> </v>
          </cell>
          <cell r="I80" t="str">
            <v xml:space="preserve"> </v>
          </cell>
          <cell r="J80" t="str">
            <v xml:space="preserve"> </v>
          </cell>
          <cell r="K80" t="str">
            <v xml:space="preserve"> </v>
          </cell>
          <cell r="L80" t="str">
            <v xml:space="preserve"> </v>
          </cell>
          <cell r="M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>
            <v>66</v>
          </cell>
          <cell r="Q80">
            <v>4</v>
          </cell>
          <cell r="R80">
            <v>6</v>
          </cell>
          <cell r="S80" t="str">
            <v xml:space="preserve"> </v>
          </cell>
          <cell r="T80" t="str">
            <v xml:space="preserve"> </v>
          </cell>
          <cell r="U80" t="str">
            <v xml:space="preserve"> </v>
          </cell>
          <cell r="V80" t="str">
            <v xml:space="preserve"> </v>
          </cell>
          <cell r="W80" t="str">
            <v xml:space="preserve"> </v>
          </cell>
          <cell r="X80" t="str">
            <v xml:space="preserve"> </v>
          </cell>
          <cell r="Y80" t="str">
            <v xml:space="preserve"> </v>
          </cell>
          <cell r="AA80">
            <v>76</v>
          </cell>
          <cell r="AB80">
            <v>20869.095999999994</v>
          </cell>
        </row>
        <row r="81">
          <cell r="A81">
            <v>10077</v>
          </cell>
          <cell r="B81">
            <v>2102</v>
          </cell>
          <cell r="C81" t="str">
            <v>Espárrago de 16x305mm (5/8 x 12")</v>
          </cell>
          <cell r="D81" t="str">
            <v>U</v>
          </cell>
          <cell r="E81" t="str">
            <v xml:space="preserve"> </v>
          </cell>
          <cell r="F81" t="str">
            <v xml:space="preserve"> </v>
          </cell>
          <cell r="G81" t="str">
            <v xml:space="preserve"> </v>
          </cell>
          <cell r="H81" t="str">
            <v xml:space="preserve"> </v>
          </cell>
          <cell r="I81" t="str">
            <v xml:space="preserve"> </v>
          </cell>
          <cell r="J81" t="str">
            <v xml:space="preserve"> </v>
          </cell>
          <cell r="K81" t="str">
            <v xml:space="preserve"> </v>
          </cell>
          <cell r="L81" t="str">
            <v xml:space="preserve"> </v>
          </cell>
          <cell r="M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>
            <v>4</v>
          </cell>
          <cell r="R81">
            <v>3</v>
          </cell>
          <cell r="S81" t="str">
            <v xml:space="preserve"> </v>
          </cell>
          <cell r="T81" t="str">
            <v xml:space="preserve"> </v>
          </cell>
          <cell r="U81" t="str">
            <v xml:space="preserve"> </v>
          </cell>
          <cell r="V81" t="str">
            <v xml:space="preserve"> </v>
          </cell>
          <cell r="W81" t="str">
            <v xml:space="preserve"> </v>
          </cell>
          <cell r="X81" t="str">
            <v xml:space="preserve"> </v>
          </cell>
          <cell r="Y81" t="str">
            <v xml:space="preserve"> </v>
          </cell>
          <cell r="AA81">
            <v>7</v>
          </cell>
          <cell r="AB81">
            <v>4202.0999999999995</v>
          </cell>
        </row>
        <row r="82">
          <cell r="A82">
            <v>10078</v>
          </cell>
          <cell r="B82">
            <v>2105</v>
          </cell>
          <cell r="C82" t="str">
            <v>Espárrago de 16x457mm (5/8 x 18")</v>
          </cell>
          <cell r="D82" t="str">
            <v>U</v>
          </cell>
          <cell r="E82" t="str">
            <v xml:space="preserve"> </v>
          </cell>
          <cell r="F82" t="str">
            <v xml:space="preserve"> </v>
          </cell>
          <cell r="G82" t="str">
            <v xml:space="preserve"> </v>
          </cell>
          <cell r="H82" t="str">
            <v xml:space="preserve"> </v>
          </cell>
          <cell r="I82" t="str">
            <v xml:space="preserve"> </v>
          </cell>
          <cell r="J82" t="str">
            <v xml:space="preserve"> </v>
          </cell>
          <cell r="K82" t="str">
            <v xml:space="preserve"> </v>
          </cell>
          <cell r="L82" t="str">
            <v xml:space="preserve"> </v>
          </cell>
          <cell r="M82" t="str">
            <v xml:space="preserve"> </v>
          </cell>
          <cell r="N82" t="str">
            <v xml:space="preserve"> </v>
          </cell>
          <cell r="O82" t="str">
            <v xml:space="preserve"> </v>
          </cell>
          <cell r="P82" t="str">
            <v xml:space="preserve"> </v>
          </cell>
          <cell r="Q82" t="str">
            <v xml:space="preserve"> </v>
          </cell>
          <cell r="R82" t="str">
            <v xml:space="preserve"> </v>
          </cell>
          <cell r="S82" t="str">
            <v xml:space="preserve"> </v>
          </cell>
          <cell r="T82" t="str">
            <v xml:space="preserve"> </v>
          </cell>
          <cell r="U82" t="str">
            <v xml:space="preserve"> </v>
          </cell>
          <cell r="V82" t="str">
            <v xml:space="preserve"> </v>
          </cell>
          <cell r="W82" t="str">
            <v xml:space="preserve"> </v>
          </cell>
          <cell r="X82" t="str">
            <v xml:space="preserve"> </v>
          </cell>
          <cell r="Y82" t="str">
            <v xml:space="preserve"> </v>
          </cell>
          <cell r="AA82">
            <v>0</v>
          </cell>
          <cell r="AB82">
            <v>5577.4539999999997</v>
          </cell>
        </row>
        <row r="83">
          <cell r="A83">
            <v>10079</v>
          </cell>
          <cell r="B83">
            <v>2103</v>
          </cell>
          <cell r="C83" t="str">
            <v>Esparrago de 5/8"x14"</v>
          </cell>
          <cell r="D83" t="str">
            <v>U</v>
          </cell>
          <cell r="E83" t="str">
            <v xml:space="preserve"> </v>
          </cell>
          <cell r="F83" t="str">
            <v xml:space="preserve"> </v>
          </cell>
          <cell r="G83" t="str">
            <v xml:space="preserve"> </v>
          </cell>
          <cell r="H83" t="str">
            <v xml:space="preserve"> </v>
          </cell>
          <cell r="I83" t="str">
            <v xml:space="preserve"> </v>
          </cell>
          <cell r="J83" t="str">
            <v xml:space="preserve"> </v>
          </cell>
          <cell r="K83" t="str">
            <v xml:space="preserve"> </v>
          </cell>
          <cell r="L83" t="str">
            <v xml:space="preserve"> </v>
          </cell>
          <cell r="M83" t="str">
            <v xml:space="preserve"> </v>
          </cell>
          <cell r="N83" t="str">
            <v xml:space="preserve"> </v>
          </cell>
          <cell r="O83" t="str">
            <v xml:space="preserve"> </v>
          </cell>
          <cell r="P83" t="str">
            <v xml:space="preserve"> </v>
          </cell>
          <cell r="Q83" t="str">
            <v xml:space="preserve"> </v>
          </cell>
          <cell r="R83" t="str">
            <v xml:space="preserve"> </v>
          </cell>
          <cell r="S83" t="str">
            <v xml:space="preserve"> </v>
          </cell>
          <cell r="T83" t="str">
            <v xml:space="preserve"> </v>
          </cell>
          <cell r="U83" t="str">
            <v xml:space="preserve"> </v>
          </cell>
          <cell r="V83" t="str">
            <v xml:space="preserve"> </v>
          </cell>
          <cell r="W83" t="str">
            <v xml:space="preserve"> </v>
          </cell>
          <cell r="X83" t="str">
            <v xml:space="preserve"> </v>
          </cell>
          <cell r="Y83" t="str">
            <v xml:space="preserve"> </v>
          </cell>
          <cell r="AA83">
            <v>0</v>
          </cell>
          <cell r="AB83">
            <v>4659.6619999999994</v>
          </cell>
        </row>
        <row r="84">
          <cell r="A84">
            <v>10080</v>
          </cell>
          <cell r="B84">
            <v>2101</v>
          </cell>
          <cell r="C84" t="str">
            <v>Espárrago de16x254mm (5/8"x10")</v>
          </cell>
          <cell r="D84" t="str">
            <v>U</v>
          </cell>
          <cell r="E84" t="str">
            <v xml:space="preserve"> </v>
          </cell>
          <cell r="F84" t="str">
            <v xml:space="preserve"> </v>
          </cell>
          <cell r="G84" t="str">
            <v xml:space="preserve"> </v>
          </cell>
          <cell r="H84" t="str">
            <v xml:space="preserve"> </v>
          </cell>
          <cell r="I84" t="str">
            <v xml:space="preserve"> </v>
          </cell>
          <cell r="J84" t="str">
            <v xml:space="preserve"> </v>
          </cell>
          <cell r="K84" t="str">
            <v xml:space="preserve"> </v>
          </cell>
          <cell r="L84" t="str">
            <v xml:space="preserve"> </v>
          </cell>
          <cell r="M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>
            <v>6</v>
          </cell>
          <cell r="S84" t="str">
            <v xml:space="preserve"> </v>
          </cell>
          <cell r="T84" t="str">
            <v xml:space="preserve"> </v>
          </cell>
          <cell r="U84" t="str">
            <v xml:space="preserve"> </v>
          </cell>
          <cell r="V84" t="str">
            <v xml:space="preserve"> </v>
          </cell>
          <cell r="W84" t="str">
            <v xml:space="preserve"> </v>
          </cell>
          <cell r="X84" t="str">
            <v xml:space="preserve"> </v>
          </cell>
          <cell r="Y84" t="str">
            <v xml:space="preserve"> </v>
          </cell>
          <cell r="AA84">
            <v>6</v>
          </cell>
          <cell r="AB84">
            <v>3734.9865599999994</v>
          </cell>
        </row>
        <row r="85">
          <cell r="A85">
            <v>10081</v>
          </cell>
          <cell r="B85" t="str">
            <v>SR-19</v>
          </cell>
          <cell r="C85" t="str">
            <v>Espigo para aislador line post</v>
          </cell>
          <cell r="D85" t="str">
            <v>U</v>
          </cell>
          <cell r="E85" t="str">
            <v xml:space="preserve"> </v>
          </cell>
          <cell r="F85" t="str">
            <v xml:space="preserve"> </v>
          </cell>
          <cell r="G85" t="str">
            <v xml:space="preserve"> </v>
          </cell>
          <cell r="H85" t="str">
            <v xml:space="preserve"> </v>
          </cell>
          <cell r="I85" t="str">
            <v xml:space="preserve"> </v>
          </cell>
          <cell r="J85" t="str">
            <v xml:space="preserve"> </v>
          </cell>
          <cell r="K85" t="str">
            <v xml:space="preserve"> </v>
          </cell>
          <cell r="L85" t="str">
            <v xml:space="preserve"> </v>
          </cell>
          <cell r="M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  <cell r="T85" t="str">
            <v xml:space="preserve"> </v>
          </cell>
          <cell r="U85" t="str">
            <v xml:space="preserve"> </v>
          </cell>
          <cell r="V85" t="str">
            <v xml:space="preserve"> </v>
          </cell>
          <cell r="W85" t="str">
            <v xml:space="preserve"> </v>
          </cell>
          <cell r="X85" t="str">
            <v xml:space="preserve"> </v>
          </cell>
          <cell r="Y85" t="str">
            <v xml:space="preserve"> </v>
          </cell>
          <cell r="AA85">
            <v>0</v>
          </cell>
          <cell r="AB85">
            <v>0</v>
          </cell>
        </row>
        <row r="86">
          <cell r="A86">
            <v>10082</v>
          </cell>
          <cell r="B86">
            <v>502</v>
          </cell>
          <cell r="C86" t="str">
            <v>Espigo para cruceta de madera - 36000 psi</v>
          </cell>
          <cell r="D86" t="str">
            <v>U</v>
          </cell>
          <cell r="E86" t="str">
            <v xml:space="preserve"> </v>
          </cell>
          <cell r="F86" t="str">
            <v xml:space="preserve"> </v>
          </cell>
          <cell r="G86" t="str">
            <v xml:space="preserve"> </v>
          </cell>
          <cell r="H86" t="str">
            <v xml:space="preserve"> </v>
          </cell>
          <cell r="I86" t="str">
            <v xml:space="preserve"> </v>
          </cell>
          <cell r="J86" t="str">
            <v xml:space="preserve"> </v>
          </cell>
          <cell r="K86" t="str">
            <v xml:space="preserve"> </v>
          </cell>
          <cell r="L86" t="str">
            <v xml:space="preserve"> </v>
          </cell>
          <cell r="M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  <cell r="T86" t="str">
            <v xml:space="preserve"> </v>
          </cell>
          <cell r="U86" t="str">
            <v xml:space="preserve"> </v>
          </cell>
          <cell r="V86" t="str">
            <v xml:space="preserve"> </v>
          </cell>
          <cell r="W86" t="str">
            <v xml:space="preserve"> </v>
          </cell>
          <cell r="X86" t="str">
            <v xml:space="preserve"> </v>
          </cell>
          <cell r="Y86" t="str">
            <v xml:space="preserve"> </v>
          </cell>
          <cell r="AA86">
            <v>0</v>
          </cell>
          <cell r="AB86">
            <v>0</v>
          </cell>
        </row>
        <row r="87">
          <cell r="A87">
            <v>10083</v>
          </cell>
          <cell r="B87" t="str">
            <v>SR-20</v>
          </cell>
          <cell r="C87" t="str">
            <v>Espigo para cruceta metálica</v>
          </cell>
          <cell r="D87" t="str">
            <v>U</v>
          </cell>
          <cell r="E87" t="str">
            <v xml:space="preserve"> </v>
          </cell>
          <cell r="F87" t="str">
            <v xml:space="preserve"> </v>
          </cell>
          <cell r="G87" t="str">
            <v xml:space="preserve"> </v>
          </cell>
          <cell r="H87" t="str">
            <v xml:space="preserve"> </v>
          </cell>
          <cell r="I87" t="str">
            <v xml:space="preserve"> </v>
          </cell>
          <cell r="J87" t="str">
            <v xml:space="preserve"> </v>
          </cell>
          <cell r="K87" t="str">
            <v xml:space="preserve"> </v>
          </cell>
          <cell r="L87" t="str">
            <v xml:space="preserve"> </v>
          </cell>
          <cell r="M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  <cell r="T87" t="str">
            <v xml:space="preserve"> </v>
          </cell>
          <cell r="U87" t="str">
            <v xml:space="preserve"> </v>
          </cell>
          <cell r="V87" t="str">
            <v xml:space="preserve"> </v>
          </cell>
          <cell r="W87" t="str">
            <v xml:space="preserve"> </v>
          </cell>
          <cell r="X87" t="str">
            <v xml:space="preserve"> </v>
          </cell>
          <cell r="Y87" t="str">
            <v xml:space="preserve"> </v>
          </cell>
          <cell r="AA87">
            <v>0</v>
          </cell>
          <cell r="AB87">
            <v>0</v>
          </cell>
        </row>
        <row r="88">
          <cell r="A88">
            <v>10084</v>
          </cell>
          <cell r="B88" t="str">
            <v>SR-21</v>
          </cell>
          <cell r="C88" t="str">
            <v>Espigo para extremo de poste</v>
          </cell>
          <cell r="D88" t="str">
            <v>U</v>
          </cell>
          <cell r="E88" t="str">
            <v xml:space="preserve"> </v>
          </cell>
          <cell r="F88" t="str">
            <v xml:space="preserve"> </v>
          </cell>
          <cell r="G88" t="str">
            <v xml:space="preserve"> </v>
          </cell>
          <cell r="H88" t="str">
            <v xml:space="preserve"> </v>
          </cell>
          <cell r="I88" t="str">
            <v xml:space="preserve"> </v>
          </cell>
          <cell r="J88" t="str">
            <v xml:space="preserve"> </v>
          </cell>
          <cell r="K88" t="str">
            <v xml:space="preserve"> </v>
          </cell>
          <cell r="L88" t="str">
            <v xml:space="preserve"> </v>
          </cell>
          <cell r="M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  <cell r="T88" t="str">
            <v xml:space="preserve"> </v>
          </cell>
          <cell r="U88" t="str">
            <v xml:space="preserve"> </v>
          </cell>
          <cell r="V88" t="str">
            <v xml:space="preserve"> </v>
          </cell>
          <cell r="W88" t="str">
            <v xml:space="preserve"> </v>
          </cell>
          <cell r="X88" t="str">
            <v xml:space="preserve"> </v>
          </cell>
          <cell r="Y88" t="str">
            <v xml:space="preserve"> </v>
          </cell>
          <cell r="AA88">
            <v>0</v>
          </cell>
          <cell r="AB88">
            <v>19809.899999999998</v>
          </cell>
        </row>
        <row r="89">
          <cell r="A89">
            <v>10085</v>
          </cell>
          <cell r="B89" t="str">
            <v>SR-22</v>
          </cell>
          <cell r="C89" t="str">
            <v>Espigo para Line post cruceta metálica</v>
          </cell>
          <cell r="D89" t="str">
            <v>U</v>
          </cell>
          <cell r="E89" t="str">
            <v xml:space="preserve"> </v>
          </cell>
          <cell r="F89" t="str">
            <v xml:space="preserve"> </v>
          </cell>
          <cell r="G89" t="str">
            <v xml:space="preserve"> </v>
          </cell>
          <cell r="H89" t="str">
            <v xml:space="preserve"> </v>
          </cell>
          <cell r="I89" t="str">
            <v xml:space="preserve"> </v>
          </cell>
          <cell r="J89" t="str">
            <v xml:space="preserve"> </v>
          </cell>
          <cell r="K89" t="str">
            <v xml:space="preserve"> </v>
          </cell>
          <cell r="L89">
            <v>6</v>
          </cell>
          <cell r="M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>
            <v>132</v>
          </cell>
          <cell r="Q89">
            <v>8</v>
          </cell>
          <cell r="R89" t="str">
            <v xml:space="preserve"> </v>
          </cell>
          <cell r="S89" t="str">
            <v xml:space="preserve"> </v>
          </cell>
          <cell r="T89" t="str">
            <v xml:space="preserve"> </v>
          </cell>
          <cell r="U89" t="str">
            <v xml:space="preserve"> </v>
          </cell>
          <cell r="V89" t="str">
            <v xml:space="preserve"> </v>
          </cell>
          <cell r="W89" t="str">
            <v xml:space="preserve"> </v>
          </cell>
          <cell r="X89" t="str">
            <v xml:space="preserve"> </v>
          </cell>
          <cell r="Y89" t="str">
            <v xml:space="preserve"> </v>
          </cell>
          <cell r="AA89">
            <v>146</v>
          </cell>
          <cell r="AB89">
            <v>3496.8779999999997</v>
          </cell>
        </row>
        <row r="90">
          <cell r="A90">
            <v>10086</v>
          </cell>
          <cell r="B90" t="str">
            <v>SR-27</v>
          </cell>
          <cell r="C90" t="str">
            <v>Fotocelda</v>
          </cell>
          <cell r="D90" t="str">
            <v>U</v>
          </cell>
          <cell r="E90" t="str">
            <v xml:space="preserve"> </v>
          </cell>
          <cell r="F90" t="str">
            <v xml:space="preserve"> </v>
          </cell>
          <cell r="G90" t="str">
            <v xml:space="preserve"> </v>
          </cell>
          <cell r="H90" t="str">
            <v xml:space="preserve"> </v>
          </cell>
          <cell r="I90" t="str">
            <v xml:space="preserve"> </v>
          </cell>
          <cell r="J90" t="str">
            <v xml:space="preserve"> </v>
          </cell>
          <cell r="K90" t="str">
            <v xml:space="preserve"> </v>
          </cell>
          <cell r="L90" t="str">
            <v xml:space="preserve"> </v>
          </cell>
          <cell r="M90" t="str">
            <v xml:space="preserve"> </v>
          </cell>
          <cell r="N90" t="str">
            <v xml:space="preserve"> </v>
          </cell>
          <cell r="O90" t="str">
            <v xml:space="preserve"> </v>
          </cell>
          <cell r="P90" t="str">
            <v xml:space="preserve"> </v>
          </cell>
          <cell r="Q90" t="str">
            <v xml:space="preserve"> </v>
          </cell>
          <cell r="R90" t="str">
            <v xml:space="preserve"> </v>
          </cell>
          <cell r="S90" t="str">
            <v xml:space="preserve"> </v>
          </cell>
          <cell r="T90" t="str">
            <v xml:space="preserve"> </v>
          </cell>
          <cell r="U90" t="str">
            <v xml:space="preserve"> </v>
          </cell>
          <cell r="V90" t="str">
            <v xml:space="preserve"> </v>
          </cell>
          <cell r="W90" t="str">
            <v xml:space="preserve"> </v>
          </cell>
          <cell r="X90" t="str">
            <v xml:space="preserve"> </v>
          </cell>
          <cell r="Y90" t="str">
            <v xml:space="preserve"> </v>
          </cell>
          <cell r="AA90">
            <v>0</v>
          </cell>
          <cell r="AB90">
            <v>15175.583999999999</v>
          </cell>
        </row>
        <row r="91">
          <cell r="A91">
            <v>10087</v>
          </cell>
          <cell r="B91">
            <v>5508</v>
          </cell>
          <cell r="C91" t="str">
            <v>Fusible tipo H de 2 A.</v>
          </cell>
          <cell r="D91" t="str">
            <v>U</v>
          </cell>
          <cell r="E91" t="str">
            <v xml:space="preserve"> </v>
          </cell>
          <cell r="F91" t="str">
            <v xml:space="preserve"> </v>
          </cell>
          <cell r="G91" t="str">
            <v xml:space="preserve"> </v>
          </cell>
          <cell r="H91" t="str">
            <v xml:space="preserve"> </v>
          </cell>
          <cell r="I91" t="str">
            <v xml:space="preserve"> </v>
          </cell>
          <cell r="J91" t="str">
            <v xml:space="preserve"> </v>
          </cell>
          <cell r="K91" t="str">
            <v xml:space="preserve"> </v>
          </cell>
          <cell r="L91" t="str">
            <v xml:space="preserve"> </v>
          </cell>
          <cell r="M91" t="str">
            <v xml:space="preserve"> </v>
          </cell>
          <cell r="N91" t="str">
            <v xml:space="preserve"> </v>
          </cell>
          <cell r="O91" t="str">
            <v xml:space="preserve"> </v>
          </cell>
          <cell r="P91" t="str">
            <v xml:space="preserve"> </v>
          </cell>
          <cell r="Q91" t="str">
            <v xml:space="preserve"> </v>
          </cell>
          <cell r="R91" t="str">
            <v xml:space="preserve"> </v>
          </cell>
          <cell r="S91" t="str">
            <v xml:space="preserve"> </v>
          </cell>
          <cell r="T91" t="str">
            <v xml:space="preserve"> </v>
          </cell>
          <cell r="U91" t="str">
            <v xml:space="preserve"> </v>
          </cell>
          <cell r="V91">
            <v>8</v>
          </cell>
          <cell r="W91" t="str">
            <v xml:space="preserve"> </v>
          </cell>
          <cell r="X91" t="str">
            <v xml:space="preserve"> </v>
          </cell>
          <cell r="Y91" t="str">
            <v xml:space="preserve"> </v>
          </cell>
          <cell r="AA91">
            <v>8</v>
          </cell>
          <cell r="AB91">
            <v>2401.2000000000003</v>
          </cell>
        </row>
        <row r="92">
          <cell r="A92">
            <v>10088</v>
          </cell>
          <cell r="B92">
            <v>5521</v>
          </cell>
          <cell r="C92" t="str">
            <v>Fusible tipo T</v>
          </cell>
          <cell r="D92" t="str">
            <v>U</v>
          </cell>
          <cell r="E92" t="str">
            <v xml:space="preserve"> </v>
          </cell>
          <cell r="F92" t="str">
            <v xml:space="preserve"> </v>
          </cell>
          <cell r="G92" t="str">
            <v xml:space="preserve"> </v>
          </cell>
          <cell r="H92" t="str">
            <v xml:space="preserve"> </v>
          </cell>
          <cell r="I92" t="str">
            <v xml:space="preserve"> </v>
          </cell>
          <cell r="J92" t="str">
            <v xml:space="preserve"> </v>
          </cell>
          <cell r="K92" t="str">
            <v xml:space="preserve"> </v>
          </cell>
          <cell r="L92" t="str">
            <v xml:space="preserve"> </v>
          </cell>
          <cell r="M92" t="str">
            <v xml:space="preserve"> </v>
          </cell>
          <cell r="N92" t="str">
            <v xml:space="preserve"> </v>
          </cell>
          <cell r="O92" t="str">
            <v xml:space="preserve"> </v>
          </cell>
          <cell r="P92" t="str">
            <v xml:space="preserve"> </v>
          </cell>
          <cell r="Q92" t="str">
            <v xml:space="preserve"> </v>
          </cell>
          <cell r="R92" t="str">
            <v xml:space="preserve"> </v>
          </cell>
          <cell r="S92" t="str">
            <v xml:space="preserve"> </v>
          </cell>
          <cell r="T92" t="str">
            <v xml:space="preserve"> </v>
          </cell>
          <cell r="U92" t="str">
            <v xml:space="preserve"> </v>
          </cell>
          <cell r="V92" t="str">
            <v xml:space="preserve"> </v>
          </cell>
          <cell r="W92">
            <v>4</v>
          </cell>
          <cell r="X92" t="str">
            <v xml:space="preserve"> </v>
          </cell>
          <cell r="Y92" t="str">
            <v xml:space="preserve"> </v>
          </cell>
          <cell r="AA92">
            <v>4</v>
          </cell>
          <cell r="AB92">
            <v>2494.58</v>
          </cell>
        </row>
        <row r="93">
          <cell r="A93">
            <v>10089</v>
          </cell>
          <cell r="B93">
            <v>5513</v>
          </cell>
          <cell r="C93" t="str">
            <v>Fusibles de tipo K - 10 A.</v>
          </cell>
          <cell r="D93" t="str">
            <v>U</v>
          </cell>
          <cell r="E93" t="str">
            <v xml:space="preserve"> </v>
          </cell>
          <cell r="F93" t="str">
            <v xml:space="preserve"> </v>
          </cell>
          <cell r="G93" t="str">
            <v xml:space="preserve"> </v>
          </cell>
          <cell r="H93" t="str">
            <v xml:space="preserve"> </v>
          </cell>
          <cell r="I93" t="str">
            <v xml:space="preserve"> </v>
          </cell>
          <cell r="J93" t="str">
            <v xml:space="preserve"> </v>
          </cell>
          <cell r="K93" t="str">
            <v xml:space="preserve"> </v>
          </cell>
          <cell r="L93" t="str">
            <v xml:space="preserve"> </v>
          </cell>
          <cell r="M93" t="str">
            <v xml:space="preserve"> </v>
          </cell>
          <cell r="N93" t="str">
            <v xml:space="preserve"> </v>
          </cell>
          <cell r="O93" t="str">
            <v xml:space="preserve"> </v>
          </cell>
          <cell r="P93" t="str">
            <v xml:space="preserve"> </v>
          </cell>
          <cell r="Q93" t="str">
            <v xml:space="preserve"> </v>
          </cell>
          <cell r="R93" t="str">
            <v xml:space="preserve"> </v>
          </cell>
          <cell r="S93" t="str">
            <v xml:space="preserve"> </v>
          </cell>
          <cell r="T93" t="str">
            <v xml:space="preserve"> </v>
          </cell>
          <cell r="U93" t="str">
            <v xml:space="preserve"> </v>
          </cell>
          <cell r="V93" t="str">
            <v xml:space="preserve"> </v>
          </cell>
          <cell r="W93" t="str">
            <v xml:space="preserve"> </v>
          </cell>
          <cell r="X93" t="str">
            <v xml:space="preserve"> </v>
          </cell>
          <cell r="Y93" t="str">
            <v xml:space="preserve"> </v>
          </cell>
          <cell r="AA93">
            <v>0</v>
          </cell>
          <cell r="AB93">
            <v>2401.1999999999998</v>
          </cell>
        </row>
        <row r="94">
          <cell r="A94">
            <v>10090</v>
          </cell>
          <cell r="B94">
            <v>5510</v>
          </cell>
          <cell r="C94" t="str">
            <v>Fusibles de tipo K - 3 A.</v>
          </cell>
          <cell r="D94" t="str">
            <v>U</v>
          </cell>
          <cell r="E94" t="str">
            <v xml:space="preserve"> </v>
          </cell>
          <cell r="F94" t="str">
            <v xml:space="preserve"> </v>
          </cell>
          <cell r="G94" t="str">
            <v xml:space="preserve"> </v>
          </cell>
          <cell r="H94" t="str">
            <v xml:space="preserve"> </v>
          </cell>
          <cell r="I94" t="str">
            <v xml:space="preserve"> </v>
          </cell>
          <cell r="J94" t="str">
            <v xml:space="preserve"> </v>
          </cell>
          <cell r="K94" t="str">
            <v xml:space="preserve"> </v>
          </cell>
          <cell r="L94" t="str">
            <v xml:space="preserve"> </v>
          </cell>
          <cell r="M94" t="str">
            <v xml:space="preserve"> </v>
          </cell>
          <cell r="N94" t="str">
            <v xml:space="preserve"> </v>
          </cell>
          <cell r="O94" t="str">
            <v xml:space="preserve"> </v>
          </cell>
          <cell r="P94" t="str">
            <v xml:space="preserve"> </v>
          </cell>
          <cell r="Q94" t="str">
            <v xml:space="preserve"> </v>
          </cell>
          <cell r="R94" t="str">
            <v xml:space="preserve"> </v>
          </cell>
          <cell r="S94" t="str">
            <v xml:space="preserve"> </v>
          </cell>
          <cell r="T94" t="str">
            <v xml:space="preserve"> </v>
          </cell>
          <cell r="U94" t="str">
            <v xml:space="preserve"> </v>
          </cell>
          <cell r="V94" t="str">
            <v xml:space="preserve"> </v>
          </cell>
          <cell r="W94" t="str">
            <v xml:space="preserve"> </v>
          </cell>
          <cell r="X94" t="str">
            <v xml:space="preserve"> </v>
          </cell>
          <cell r="Y94" t="str">
            <v xml:space="preserve"> </v>
          </cell>
          <cell r="AA94">
            <v>0</v>
          </cell>
          <cell r="AB94">
            <v>2401.1999999999998</v>
          </cell>
        </row>
        <row r="95">
          <cell r="A95">
            <v>10091</v>
          </cell>
          <cell r="B95">
            <v>701</v>
          </cell>
          <cell r="C95" t="str">
            <v>Grapa de retención tipo pasante en aleación de aluminio</v>
          </cell>
          <cell r="D95" t="str">
            <v>U</v>
          </cell>
          <cell r="E95" t="str">
            <v xml:space="preserve"> </v>
          </cell>
          <cell r="F95" t="str">
            <v xml:space="preserve"> </v>
          </cell>
          <cell r="G95" t="str">
            <v xml:space="preserve"> </v>
          </cell>
          <cell r="H95" t="str">
            <v xml:space="preserve"> </v>
          </cell>
          <cell r="I95" t="str">
            <v xml:space="preserve"> </v>
          </cell>
          <cell r="J95" t="str">
            <v xml:space="preserve"> </v>
          </cell>
          <cell r="K95">
            <v>14</v>
          </cell>
          <cell r="L95">
            <v>12</v>
          </cell>
          <cell r="M95" t="str">
            <v xml:space="preserve"> </v>
          </cell>
          <cell r="N95" t="str">
            <v xml:space="preserve"> </v>
          </cell>
          <cell r="O95" t="str">
            <v xml:space="preserve"> </v>
          </cell>
          <cell r="P95" t="str">
            <v xml:space="preserve"> </v>
          </cell>
          <cell r="Q95" t="str">
            <v xml:space="preserve"> </v>
          </cell>
          <cell r="R95" t="str">
            <v xml:space="preserve"> </v>
          </cell>
          <cell r="S95" t="str">
            <v xml:space="preserve"> </v>
          </cell>
          <cell r="T95" t="str">
            <v xml:space="preserve"> </v>
          </cell>
          <cell r="U95" t="str">
            <v xml:space="preserve"> </v>
          </cell>
          <cell r="V95" t="str">
            <v xml:space="preserve"> </v>
          </cell>
          <cell r="W95" t="str">
            <v xml:space="preserve"> </v>
          </cell>
          <cell r="X95" t="str">
            <v xml:space="preserve"> </v>
          </cell>
          <cell r="Y95" t="str">
            <v xml:space="preserve"> </v>
          </cell>
          <cell r="AA95">
            <v>26</v>
          </cell>
          <cell r="AB95">
            <v>10295</v>
          </cell>
        </row>
        <row r="96">
          <cell r="A96">
            <v>10092</v>
          </cell>
          <cell r="B96">
            <v>703</v>
          </cell>
          <cell r="C96" t="str">
            <v>Grapa de retención tipo pasante en aleación de aluminio. ACSR # 2</v>
          </cell>
          <cell r="D96" t="str">
            <v>U</v>
          </cell>
          <cell r="E96" t="str">
            <v xml:space="preserve"> </v>
          </cell>
          <cell r="F96" t="str">
            <v xml:space="preserve"> </v>
          </cell>
          <cell r="G96" t="str">
            <v xml:space="preserve"> </v>
          </cell>
          <cell r="H96" t="str">
            <v xml:space="preserve"> </v>
          </cell>
          <cell r="I96" t="str">
            <v xml:space="preserve"> </v>
          </cell>
          <cell r="J96" t="str">
            <v xml:space="preserve"> </v>
          </cell>
          <cell r="K96" t="str">
            <v xml:space="preserve"> </v>
          </cell>
          <cell r="L96" t="str">
            <v xml:space="preserve"> </v>
          </cell>
          <cell r="M96" t="str">
            <v xml:space="preserve"> </v>
          </cell>
          <cell r="N96" t="str">
            <v xml:space="preserve"> </v>
          </cell>
          <cell r="O96" t="str">
            <v xml:space="preserve"> </v>
          </cell>
          <cell r="P96" t="str">
            <v xml:space="preserve"> </v>
          </cell>
          <cell r="Q96" t="str">
            <v xml:space="preserve"> </v>
          </cell>
          <cell r="R96">
            <v>12</v>
          </cell>
          <cell r="S96" t="str">
            <v xml:space="preserve"> </v>
          </cell>
          <cell r="T96" t="str">
            <v xml:space="preserve"> </v>
          </cell>
          <cell r="U96" t="str">
            <v xml:space="preserve"> </v>
          </cell>
          <cell r="V96" t="str">
            <v xml:space="preserve"> </v>
          </cell>
          <cell r="W96" t="str">
            <v xml:space="preserve"> </v>
          </cell>
          <cell r="X96" t="str">
            <v xml:space="preserve"> </v>
          </cell>
          <cell r="Y96" t="str">
            <v xml:space="preserve"> </v>
          </cell>
          <cell r="AA96">
            <v>12</v>
          </cell>
          <cell r="AB96">
            <v>10295</v>
          </cell>
        </row>
        <row r="97">
          <cell r="A97">
            <v>10093</v>
          </cell>
          <cell r="B97">
            <v>772</v>
          </cell>
          <cell r="C97" t="str">
            <v>Grapa prensora de tres pernos</v>
          </cell>
          <cell r="D97" t="str">
            <v>U</v>
          </cell>
          <cell r="E97" t="str">
            <v xml:space="preserve"> </v>
          </cell>
          <cell r="F97" t="str">
            <v xml:space="preserve"> </v>
          </cell>
          <cell r="G97" t="str">
            <v xml:space="preserve"> </v>
          </cell>
          <cell r="H97" t="str">
            <v xml:space="preserve"> </v>
          </cell>
          <cell r="I97" t="str">
            <v xml:space="preserve"> </v>
          </cell>
          <cell r="J97" t="str">
            <v xml:space="preserve"> </v>
          </cell>
          <cell r="K97" t="str">
            <v xml:space="preserve"> </v>
          </cell>
          <cell r="L97" t="str">
            <v xml:space="preserve"> </v>
          </cell>
          <cell r="M97">
            <v>30</v>
          </cell>
          <cell r="N97" t="str">
            <v xml:space="preserve"> </v>
          </cell>
          <cell r="O97" t="str">
            <v xml:space="preserve"> </v>
          </cell>
          <cell r="P97" t="str">
            <v xml:space="preserve"> </v>
          </cell>
          <cell r="Q97" t="str">
            <v xml:space="preserve"> </v>
          </cell>
          <cell r="R97" t="str">
            <v xml:space="preserve"> </v>
          </cell>
          <cell r="S97" t="str">
            <v xml:space="preserve"> </v>
          </cell>
          <cell r="T97" t="str">
            <v xml:space="preserve"> </v>
          </cell>
          <cell r="U97" t="str">
            <v xml:space="preserve"> </v>
          </cell>
          <cell r="V97" t="str">
            <v xml:space="preserve"> </v>
          </cell>
          <cell r="W97" t="str">
            <v xml:space="preserve"> </v>
          </cell>
          <cell r="X97" t="str">
            <v xml:space="preserve"> </v>
          </cell>
          <cell r="Y97" t="str">
            <v xml:space="preserve"> </v>
          </cell>
          <cell r="AA97">
            <v>30</v>
          </cell>
          <cell r="AB97">
            <v>13360.676999999998</v>
          </cell>
        </row>
        <row r="98">
          <cell r="A98">
            <v>10094</v>
          </cell>
          <cell r="B98">
            <v>771</v>
          </cell>
          <cell r="C98" t="str">
            <v>Grapa prensora de tres pernos de 3/8"x 1 1/2"x6"-Perno de 1/2"</v>
          </cell>
          <cell r="D98" t="str">
            <v>U</v>
          </cell>
          <cell r="E98" t="str">
            <v xml:space="preserve"> </v>
          </cell>
          <cell r="F98" t="str">
            <v xml:space="preserve"> </v>
          </cell>
          <cell r="G98" t="str">
            <v xml:space="preserve"> </v>
          </cell>
          <cell r="H98" t="str">
            <v xml:space="preserve"> </v>
          </cell>
          <cell r="I98" t="str">
            <v xml:space="preserve"> </v>
          </cell>
          <cell r="J98" t="str">
            <v xml:space="preserve"> </v>
          </cell>
          <cell r="K98" t="str">
            <v xml:space="preserve"> </v>
          </cell>
          <cell r="L98" t="str">
            <v xml:space="preserve"> </v>
          </cell>
          <cell r="M98" t="str">
            <v xml:space="preserve"> </v>
          </cell>
          <cell r="N98">
            <v>140</v>
          </cell>
          <cell r="O98" t="str">
            <v xml:space="preserve"> </v>
          </cell>
          <cell r="P98" t="str">
            <v xml:space="preserve"> </v>
          </cell>
          <cell r="Q98" t="str">
            <v xml:space="preserve"> </v>
          </cell>
          <cell r="R98" t="str">
            <v xml:space="preserve"> </v>
          </cell>
          <cell r="S98" t="str">
            <v xml:space="preserve"> </v>
          </cell>
          <cell r="T98" t="str">
            <v xml:space="preserve"> </v>
          </cell>
          <cell r="U98" t="str">
            <v xml:space="preserve"> </v>
          </cell>
          <cell r="V98" t="str">
            <v xml:space="preserve"> </v>
          </cell>
          <cell r="W98" t="str">
            <v xml:space="preserve"> </v>
          </cell>
          <cell r="X98" t="str">
            <v xml:space="preserve"> </v>
          </cell>
          <cell r="Y98" t="str">
            <v xml:space="preserve"> </v>
          </cell>
          <cell r="AA98">
            <v>140</v>
          </cell>
          <cell r="AB98">
            <v>8619.2639999999992</v>
          </cell>
        </row>
        <row r="99">
          <cell r="A99">
            <v>10095</v>
          </cell>
          <cell r="B99">
            <v>1103</v>
          </cell>
          <cell r="C99" t="str">
            <v>Guardacabo en acero 3/8"</v>
          </cell>
          <cell r="D99" t="str">
            <v>U</v>
          </cell>
          <cell r="E99" t="str">
            <v xml:space="preserve"> </v>
          </cell>
          <cell r="F99" t="str">
            <v xml:space="preserve"> </v>
          </cell>
          <cell r="G99" t="str">
            <v xml:space="preserve"> </v>
          </cell>
          <cell r="H99" t="str">
            <v xml:space="preserve"> </v>
          </cell>
          <cell r="I99" t="str">
            <v xml:space="preserve"> </v>
          </cell>
          <cell r="J99" t="str">
            <v xml:space="preserve"> </v>
          </cell>
          <cell r="K99" t="str">
            <v xml:space="preserve"> </v>
          </cell>
          <cell r="L99" t="str">
            <v xml:space="preserve"> </v>
          </cell>
          <cell r="M99" t="str">
            <v xml:space="preserve"> </v>
          </cell>
          <cell r="N99">
            <v>35</v>
          </cell>
          <cell r="O99" t="str">
            <v xml:space="preserve"> </v>
          </cell>
          <cell r="P99" t="str">
            <v xml:space="preserve"> </v>
          </cell>
          <cell r="Q99" t="str">
            <v xml:space="preserve"> </v>
          </cell>
          <cell r="R99" t="str">
            <v xml:space="preserve"> </v>
          </cell>
          <cell r="S99" t="str">
            <v xml:space="preserve"> </v>
          </cell>
          <cell r="T99" t="str">
            <v xml:space="preserve"> </v>
          </cell>
          <cell r="U99" t="str">
            <v xml:space="preserve"> </v>
          </cell>
          <cell r="V99" t="str">
            <v xml:space="preserve"> </v>
          </cell>
          <cell r="W99" t="str">
            <v xml:space="preserve"> </v>
          </cell>
          <cell r="X99" t="str">
            <v xml:space="preserve"> </v>
          </cell>
          <cell r="Y99" t="str">
            <v xml:space="preserve"> </v>
          </cell>
          <cell r="AA99">
            <v>35</v>
          </cell>
          <cell r="AB99">
            <v>1305.6959999999999</v>
          </cell>
        </row>
        <row r="100">
          <cell r="A100">
            <v>10096</v>
          </cell>
          <cell r="B100">
            <v>1102</v>
          </cell>
          <cell r="C100" t="str">
            <v>Guardacabo en acero para 1/4"</v>
          </cell>
          <cell r="D100" t="str">
            <v>U</v>
          </cell>
          <cell r="E100" t="str">
            <v xml:space="preserve"> </v>
          </cell>
          <cell r="F100" t="str">
            <v xml:space="preserve"> </v>
          </cell>
          <cell r="G100" t="str">
            <v xml:space="preserve"> </v>
          </cell>
          <cell r="H100" t="str">
            <v xml:space="preserve"> </v>
          </cell>
          <cell r="I100" t="str">
            <v xml:space="preserve"> </v>
          </cell>
          <cell r="J100" t="str">
            <v xml:space="preserve"> </v>
          </cell>
          <cell r="K100" t="str">
            <v xml:space="preserve"> </v>
          </cell>
          <cell r="L100" t="str">
            <v xml:space="preserve"> </v>
          </cell>
          <cell r="M100">
            <v>15</v>
          </cell>
          <cell r="N100" t="str">
            <v xml:space="preserve"> </v>
          </cell>
          <cell r="O100" t="str">
            <v xml:space="preserve"> </v>
          </cell>
          <cell r="P100" t="str">
            <v xml:space="preserve"> </v>
          </cell>
          <cell r="Q100" t="str">
            <v xml:space="preserve"> </v>
          </cell>
          <cell r="R100" t="str">
            <v xml:space="preserve"> </v>
          </cell>
          <cell r="S100" t="str">
            <v xml:space="preserve"> </v>
          </cell>
          <cell r="T100" t="str">
            <v xml:space="preserve"> </v>
          </cell>
          <cell r="U100" t="str">
            <v xml:space="preserve"> </v>
          </cell>
          <cell r="V100" t="str">
            <v xml:space="preserve"> </v>
          </cell>
          <cell r="W100" t="str">
            <v xml:space="preserve"> </v>
          </cell>
          <cell r="X100" t="str">
            <v xml:space="preserve"> </v>
          </cell>
          <cell r="Y100" t="str">
            <v xml:space="preserve"> </v>
          </cell>
          <cell r="AA100">
            <v>15</v>
          </cell>
          <cell r="AB100">
            <v>1067.1999999999998</v>
          </cell>
        </row>
        <row r="101">
          <cell r="A101">
            <v>10097</v>
          </cell>
          <cell r="B101">
            <v>1292</v>
          </cell>
          <cell r="C101" t="str">
            <v>Hebilla para cinta Band-it de 5/8"</v>
          </cell>
          <cell r="D101" t="str">
            <v>U</v>
          </cell>
          <cell r="E101" t="str">
            <v xml:space="preserve"> </v>
          </cell>
          <cell r="F101" t="str">
            <v xml:space="preserve"> </v>
          </cell>
          <cell r="G101" t="str">
            <v xml:space="preserve"> </v>
          </cell>
          <cell r="H101" t="str">
            <v xml:space="preserve"> </v>
          </cell>
          <cell r="I101">
            <v>56</v>
          </cell>
          <cell r="J101" t="str">
            <v xml:space="preserve"> </v>
          </cell>
          <cell r="K101" t="str">
            <v xml:space="preserve"> </v>
          </cell>
          <cell r="L101" t="str">
            <v xml:space="preserve"> </v>
          </cell>
          <cell r="M101" t="str">
            <v xml:space="preserve"> </v>
          </cell>
          <cell r="N101" t="str">
            <v xml:space="preserve"> </v>
          </cell>
          <cell r="O101" t="str">
            <v xml:space="preserve"> </v>
          </cell>
          <cell r="P101" t="str">
            <v xml:space="preserve"> </v>
          </cell>
          <cell r="Q101" t="str">
            <v xml:space="preserve"> </v>
          </cell>
          <cell r="R101" t="str">
            <v xml:space="preserve"> </v>
          </cell>
          <cell r="S101">
            <v>24</v>
          </cell>
          <cell r="T101" t="str">
            <v xml:space="preserve"> </v>
          </cell>
          <cell r="U101" t="str">
            <v xml:space="preserve"> </v>
          </cell>
          <cell r="V101">
            <v>8</v>
          </cell>
          <cell r="W101" t="str">
            <v xml:space="preserve"> </v>
          </cell>
          <cell r="X101" t="str">
            <v xml:space="preserve"> </v>
          </cell>
          <cell r="Y101" t="str">
            <v xml:space="preserve"> </v>
          </cell>
          <cell r="AA101">
            <v>88</v>
          </cell>
          <cell r="AB101">
            <v>830.41499999999985</v>
          </cell>
        </row>
        <row r="102">
          <cell r="A102">
            <v>10098</v>
          </cell>
          <cell r="B102">
            <v>1332</v>
          </cell>
          <cell r="C102" t="str">
            <v>Herraje para templete en guitarra</v>
          </cell>
          <cell r="D102" t="str">
            <v>U</v>
          </cell>
          <cell r="E102" t="str">
            <v xml:space="preserve"> </v>
          </cell>
          <cell r="F102" t="str">
            <v xml:space="preserve"> </v>
          </cell>
          <cell r="G102" t="str">
            <v xml:space="preserve"> </v>
          </cell>
          <cell r="H102" t="str">
            <v xml:space="preserve"> </v>
          </cell>
          <cell r="I102" t="str">
            <v xml:space="preserve"> </v>
          </cell>
          <cell r="J102" t="str">
            <v xml:space="preserve"> </v>
          </cell>
          <cell r="K102" t="str">
            <v xml:space="preserve"> </v>
          </cell>
          <cell r="L102" t="str">
            <v xml:space="preserve"> </v>
          </cell>
          <cell r="M102" t="str">
            <v xml:space="preserve"> </v>
          </cell>
          <cell r="N102" t="str">
            <v xml:space="preserve"> </v>
          </cell>
          <cell r="O102" t="str">
            <v xml:space="preserve"> </v>
          </cell>
          <cell r="P102" t="str">
            <v xml:space="preserve"> </v>
          </cell>
          <cell r="Q102" t="str">
            <v xml:space="preserve"> </v>
          </cell>
          <cell r="R102" t="str">
            <v xml:space="preserve"> </v>
          </cell>
          <cell r="S102" t="str">
            <v xml:space="preserve"> </v>
          </cell>
          <cell r="T102" t="str">
            <v xml:space="preserve"> </v>
          </cell>
          <cell r="U102" t="str">
            <v xml:space="preserve"> </v>
          </cell>
          <cell r="V102" t="str">
            <v xml:space="preserve"> </v>
          </cell>
          <cell r="W102" t="str">
            <v xml:space="preserve"> </v>
          </cell>
          <cell r="X102" t="str">
            <v xml:space="preserve"> </v>
          </cell>
          <cell r="Y102" t="str">
            <v xml:space="preserve"> </v>
          </cell>
          <cell r="AA102">
            <v>0</v>
          </cell>
          <cell r="AB102">
            <v>74437.199999999983</v>
          </cell>
        </row>
        <row r="103">
          <cell r="A103">
            <v>10099</v>
          </cell>
          <cell r="B103" t="str">
            <v>SR-24</v>
          </cell>
          <cell r="C103" t="str">
            <v>Luminaria  de Sodio 70 vatios, CBF 208/240 V</v>
          </cell>
          <cell r="D103" t="str">
            <v>U</v>
          </cell>
          <cell r="E103" t="str">
            <v xml:space="preserve"> </v>
          </cell>
          <cell r="F103" t="str">
            <v xml:space="preserve"> </v>
          </cell>
          <cell r="G103" t="str">
            <v xml:space="preserve"> </v>
          </cell>
          <cell r="H103" t="str">
            <v xml:space="preserve"> </v>
          </cell>
          <cell r="I103" t="str">
            <v xml:space="preserve"> </v>
          </cell>
          <cell r="J103" t="str">
            <v xml:space="preserve"> </v>
          </cell>
          <cell r="K103" t="str">
            <v xml:space="preserve"> </v>
          </cell>
          <cell r="L103" t="str">
            <v xml:space="preserve"> </v>
          </cell>
          <cell r="M103" t="str">
            <v xml:space="preserve"> </v>
          </cell>
          <cell r="N103" t="str">
            <v xml:space="preserve"> </v>
          </cell>
          <cell r="O103" t="str">
            <v xml:space="preserve"> </v>
          </cell>
          <cell r="P103" t="str">
            <v xml:space="preserve"> </v>
          </cell>
          <cell r="Q103" t="str">
            <v xml:space="preserve"> </v>
          </cell>
          <cell r="R103" t="str">
            <v xml:space="preserve"> </v>
          </cell>
          <cell r="S103" t="str">
            <v xml:space="preserve"> </v>
          </cell>
          <cell r="T103" t="str">
            <v xml:space="preserve"> </v>
          </cell>
          <cell r="U103" t="str">
            <v xml:space="preserve"> </v>
          </cell>
          <cell r="V103" t="str">
            <v xml:space="preserve"> </v>
          </cell>
          <cell r="W103" t="str">
            <v xml:space="preserve"> </v>
          </cell>
          <cell r="X103" t="str">
            <v xml:space="preserve"> </v>
          </cell>
          <cell r="Y103" t="str">
            <v xml:space="preserve"> </v>
          </cell>
          <cell r="AA103">
            <v>0</v>
          </cell>
          <cell r="AB103">
            <v>104318.79999999999</v>
          </cell>
        </row>
        <row r="104">
          <cell r="A104">
            <v>10100</v>
          </cell>
          <cell r="B104">
            <v>5505</v>
          </cell>
          <cell r="C104" t="str">
            <v>Pararrayos distribución 12 KV, 10 KA, Ref: 55489</v>
          </cell>
          <cell r="D104" t="str">
            <v>U</v>
          </cell>
          <cell r="E104" t="str">
            <v xml:space="preserve"> </v>
          </cell>
          <cell r="F104" t="str">
            <v xml:space="preserve"> </v>
          </cell>
          <cell r="G104" t="str">
            <v xml:space="preserve"> </v>
          </cell>
          <cell r="H104" t="str">
            <v xml:space="preserve"> </v>
          </cell>
          <cell r="I104" t="str">
            <v xml:space="preserve"> </v>
          </cell>
          <cell r="J104" t="str">
            <v xml:space="preserve"> </v>
          </cell>
          <cell r="K104" t="str">
            <v xml:space="preserve"> </v>
          </cell>
          <cell r="L104" t="str">
            <v xml:space="preserve"> </v>
          </cell>
          <cell r="M104" t="str">
            <v xml:space="preserve"> </v>
          </cell>
          <cell r="N104" t="str">
            <v xml:space="preserve"> </v>
          </cell>
          <cell r="O104" t="str">
            <v xml:space="preserve"> </v>
          </cell>
          <cell r="P104" t="str">
            <v xml:space="preserve"> </v>
          </cell>
          <cell r="Q104" t="str">
            <v xml:space="preserve"> </v>
          </cell>
          <cell r="R104" t="str">
            <v xml:space="preserve"> </v>
          </cell>
          <cell r="S104" t="str">
            <v xml:space="preserve"> </v>
          </cell>
          <cell r="T104" t="str">
            <v xml:space="preserve"> </v>
          </cell>
          <cell r="U104" t="str">
            <v xml:space="preserve"> </v>
          </cell>
          <cell r="V104">
            <v>8</v>
          </cell>
          <cell r="W104" t="str">
            <v xml:space="preserve"> </v>
          </cell>
          <cell r="X104" t="str">
            <v xml:space="preserve"> </v>
          </cell>
          <cell r="Y104" t="str">
            <v xml:space="preserve"> </v>
          </cell>
          <cell r="AA104">
            <v>8</v>
          </cell>
          <cell r="AB104">
            <v>155904.00000000003</v>
          </cell>
        </row>
        <row r="105">
          <cell r="A105">
            <v>10101</v>
          </cell>
          <cell r="B105">
            <v>0</v>
          </cell>
          <cell r="C105" t="str">
            <v>Pararrayos polimérico 30 KV, 10 KA, Ref: S1301</v>
          </cell>
          <cell r="D105" t="str">
            <v>U</v>
          </cell>
          <cell r="E105" t="str">
            <v xml:space="preserve"> </v>
          </cell>
          <cell r="F105" t="str">
            <v xml:space="preserve"> </v>
          </cell>
          <cell r="G105" t="str">
            <v xml:space="preserve"> </v>
          </cell>
          <cell r="H105" t="str">
            <v xml:space="preserve"> </v>
          </cell>
          <cell r="I105" t="str">
            <v xml:space="preserve"> </v>
          </cell>
          <cell r="J105" t="str">
            <v xml:space="preserve"> </v>
          </cell>
          <cell r="K105" t="str">
            <v xml:space="preserve"> </v>
          </cell>
          <cell r="L105" t="str">
            <v xml:space="preserve"> </v>
          </cell>
          <cell r="M105" t="str">
            <v xml:space="preserve"> </v>
          </cell>
          <cell r="N105" t="str">
            <v xml:space="preserve"> </v>
          </cell>
          <cell r="O105" t="str">
            <v xml:space="preserve"> </v>
          </cell>
          <cell r="P105" t="str">
            <v xml:space="preserve"> </v>
          </cell>
          <cell r="Q105" t="str">
            <v xml:space="preserve"> </v>
          </cell>
          <cell r="R105" t="str">
            <v xml:space="preserve"> </v>
          </cell>
          <cell r="S105" t="str">
            <v xml:space="preserve"> </v>
          </cell>
          <cell r="T105" t="str">
            <v xml:space="preserve"> </v>
          </cell>
          <cell r="U105" t="str">
            <v xml:space="preserve"> </v>
          </cell>
          <cell r="V105" t="str">
            <v xml:space="preserve"> </v>
          </cell>
          <cell r="W105" t="str">
            <v xml:space="preserve"> </v>
          </cell>
          <cell r="X105" t="str">
            <v xml:space="preserve"> </v>
          </cell>
          <cell r="Y105" t="str">
            <v xml:space="preserve"> </v>
          </cell>
          <cell r="AA105">
            <v>0</v>
          </cell>
          <cell r="AB105">
            <v>337502</v>
          </cell>
        </row>
        <row r="106">
          <cell r="A106">
            <v>10102</v>
          </cell>
          <cell r="B106">
            <v>1805</v>
          </cell>
          <cell r="C106" t="str">
            <v>Percha de cinco puestos</v>
          </cell>
          <cell r="D106" t="str">
            <v>U</v>
          </cell>
          <cell r="E106" t="str">
            <v xml:space="preserve"> </v>
          </cell>
          <cell r="F106" t="str">
            <v xml:space="preserve"> </v>
          </cell>
          <cell r="G106" t="str">
            <v xml:space="preserve"> </v>
          </cell>
          <cell r="H106" t="str">
            <v xml:space="preserve"> </v>
          </cell>
          <cell r="I106" t="str">
            <v xml:space="preserve"> </v>
          </cell>
          <cell r="J106" t="str">
            <v xml:space="preserve"> </v>
          </cell>
          <cell r="K106" t="str">
            <v xml:space="preserve"> </v>
          </cell>
          <cell r="L106" t="str">
            <v xml:space="preserve"> </v>
          </cell>
          <cell r="M106" t="str">
            <v xml:space="preserve"> </v>
          </cell>
          <cell r="N106" t="str">
            <v xml:space="preserve"> </v>
          </cell>
          <cell r="O106" t="str">
            <v xml:space="preserve"> </v>
          </cell>
          <cell r="P106" t="str">
            <v xml:space="preserve"> </v>
          </cell>
          <cell r="Q106" t="str">
            <v xml:space="preserve"> </v>
          </cell>
          <cell r="R106" t="str">
            <v xml:space="preserve"> </v>
          </cell>
          <cell r="S106" t="str">
            <v xml:space="preserve"> </v>
          </cell>
          <cell r="T106" t="str">
            <v xml:space="preserve"> </v>
          </cell>
          <cell r="U106" t="str">
            <v xml:space="preserve"> </v>
          </cell>
          <cell r="V106" t="str">
            <v xml:space="preserve"> </v>
          </cell>
          <cell r="W106" t="str">
            <v xml:space="preserve"> </v>
          </cell>
          <cell r="X106" t="str">
            <v xml:space="preserve"> </v>
          </cell>
          <cell r="Y106" t="str">
            <v xml:space="preserve"> </v>
          </cell>
          <cell r="AA106">
            <v>0</v>
          </cell>
          <cell r="AB106">
            <v>37596.255399999995</v>
          </cell>
        </row>
        <row r="107">
          <cell r="A107">
            <v>10103</v>
          </cell>
          <cell r="B107">
            <v>1804</v>
          </cell>
          <cell r="C107" t="str">
            <v>Percha de cuatro puestos</v>
          </cell>
          <cell r="D107" t="str">
            <v>U</v>
          </cell>
          <cell r="E107" t="str">
            <v xml:space="preserve"> </v>
          </cell>
          <cell r="F107" t="str">
            <v xml:space="preserve"> </v>
          </cell>
          <cell r="G107" t="str">
            <v xml:space="preserve"> </v>
          </cell>
          <cell r="H107" t="str">
            <v xml:space="preserve"> </v>
          </cell>
          <cell r="I107" t="str">
            <v xml:space="preserve"> </v>
          </cell>
          <cell r="J107" t="str">
            <v xml:space="preserve"> </v>
          </cell>
          <cell r="K107" t="str">
            <v xml:space="preserve"> </v>
          </cell>
          <cell r="L107" t="str">
            <v xml:space="preserve"> </v>
          </cell>
          <cell r="M107" t="str">
            <v xml:space="preserve"> </v>
          </cell>
          <cell r="N107" t="str">
            <v xml:space="preserve"> </v>
          </cell>
          <cell r="O107" t="str">
            <v xml:space="preserve"> </v>
          </cell>
          <cell r="P107" t="str">
            <v xml:space="preserve"> </v>
          </cell>
          <cell r="Q107" t="str">
            <v xml:space="preserve"> </v>
          </cell>
          <cell r="R107" t="str">
            <v xml:space="preserve"> </v>
          </cell>
          <cell r="S107" t="str">
            <v xml:space="preserve"> </v>
          </cell>
          <cell r="T107" t="str">
            <v xml:space="preserve"> </v>
          </cell>
          <cell r="U107" t="str">
            <v xml:space="preserve"> </v>
          </cell>
          <cell r="V107" t="str">
            <v xml:space="preserve"> </v>
          </cell>
          <cell r="W107" t="str">
            <v xml:space="preserve"> </v>
          </cell>
          <cell r="X107" t="str">
            <v xml:space="preserve"> </v>
          </cell>
          <cell r="Y107" t="str">
            <v xml:space="preserve"> </v>
          </cell>
          <cell r="AA107">
            <v>0</v>
          </cell>
          <cell r="AB107">
            <v>29955.503599999996</v>
          </cell>
        </row>
        <row r="108">
          <cell r="A108">
            <v>10104</v>
          </cell>
          <cell r="B108">
            <v>1802</v>
          </cell>
          <cell r="C108" t="str">
            <v>Percha de dos puestos</v>
          </cell>
          <cell r="D108" t="str">
            <v>U</v>
          </cell>
          <cell r="E108" t="str">
            <v xml:space="preserve"> </v>
          </cell>
          <cell r="F108" t="str">
            <v xml:space="preserve"> </v>
          </cell>
          <cell r="G108" t="str">
            <v xml:space="preserve"> </v>
          </cell>
          <cell r="H108" t="str">
            <v xml:space="preserve"> </v>
          </cell>
          <cell r="I108" t="str">
            <v xml:space="preserve"> </v>
          </cell>
          <cell r="J108" t="str">
            <v xml:space="preserve"> </v>
          </cell>
          <cell r="K108" t="str">
            <v xml:space="preserve"> </v>
          </cell>
          <cell r="L108" t="str">
            <v xml:space="preserve"> </v>
          </cell>
          <cell r="M108" t="str">
            <v xml:space="preserve"> </v>
          </cell>
          <cell r="N108" t="str">
            <v xml:space="preserve"> </v>
          </cell>
          <cell r="O108" t="str">
            <v xml:space="preserve"> </v>
          </cell>
          <cell r="P108" t="str">
            <v xml:space="preserve"> </v>
          </cell>
          <cell r="Q108" t="str">
            <v xml:space="preserve"> </v>
          </cell>
          <cell r="R108" t="str">
            <v xml:space="preserve"> </v>
          </cell>
          <cell r="S108" t="str">
            <v xml:space="preserve"> </v>
          </cell>
          <cell r="T108" t="str">
            <v xml:space="preserve"> </v>
          </cell>
          <cell r="U108" t="str">
            <v xml:space="preserve"> </v>
          </cell>
          <cell r="V108" t="str">
            <v xml:space="preserve"> </v>
          </cell>
          <cell r="W108" t="str">
            <v xml:space="preserve"> </v>
          </cell>
          <cell r="X108" t="str">
            <v xml:space="preserve"> </v>
          </cell>
          <cell r="Y108" t="str">
            <v xml:space="preserve"> </v>
          </cell>
          <cell r="AA108">
            <v>0</v>
          </cell>
          <cell r="AB108">
            <v>14153.072999999997</v>
          </cell>
        </row>
        <row r="109">
          <cell r="A109">
            <v>10105</v>
          </cell>
          <cell r="B109">
            <v>2022</v>
          </cell>
          <cell r="C109" t="str">
            <v>Perno de máquina de 13x152mm (1/2 x 6")</v>
          </cell>
          <cell r="D109" t="str">
            <v>U</v>
          </cell>
          <cell r="E109" t="str">
            <v xml:space="preserve"> </v>
          </cell>
          <cell r="F109" t="str">
            <v xml:space="preserve"> </v>
          </cell>
          <cell r="G109" t="str">
            <v xml:space="preserve"> </v>
          </cell>
          <cell r="H109" t="str">
            <v xml:space="preserve"> </v>
          </cell>
          <cell r="I109" t="str">
            <v xml:space="preserve"> </v>
          </cell>
          <cell r="J109">
            <v>4</v>
          </cell>
          <cell r="K109">
            <v>28</v>
          </cell>
          <cell r="L109">
            <v>24</v>
          </cell>
          <cell r="M109" t="str">
            <v xml:space="preserve"> </v>
          </cell>
          <cell r="N109" t="str">
            <v xml:space="preserve"> </v>
          </cell>
          <cell r="O109" t="str">
            <v xml:space="preserve"> </v>
          </cell>
          <cell r="P109" t="str">
            <v xml:space="preserve"> </v>
          </cell>
          <cell r="Q109" t="str">
            <v xml:space="preserve"> </v>
          </cell>
          <cell r="R109" t="str">
            <v xml:space="preserve"> </v>
          </cell>
          <cell r="S109" t="str">
            <v xml:space="preserve"> </v>
          </cell>
          <cell r="T109" t="str">
            <v xml:space="preserve"> </v>
          </cell>
          <cell r="U109" t="str">
            <v xml:space="preserve"> </v>
          </cell>
          <cell r="V109" t="str">
            <v xml:space="preserve"> </v>
          </cell>
          <cell r="W109">
            <v>2</v>
          </cell>
          <cell r="X109">
            <v>4</v>
          </cell>
          <cell r="Y109" t="str">
            <v xml:space="preserve"> </v>
          </cell>
          <cell r="AA109">
            <v>62</v>
          </cell>
          <cell r="AB109">
            <v>1332.3991999999998</v>
          </cell>
        </row>
        <row r="110">
          <cell r="A110">
            <v>10106</v>
          </cell>
          <cell r="B110">
            <v>2041</v>
          </cell>
          <cell r="C110" t="str">
            <v>Perno de máquina de 13x50,8mm (1/2 x 2")</v>
          </cell>
          <cell r="D110" t="str">
            <v>U</v>
          </cell>
          <cell r="E110" t="str">
            <v xml:space="preserve"> </v>
          </cell>
          <cell r="F110" t="str">
            <v xml:space="preserve"> </v>
          </cell>
          <cell r="G110" t="str">
            <v xml:space="preserve"> </v>
          </cell>
          <cell r="H110" t="str">
            <v xml:space="preserve"> </v>
          </cell>
          <cell r="I110" t="str">
            <v xml:space="preserve"> </v>
          </cell>
          <cell r="J110" t="str">
            <v xml:space="preserve"> </v>
          </cell>
          <cell r="K110" t="str">
            <v xml:space="preserve"> </v>
          </cell>
          <cell r="L110" t="str">
            <v xml:space="preserve"> </v>
          </cell>
          <cell r="M110" t="str">
            <v xml:space="preserve"> </v>
          </cell>
          <cell r="N110" t="str">
            <v xml:space="preserve"> </v>
          </cell>
          <cell r="O110" t="str">
            <v xml:space="preserve"> </v>
          </cell>
          <cell r="P110">
            <v>132</v>
          </cell>
          <cell r="Q110">
            <v>8</v>
          </cell>
          <cell r="R110">
            <v>12</v>
          </cell>
          <cell r="S110" t="str">
            <v xml:space="preserve"> </v>
          </cell>
          <cell r="T110" t="str">
            <v xml:space="preserve"> </v>
          </cell>
          <cell r="U110" t="str">
            <v xml:space="preserve"> </v>
          </cell>
          <cell r="V110" t="str">
            <v xml:space="preserve"> </v>
          </cell>
          <cell r="W110" t="str">
            <v xml:space="preserve"> </v>
          </cell>
          <cell r="X110" t="str">
            <v xml:space="preserve"> </v>
          </cell>
          <cell r="Y110" t="str">
            <v xml:space="preserve"> </v>
          </cell>
          <cell r="AA110">
            <v>152</v>
          </cell>
          <cell r="AB110">
            <v>1040.5199999999998</v>
          </cell>
        </row>
        <row r="111">
          <cell r="A111">
            <v>10107</v>
          </cell>
          <cell r="B111">
            <v>2031</v>
          </cell>
          <cell r="C111" t="str">
            <v>Perno de máquina de 16 x 152mm (5/8 x6")</v>
          </cell>
          <cell r="D111" t="str">
            <v>U</v>
          </cell>
          <cell r="E111" t="str">
            <v xml:space="preserve"> </v>
          </cell>
          <cell r="F111" t="str">
            <v xml:space="preserve"> </v>
          </cell>
          <cell r="G111" t="str">
            <v xml:space="preserve"> </v>
          </cell>
          <cell r="H111" t="str">
            <v xml:space="preserve"> </v>
          </cell>
          <cell r="I111" t="str">
            <v xml:space="preserve"> </v>
          </cell>
          <cell r="J111" t="str">
            <v xml:space="preserve"> </v>
          </cell>
          <cell r="K111" t="str">
            <v xml:space="preserve"> </v>
          </cell>
          <cell r="L111">
            <v>12</v>
          </cell>
          <cell r="M111" t="str">
            <v xml:space="preserve"> </v>
          </cell>
          <cell r="N111" t="str">
            <v xml:space="preserve"> </v>
          </cell>
          <cell r="O111" t="str">
            <v xml:space="preserve"> </v>
          </cell>
          <cell r="P111" t="str">
            <v xml:space="preserve"> </v>
          </cell>
          <cell r="Q111" t="str">
            <v xml:space="preserve"> </v>
          </cell>
          <cell r="R111" t="str">
            <v xml:space="preserve"> </v>
          </cell>
          <cell r="S111" t="str">
            <v xml:space="preserve"> </v>
          </cell>
          <cell r="T111" t="str">
            <v xml:space="preserve"> </v>
          </cell>
          <cell r="U111" t="str">
            <v xml:space="preserve"> </v>
          </cell>
          <cell r="V111" t="str">
            <v xml:space="preserve"> </v>
          </cell>
          <cell r="W111" t="str">
            <v xml:space="preserve"> </v>
          </cell>
          <cell r="X111">
            <v>4</v>
          </cell>
          <cell r="Y111" t="str">
            <v xml:space="preserve"> </v>
          </cell>
          <cell r="AA111">
            <v>16</v>
          </cell>
          <cell r="AB111">
            <v>2501.9169999999999</v>
          </cell>
        </row>
        <row r="112">
          <cell r="A112">
            <v>10108</v>
          </cell>
          <cell r="B112">
            <v>2032</v>
          </cell>
          <cell r="C112" t="str">
            <v>Perno de máquina de 16 x 203mm (5/8 x 8")</v>
          </cell>
          <cell r="D112" t="str">
            <v>U</v>
          </cell>
          <cell r="E112" t="str">
            <v xml:space="preserve"> </v>
          </cell>
          <cell r="F112">
            <v>3</v>
          </cell>
          <cell r="G112">
            <v>18</v>
          </cell>
          <cell r="H112" t="str">
            <v xml:space="preserve"> </v>
          </cell>
          <cell r="I112" t="str">
            <v xml:space="preserve"> </v>
          </cell>
          <cell r="J112" t="str">
            <v xml:space="preserve"> </v>
          </cell>
          <cell r="K112">
            <v>7</v>
          </cell>
          <cell r="L112" t="str">
            <v xml:space="preserve"> </v>
          </cell>
          <cell r="M112" t="str">
            <v xml:space="preserve"> </v>
          </cell>
          <cell r="N112" t="str">
            <v xml:space="preserve"> </v>
          </cell>
          <cell r="O112" t="str">
            <v xml:space="preserve"> </v>
          </cell>
          <cell r="P112">
            <v>66</v>
          </cell>
          <cell r="Q112" t="str">
            <v xml:space="preserve"> </v>
          </cell>
          <cell r="R112" t="str">
            <v xml:space="preserve"> </v>
          </cell>
          <cell r="S112" t="str">
            <v xml:space="preserve"> </v>
          </cell>
          <cell r="T112" t="str">
            <v xml:space="preserve"> </v>
          </cell>
          <cell r="U112" t="str">
            <v xml:space="preserve"> </v>
          </cell>
          <cell r="V112" t="str">
            <v xml:space="preserve"> </v>
          </cell>
          <cell r="W112">
            <v>2</v>
          </cell>
          <cell r="X112" t="str">
            <v xml:space="preserve"> </v>
          </cell>
          <cell r="Y112" t="str">
            <v xml:space="preserve"> </v>
          </cell>
          <cell r="AA112">
            <v>96</v>
          </cell>
          <cell r="AB112">
            <v>3201.8667999999998</v>
          </cell>
        </row>
        <row r="113">
          <cell r="A113">
            <v>10109</v>
          </cell>
          <cell r="B113">
            <v>2033</v>
          </cell>
          <cell r="C113" t="str">
            <v>Perno de máquina de 16 x 229mm (5/8 x 9")</v>
          </cell>
          <cell r="D113" t="str">
            <v>U</v>
          </cell>
          <cell r="E113" t="str">
            <v xml:space="preserve"> </v>
          </cell>
          <cell r="F113" t="str">
            <v xml:space="preserve"> </v>
          </cell>
          <cell r="G113" t="str">
            <v xml:space="preserve"> </v>
          </cell>
          <cell r="H113" t="str">
            <v xml:space="preserve"> </v>
          </cell>
          <cell r="I113" t="str">
            <v xml:space="preserve"> </v>
          </cell>
          <cell r="J113" t="str">
            <v xml:space="preserve"> </v>
          </cell>
          <cell r="K113" t="str">
            <v xml:space="preserve"> </v>
          </cell>
          <cell r="L113" t="str">
            <v xml:space="preserve"> </v>
          </cell>
          <cell r="M113" t="str">
            <v xml:space="preserve"> </v>
          </cell>
          <cell r="N113" t="str">
            <v xml:space="preserve"> </v>
          </cell>
          <cell r="O113" t="str">
            <v xml:space="preserve"> </v>
          </cell>
          <cell r="P113" t="str">
            <v xml:space="preserve"> </v>
          </cell>
          <cell r="Q113">
            <v>2</v>
          </cell>
          <cell r="R113">
            <v>3</v>
          </cell>
          <cell r="S113" t="str">
            <v xml:space="preserve"> </v>
          </cell>
          <cell r="T113" t="str">
            <v xml:space="preserve"> </v>
          </cell>
          <cell r="U113" t="str">
            <v xml:space="preserve"> </v>
          </cell>
          <cell r="V113" t="str">
            <v xml:space="preserve"> </v>
          </cell>
          <cell r="W113" t="str">
            <v xml:space="preserve"> </v>
          </cell>
          <cell r="X113" t="str">
            <v xml:space="preserve"> </v>
          </cell>
          <cell r="Y113" t="str">
            <v xml:space="preserve"> </v>
          </cell>
          <cell r="AA113">
            <v>5</v>
          </cell>
          <cell r="AB113">
            <v>3375.0199999999995</v>
          </cell>
        </row>
        <row r="114">
          <cell r="A114">
            <v>10110</v>
          </cell>
          <cell r="B114">
            <v>2034</v>
          </cell>
          <cell r="C114" t="str">
            <v>Perno de máquina de 16 x 254 mm (5/8" x 10")</v>
          </cell>
          <cell r="D114" t="str">
            <v>U</v>
          </cell>
          <cell r="E114" t="str">
            <v xml:space="preserve"> </v>
          </cell>
          <cell r="F114" t="str">
            <v xml:space="preserve"> </v>
          </cell>
          <cell r="G114" t="str">
            <v xml:space="preserve"> </v>
          </cell>
          <cell r="H114">
            <v>1</v>
          </cell>
          <cell r="I114" t="str">
            <v xml:space="preserve"> </v>
          </cell>
          <cell r="J114">
            <v>4</v>
          </cell>
          <cell r="K114" t="str">
            <v xml:space="preserve"> </v>
          </cell>
          <cell r="L114" t="str">
            <v xml:space="preserve"> </v>
          </cell>
          <cell r="M114" t="str">
            <v xml:space="preserve"> </v>
          </cell>
          <cell r="N114" t="str">
            <v xml:space="preserve"> </v>
          </cell>
          <cell r="O114" t="str">
            <v xml:space="preserve"> </v>
          </cell>
          <cell r="P114">
            <v>66</v>
          </cell>
          <cell r="Q114">
            <v>2</v>
          </cell>
          <cell r="R114" t="str">
            <v xml:space="preserve"> </v>
          </cell>
          <cell r="S114" t="str">
            <v xml:space="preserve"> </v>
          </cell>
          <cell r="T114" t="str">
            <v xml:space="preserve"> </v>
          </cell>
          <cell r="U114" t="str">
            <v xml:space="preserve"> </v>
          </cell>
          <cell r="V114" t="str">
            <v xml:space="preserve"> </v>
          </cell>
          <cell r="W114" t="str">
            <v xml:space="preserve"> </v>
          </cell>
          <cell r="X114" t="str">
            <v xml:space="preserve"> </v>
          </cell>
          <cell r="Y114" t="str">
            <v xml:space="preserve"> </v>
          </cell>
          <cell r="AA114">
            <v>73</v>
          </cell>
          <cell r="AB114">
            <v>3565.7819999999997</v>
          </cell>
        </row>
        <row r="115">
          <cell r="A115">
            <v>10111</v>
          </cell>
          <cell r="B115">
            <v>2035</v>
          </cell>
          <cell r="C115" t="str">
            <v>Perno de máquina de 16 x 305mm (5/8 x12")</v>
          </cell>
          <cell r="D115" t="str">
            <v>U</v>
          </cell>
          <cell r="E115">
            <v>44</v>
          </cell>
          <cell r="F115" t="str">
            <v xml:space="preserve"> </v>
          </cell>
          <cell r="G115" t="str">
            <v xml:space="preserve"> </v>
          </cell>
          <cell r="H115" t="str">
            <v xml:space="preserve"> </v>
          </cell>
          <cell r="I115" t="str">
            <v xml:space="preserve"> </v>
          </cell>
          <cell r="J115">
            <v>4</v>
          </cell>
          <cell r="K115" t="str">
            <v xml:space="preserve"> </v>
          </cell>
          <cell r="L115" t="str">
            <v xml:space="preserve"> </v>
          </cell>
          <cell r="M115" t="str">
            <v xml:space="preserve"> </v>
          </cell>
          <cell r="N115" t="str">
            <v xml:space="preserve"> </v>
          </cell>
          <cell r="O115" t="str">
            <v xml:space="preserve"> </v>
          </cell>
          <cell r="P115" t="str">
            <v xml:space="preserve"> </v>
          </cell>
          <cell r="Q115" t="str">
            <v xml:space="preserve"> </v>
          </cell>
          <cell r="R115" t="str">
            <v xml:space="preserve"> </v>
          </cell>
          <cell r="S115" t="str">
            <v xml:space="preserve"> </v>
          </cell>
          <cell r="T115" t="str">
            <v xml:space="preserve"> </v>
          </cell>
          <cell r="U115" t="str">
            <v xml:space="preserve"> </v>
          </cell>
          <cell r="V115" t="str">
            <v xml:space="preserve"> </v>
          </cell>
          <cell r="W115" t="str">
            <v xml:space="preserve"> </v>
          </cell>
          <cell r="X115" t="str">
            <v xml:space="preserve"> </v>
          </cell>
          <cell r="Y115" t="str">
            <v xml:space="preserve"> </v>
          </cell>
          <cell r="AA115">
            <v>48</v>
          </cell>
          <cell r="AB115">
            <v>4146.8724000000002</v>
          </cell>
        </row>
        <row r="116">
          <cell r="A116">
            <v>10112</v>
          </cell>
          <cell r="B116">
            <v>2036</v>
          </cell>
          <cell r="C116" t="str">
            <v>Perno de máquina de 16 x 356mm (5/8 x14")</v>
          </cell>
          <cell r="D116" t="str">
            <v>U</v>
          </cell>
          <cell r="E116" t="str">
            <v xml:space="preserve"> </v>
          </cell>
          <cell r="F116" t="str">
            <v xml:space="preserve"> </v>
          </cell>
          <cell r="G116" t="str">
            <v xml:space="preserve"> </v>
          </cell>
          <cell r="H116" t="str">
            <v xml:space="preserve"> </v>
          </cell>
          <cell r="I116" t="str">
            <v xml:space="preserve"> </v>
          </cell>
          <cell r="J116" t="str">
            <v xml:space="preserve"> </v>
          </cell>
          <cell r="K116" t="str">
            <v xml:space="preserve"> </v>
          </cell>
          <cell r="L116" t="str">
            <v xml:space="preserve"> </v>
          </cell>
          <cell r="M116" t="str">
            <v xml:space="preserve"> </v>
          </cell>
          <cell r="N116" t="str">
            <v xml:space="preserve"> </v>
          </cell>
          <cell r="O116" t="str">
            <v xml:space="preserve"> </v>
          </cell>
          <cell r="P116" t="str">
            <v xml:space="preserve"> </v>
          </cell>
          <cell r="Q116" t="str">
            <v xml:space="preserve"> </v>
          </cell>
          <cell r="R116" t="str">
            <v xml:space="preserve"> </v>
          </cell>
          <cell r="S116" t="str">
            <v xml:space="preserve"> </v>
          </cell>
          <cell r="T116" t="str">
            <v xml:space="preserve"> </v>
          </cell>
          <cell r="U116" t="str">
            <v xml:space="preserve"> </v>
          </cell>
          <cell r="V116" t="str">
            <v xml:space="preserve"> </v>
          </cell>
          <cell r="W116" t="str">
            <v xml:space="preserve"> </v>
          </cell>
          <cell r="X116" t="str">
            <v xml:space="preserve"> </v>
          </cell>
          <cell r="Y116" t="str">
            <v xml:space="preserve"> </v>
          </cell>
          <cell r="AA116">
            <v>0</v>
          </cell>
          <cell r="AB116">
            <v>4739.7019999999993</v>
          </cell>
        </row>
        <row r="117">
          <cell r="A117">
            <v>10113</v>
          </cell>
          <cell r="B117">
            <v>2037</v>
          </cell>
          <cell r="C117" t="str">
            <v>Perno de máquina de 16 x 407mm (5/8 x16")</v>
          </cell>
          <cell r="D117" t="str">
            <v>U</v>
          </cell>
          <cell r="E117" t="str">
            <v xml:space="preserve"> </v>
          </cell>
          <cell r="F117" t="str">
            <v xml:space="preserve"> </v>
          </cell>
          <cell r="G117" t="str">
            <v xml:space="preserve"> </v>
          </cell>
          <cell r="H117" t="str">
            <v xml:space="preserve"> </v>
          </cell>
          <cell r="I117" t="str">
            <v xml:space="preserve"> </v>
          </cell>
          <cell r="J117" t="str">
            <v xml:space="preserve"> </v>
          </cell>
          <cell r="K117">
            <v>7</v>
          </cell>
          <cell r="L117" t="str">
            <v xml:space="preserve"> </v>
          </cell>
          <cell r="M117" t="str">
            <v xml:space="preserve"> </v>
          </cell>
          <cell r="N117" t="str">
            <v xml:space="preserve"> </v>
          </cell>
          <cell r="O117" t="str">
            <v xml:space="preserve"> </v>
          </cell>
          <cell r="P117" t="str">
            <v xml:space="preserve"> </v>
          </cell>
          <cell r="Q117" t="str">
            <v xml:space="preserve"> </v>
          </cell>
          <cell r="R117" t="str">
            <v xml:space="preserve"> </v>
          </cell>
          <cell r="S117" t="str">
            <v xml:space="preserve"> </v>
          </cell>
          <cell r="T117" t="str">
            <v xml:space="preserve"> </v>
          </cell>
          <cell r="U117" t="str">
            <v xml:space="preserve"> </v>
          </cell>
          <cell r="V117" t="str">
            <v xml:space="preserve"> </v>
          </cell>
          <cell r="W117" t="str">
            <v xml:space="preserve"> </v>
          </cell>
          <cell r="X117" t="str">
            <v xml:space="preserve"> </v>
          </cell>
          <cell r="Y117" t="str">
            <v xml:space="preserve"> </v>
          </cell>
          <cell r="AA117">
            <v>7</v>
          </cell>
          <cell r="AB117">
            <v>5348.6729999999998</v>
          </cell>
        </row>
        <row r="118">
          <cell r="A118">
            <v>10114</v>
          </cell>
          <cell r="B118">
            <v>2038</v>
          </cell>
          <cell r="C118" t="str">
            <v>Perno de máquina de 16 x 457mm (5/8 x18")</v>
          </cell>
          <cell r="D118" t="str">
            <v>U</v>
          </cell>
          <cell r="E118" t="str">
            <v xml:space="preserve"> </v>
          </cell>
          <cell r="F118" t="str">
            <v xml:space="preserve"> </v>
          </cell>
          <cell r="G118" t="str">
            <v xml:space="preserve"> </v>
          </cell>
          <cell r="H118" t="str">
            <v xml:space="preserve"> </v>
          </cell>
          <cell r="I118" t="str">
            <v xml:space="preserve"> </v>
          </cell>
          <cell r="J118" t="str">
            <v xml:space="preserve"> </v>
          </cell>
          <cell r="K118" t="str">
            <v xml:space="preserve"> </v>
          </cell>
          <cell r="L118" t="str">
            <v xml:space="preserve"> </v>
          </cell>
          <cell r="M118" t="str">
            <v xml:space="preserve"> </v>
          </cell>
          <cell r="N118" t="str">
            <v xml:space="preserve"> </v>
          </cell>
          <cell r="O118" t="str">
            <v xml:space="preserve"> </v>
          </cell>
          <cell r="P118" t="str">
            <v xml:space="preserve"> </v>
          </cell>
          <cell r="Q118" t="str">
            <v xml:space="preserve"> </v>
          </cell>
          <cell r="R118" t="str">
            <v xml:space="preserve"> </v>
          </cell>
          <cell r="S118" t="str">
            <v xml:space="preserve"> </v>
          </cell>
          <cell r="T118" t="str">
            <v xml:space="preserve"> </v>
          </cell>
          <cell r="U118" t="str">
            <v xml:space="preserve"> </v>
          </cell>
          <cell r="V118" t="str">
            <v xml:space="preserve"> </v>
          </cell>
          <cell r="W118" t="str">
            <v xml:space="preserve"> </v>
          </cell>
          <cell r="X118" t="str">
            <v xml:space="preserve"> </v>
          </cell>
          <cell r="Y118" t="str">
            <v xml:space="preserve"> </v>
          </cell>
          <cell r="AA118">
            <v>0</v>
          </cell>
          <cell r="AB118">
            <v>5953.2418000000007</v>
          </cell>
        </row>
        <row r="119">
          <cell r="A119">
            <v>10115</v>
          </cell>
          <cell r="B119">
            <v>2201</v>
          </cell>
          <cell r="C119" t="str">
            <v>Perno de ojo de 16 x 102 mm (5/8 x 4")</v>
          </cell>
          <cell r="D119" t="str">
            <v>U</v>
          </cell>
          <cell r="E119" t="str">
            <v xml:space="preserve"> </v>
          </cell>
          <cell r="F119" t="str">
            <v xml:space="preserve"> </v>
          </cell>
          <cell r="G119" t="str">
            <v xml:space="preserve"> </v>
          </cell>
          <cell r="H119" t="str">
            <v xml:space="preserve"> </v>
          </cell>
          <cell r="I119" t="str">
            <v xml:space="preserve"> </v>
          </cell>
          <cell r="J119" t="str">
            <v xml:space="preserve"> </v>
          </cell>
          <cell r="K119" t="str">
            <v xml:space="preserve"> </v>
          </cell>
          <cell r="L119" t="str">
            <v xml:space="preserve"> </v>
          </cell>
          <cell r="M119" t="str">
            <v xml:space="preserve"> </v>
          </cell>
          <cell r="N119" t="str">
            <v xml:space="preserve"> </v>
          </cell>
          <cell r="O119" t="str">
            <v xml:space="preserve"> </v>
          </cell>
          <cell r="P119" t="str">
            <v xml:space="preserve"> </v>
          </cell>
          <cell r="Q119" t="str">
            <v xml:space="preserve"> </v>
          </cell>
          <cell r="R119" t="str">
            <v xml:space="preserve"> </v>
          </cell>
          <cell r="S119" t="str">
            <v xml:space="preserve"> </v>
          </cell>
          <cell r="T119" t="str">
            <v xml:space="preserve"> </v>
          </cell>
          <cell r="U119" t="str">
            <v xml:space="preserve"> </v>
          </cell>
          <cell r="V119" t="str">
            <v xml:space="preserve"> </v>
          </cell>
          <cell r="W119" t="str">
            <v xml:space="preserve"> </v>
          </cell>
          <cell r="X119" t="str">
            <v xml:space="preserve"> </v>
          </cell>
          <cell r="Y119" t="str">
            <v xml:space="preserve"> </v>
          </cell>
          <cell r="AA119">
            <v>0</v>
          </cell>
          <cell r="AB119">
            <v>3988.3932</v>
          </cell>
        </row>
        <row r="120">
          <cell r="A120">
            <v>10116</v>
          </cell>
          <cell r="B120">
            <v>2203</v>
          </cell>
          <cell r="C120" t="str">
            <v>Perno de ojo de 16 x 203 mm (5/8 x 8")</v>
          </cell>
          <cell r="D120" t="str">
            <v>U</v>
          </cell>
          <cell r="E120" t="str">
            <v xml:space="preserve"> </v>
          </cell>
          <cell r="F120" t="str">
            <v xml:space="preserve"> </v>
          </cell>
          <cell r="G120" t="str">
            <v xml:space="preserve"> </v>
          </cell>
          <cell r="H120" t="str">
            <v xml:space="preserve"> </v>
          </cell>
          <cell r="I120" t="str">
            <v xml:space="preserve"> </v>
          </cell>
          <cell r="J120" t="str">
            <v xml:space="preserve"> </v>
          </cell>
          <cell r="K120" t="str">
            <v xml:space="preserve"> </v>
          </cell>
          <cell r="L120" t="str">
            <v xml:space="preserve"> </v>
          </cell>
          <cell r="M120" t="str">
            <v xml:space="preserve"> </v>
          </cell>
          <cell r="N120" t="str">
            <v xml:space="preserve"> </v>
          </cell>
          <cell r="O120" t="str">
            <v xml:space="preserve"> </v>
          </cell>
          <cell r="P120" t="str">
            <v xml:space="preserve"> </v>
          </cell>
          <cell r="Q120" t="str">
            <v xml:space="preserve"> </v>
          </cell>
          <cell r="R120" t="str">
            <v xml:space="preserve"> </v>
          </cell>
          <cell r="S120" t="str">
            <v xml:space="preserve"> </v>
          </cell>
          <cell r="T120" t="str">
            <v xml:space="preserve"> </v>
          </cell>
          <cell r="U120" t="str">
            <v xml:space="preserve"> </v>
          </cell>
          <cell r="V120" t="str">
            <v xml:space="preserve"> </v>
          </cell>
          <cell r="W120" t="str">
            <v xml:space="preserve"> </v>
          </cell>
          <cell r="X120" t="str">
            <v xml:space="preserve"> </v>
          </cell>
          <cell r="Y120" t="str">
            <v xml:space="preserve"> </v>
          </cell>
          <cell r="AA120">
            <v>0</v>
          </cell>
          <cell r="AB120">
            <v>4551.8747999999996</v>
          </cell>
        </row>
        <row r="121">
          <cell r="A121">
            <v>10117</v>
          </cell>
          <cell r="B121">
            <v>2023</v>
          </cell>
          <cell r="C121" t="str">
            <v>Perno de ojo de 16 x 457mm (5/8 x 18")</v>
          </cell>
          <cell r="D121" t="str">
            <v>U</v>
          </cell>
          <cell r="E121" t="str">
            <v xml:space="preserve"> </v>
          </cell>
          <cell r="F121" t="str">
            <v xml:space="preserve"> </v>
          </cell>
          <cell r="G121" t="str">
            <v xml:space="preserve"> </v>
          </cell>
          <cell r="H121" t="str">
            <v xml:space="preserve"> </v>
          </cell>
          <cell r="I121" t="str">
            <v xml:space="preserve"> </v>
          </cell>
          <cell r="J121" t="str">
            <v xml:space="preserve"> </v>
          </cell>
          <cell r="K121" t="str">
            <v xml:space="preserve"> </v>
          </cell>
          <cell r="L121">
            <v>12</v>
          </cell>
          <cell r="M121" t="str">
            <v xml:space="preserve"> </v>
          </cell>
          <cell r="N121" t="str">
            <v xml:space="preserve"> </v>
          </cell>
          <cell r="O121" t="str">
            <v xml:space="preserve"> </v>
          </cell>
          <cell r="P121" t="str">
            <v xml:space="preserve"> </v>
          </cell>
          <cell r="Q121" t="str">
            <v xml:space="preserve"> </v>
          </cell>
          <cell r="R121" t="str">
            <v xml:space="preserve"> </v>
          </cell>
          <cell r="S121" t="str">
            <v xml:space="preserve"> </v>
          </cell>
          <cell r="T121" t="str">
            <v xml:space="preserve"> </v>
          </cell>
          <cell r="U121" t="str">
            <v xml:space="preserve"> </v>
          </cell>
          <cell r="V121" t="str">
            <v xml:space="preserve"> </v>
          </cell>
          <cell r="W121" t="str">
            <v xml:space="preserve"> </v>
          </cell>
          <cell r="X121" t="str">
            <v xml:space="preserve"> </v>
          </cell>
          <cell r="Y121" t="str">
            <v xml:space="preserve"> </v>
          </cell>
          <cell r="AA121">
            <v>12</v>
          </cell>
          <cell r="AB121">
            <v>7862.3291999999992</v>
          </cell>
        </row>
        <row r="122">
          <cell r="A122">
            <v>10118</v>
          </cell>
          <cell r="B122">
            <v>2223</v>
          </cell>
          <cell r="C122" t="str">
            <v>Perno de ojo de 16 x 457mm (5/8 x 18")</v>
          </cell>
          <cell r="D122" t="str">
            <v>U</v>
          </cell>
          <cell r="E122" t="str">
            <v xml:space="preserve"> </v>
          </cell>
          <cell r="F122" t="str">
            <v xml:space="preserve"> </v>
          </cell>
          <cell r="G122" t="str">
            <v xml:space="preserve"> </v>
          </cell>
          <cell r="H122" t="str">
            <v xml:space="preserve"> </v>
          </cell>
          <cell r="I122" t="str">
            <v xml:space="preserve"> </v>
          </cell>
          <cell r="J122" t="str">
            <v xml:space="preserve"> </v>
          </cell>
          <cell r="K122">
            <v>14</v>
          </cell>
          <cell r="L122" t="str">
            <v xml:space="preserve"> </v>
          </cell>
          <cell r="M122" t="str">
            <v xml:space="preserve"> </v>
          </cell>
          <cell r="N122" t="str">
            <v xml:space="preserve"> </v>
          </cell>
          <cell r="O122" t="str">
            <v xml:space="preserve"> </v>
          </cell>
          <cell r="P122" t="str">
            <v xml:space="preserve"> </v>
          </cell>
          <cell r="Q122" t="str">
            <v xml:space="preserve"> </v>
          </cell>
          <cell r="R122" t="str">
            <v xml:space="preserve"> </v>
          </cell>
          <cell r="S122" t="str">
            <v xml:space="preserve"> </v>
          </cell>
          <cell r="T122" t="str">
            <v xml:space="preserve"> </v>
          </cell>
          <cell r="U122" t="str">
            <v xml:space="preserve"> </v>
          </cell>
          <cell r="V122" t="str">
            <v xml:space="preserve"> </v>
          </cell>
          <cell r="W122" t="str">
            <v xml:space="preserve"> </v>
          </cell>
          <cell r="X122" t="str">
            <v xml:space="preserve"> </v>
          </cell>
          <cell r="Y122" t="str">
            <v xml:space="preserve"> </v>
          </cell>
          <cell r="AA122">
            <v>14</v>
          </cell>
          <cell r="AB122">
            <v>7862.3291999999992</v>
          </cell>
        </row>
        <row r="123">
          <cell r="A123">
            <v>10119</v>
          </cell>
          <cell r="B123">
            <v>109</v>
          </cell>
          <cell r="C123" t="str">
            <v>Poste de concreto de 12 m.  510 Kg</v>
          </cell>
          <cell r="D123" t="str">
            <v>U</v>
          </cell>
          <cell r="E123" t="str">
            <v xml:space="preserve"> </v>
          </cell>
          <cell r="F123" t="str">
            <v xml:space="preserve"> </v>
          </cell>
          <cell r="G123" t="str">
            <v xml:space="preserve"> </v>
          </cell>
          <cell r="H123" t="str">
            <v xml:space="preserve"> </v>
          </cell>
          <cell r="I123" t="str">
            <v xml:space="preserve"> </v>
          </cell>
          <cell r="J123" t="str">
            <v xml:space="preserve"> </v>
          </cell>
          <cell r="K123" t="str">
            <v xml:space="preserve"> </v>
          </cell>
          <cell r="L123" t="str">
            <v xml:space="preserve"> </v>
          </cell>
          <cell r="M123" t="str">
            <v xml:space="preserve"> </v>
          </cell>
          <cell r="N123" t="str">
            <v xml:space="preserve"> </v>
          </cell>
          <cell r="O123" t="str">
            <v xml:space="preserve"> </v>
          </cell>
          <cell r="P123" t="str">
            <v xml:space="preserve"> </v>
          </cell>
          <cell r="Q123" t="str">
            <v xml:space="preserve"> </v>
          </cell>
          <cell r="R123" t="str">
            <v xml:space="preserve"> </v>
          </cell>
          <cell r="S123" t="str">
            <v xml:space="preserve"> </v>
          </cell>
          <cell r="T123" t="str">
            <v xml:space="preserve"> </v>
          </cell>
          <cell r="U123">
            <v>68</v>
          </cell>
          <cell r="V123" t="str">
            <v xml:space="preserve"> </v>
          </cell>
          <cell r="W123" t="str">
            <v xml:space="preserve"> </v>
          </cell>
          <cell r="X123" t="str">
            <v xml:space="preserve"> </v>
          </cell>
          <cell r="Y123" t="str">
            <v xml:space="preserve"> </v>
          </cell>
          <cell r="AA123">
            <v>68</v>
          </cell>
          <cell r="AB123">
            <v>551237.56799999985</v>
          </cell>
        </row>
        <row r="124">
          <cell r="A124">
            <v>10120</v>
          </cell>
          <cell r="B124">
            <v>110</v>
          </cell>
          <cell r="C124" t="str">
            <v>Poste de concreto de 12 m.  750 Kg</v>
          </cell>
          <cell r="D124" t="str">
            <v>U</v>
          </cell>
          <cell r="E124" t="str">
            <v xml:space="preserve"> </v>
          </cell>
          <cell r="F124" t="str">
            <v xml:space="preserve"> </v>
          </cell>
          <cell r="G124" t="str">
            <v xml:space="preserve"> </v>
          </cell>
          <cell r="H124" t="str">
            <v xml:space="preserve"> </v>
          </cell>
          <cell r="I124" t="str">
            <v xml:space="preserve"> </v>
          </cell>
          <cell r="J124" t="str">
            <v xml:space="preserve"> </v>
          </cell>
          <cell r="K124" t="str">
            <v xml:space="preserve"> </v>
          </cell>
          <cell r="L124" t="str">
            <v xml:space="preserve"> </v>
          </cell>
          <cell r="M124" t="str">
            <v xml:space="preserve"> </v>
          </cell>
          <cell r="N124" t="str">
            <v xml:space="preserve"> </v>
          </cell>
          <cell r="O124" t="str">
            <v xml:space="preserve"> </v>
          </cell>
          <cell r="P124" t="str">
            <v xml:space="preserve"> </v>
          </cell>
          <cell r="Q124" t="str">
            <v xml:space="preserve"> </v>
          </cell>
          <cell r="R124" t="str">
            <v xml:space="preserve"> </v>
          </cell>
          <cell r="S124" t="str">
            <v xml:space="preserve"> </v>
          </cell>
          <cell r="T124" t="str">
            <v xml:space="preserve"> </v>
          </cell>
          <cell r="U124">
            <v>12</v>
          </cell>
          <cell r="V124" t="str">
            <v xml:space="preserve"> </v>
          </cell>
          <cell r="W124" t="str">
            <v xml:space="preserve"> </v>
          </cell>
          <cell r="X124" t="str">
            <v xml:space="preserve"> </v>
          </cell>
          <cell r="Y124" t="str">
            <v xml:space="preserve"> </v>
          </cell>
          <cell r="AA124">
            <v>12</v>
          </cell>
          <cell r="AB124">
            <v>585159.09999999986</v>
          </cell>
        </row>
        <row r="125">
          <cell r="A125">
            <v>10121</v>
          </cell>
          <cell r="B125" t="str">
            <v>0114</v>
          </cell>
          <cell r="C125" t="str">
            <v>Poste de concreto de 14 metros 750 Kg.</v>
          </cell>
          <cell r="D125" t="str">
            <v>U</v>
          </cell>
          <cell r="E125" t="str">
            <v xml:space="preserve"> </v>
          </cell>
          <cell r="F125" t="str">
            <v xml:space="preserve"> </v>
          </cell>
          <cell r="G125" t="str">
            <v xml:space="preserve"> </v>
          </cell>
          <cell r="H125" t="str">
            <v xml:space="preserve"> </v>
          </cell>
          <cell r="I125" t="str">
            <v xml:space="preserve"> </v>
          </cell>
          <cell r="J125" t="str">
            <v xml:space="preserve"> </v>
          </cell>
          <cell r="K125" t="str">
            <v xml:space="preserve"> </v>
          </cell>
          <cell r="L125" t="str">
            <v xml:space="preserve"> </v>
          </cell>
          <cell r="M125" t="str">
            <v xml:space="preserve"> </v>
          </cell>
          <cell r="N125" t="str">
            <v xml:space="preserve"> </v>
          </cell>
          <cell r="O125" t="str">
            <v xml:space="preserve"> </v>
          </cell>
          <cell r="P125" t="str">
            <v xml:space="preserve"> </v>
          </cell>
          <cell r="Q125" t="str">
            <v xml:space="preserve"> </v>
          </cell>
          <cell r="R125" t="str">
            <v xml:space="preserve"> </v>
          </cell>
          <cell r="S125" t="str">
            <v xml:space="preserve"> </v>
          </cell>
          <cell r="T125" t="str">
            <v xml:space="preserve"> </v>
          </cell>
          <cell r="U125" t="str">
            <v xml:space="preserve"> </v>
          </cell>
          <cell r="V125" t="str">
            <v xml:space="preserve"> </v>
          </cell>
          <cell r="W125" t="str">
            <v xml:space="preserve"> </v>
          </cell>
          <cell r="X125" t="str">
            <v xml:space="preserve"> </v>
          </cell>
          <cell r="Y125" t="str">
            <v xml:space="preserve"> </v>
          </cell>
          <cell r="AA125">
            <v>0</v>
          </cell>
          <cell r="AB125">
            <v>899232.05799999984</v>
          </cell>
        </row>
        <row r="126">
          <cell r="A126">
            <v>10122</v>
          </cell>
          <cell r="B126" t="str">
            <v>01</v>
          </cell>
          <cell r="C126" t="str">
            <v>Poste de concreto, longitud mínima 10m - 500 Kg.</v>
          </cell>
          <cell r="D126" t="str">
            <v>U</v>
          </cell>
          <cell r="E126" t="str">
            <v xml:space="preserve"> </v>
          </cell>
          <cell r="F126" t="str">
            <v xml:space="preserve"> </v>
          </cell>
          <cell r="G126" t="str">
            <v xml:space="preserve"> </v>
          </cell>
          <cell r="H126" t="str">
            <v xml:space="preserve"> </v>
          </cell>
          <cell r="I126" t="str">
            <v xml:space="preserve"> </v>
          </cell>
          <cell r="J126" t="str">
            <v xml:space="preserve"> </v>
          </cell>
          <cell r="K126" t="str">
            <v xml:space="preserve"> </v>
          </cell>
          <cell r="L126" t="str">
            <v xml:space="preserve"> </v>
          </cell>
          <cell r="M126" t="str">
            <v xml:space="preserve"> </v>
          </cell>
          <cell r="N126" t="str">
            <v xml:space="preserve"> </v>
          </cell>
          <cell r="O126" t="str">
            <v xml:space="preserve"> </v>
          </cell>
          <cell r="P126" t="str">
            <v xml:space="preserve"> </v>
          </cell>
          <cell r="Q126" t="str">
            <v xml:space="preserve"> </v>
          </cell>
          <cell r="R126" t="str">
            <v xml:space="preserve"> </v>
          </cell>
          <cell r="S126" t="str">
            <v xml:space="preserve"> </v>
          </cell>
          <cell r="T126" t="str">
            <v xml:space="preserve"> </v>
          </cell>
          <cell r="U126" t="str">
            <v xml:space="preserve"> </v>
          </cell>
          <cell r="V126" t="str">
            <v xml:space="preserve"> </v>
          </cell>
          <cell r="W126" t="str">
            <v xml:space="preserve"> </v>
          </cell>
          <cell r="X126" t="str">
            <v xml:space="preserve"> </v>
          </cell>
          <cell r="Y126" t="str">
            <v xml:space="preserve"> </v>
          </cell>
          <cell r="AA126">
            <v>0</v>
          </cell>
          <cell r="AB126">
            <v>0</v>
          </cell>
        </row>
        <row r="127">
          <cell r="A127">
            <v>10123</v>
          </cell>
          <cell r="B127">
            <v>101</v>
          </cell>
          <cell r="C127" t="str">
            <v>Postes de concreto de 8 m.</v>
          </cell>
          <cell r="D127" t="str">
            <v>U</v>
          </cell>
          <cell r="E127" t="str">
            <v xml:space="preserve"> </v>
          </cell>
          <cell r="F127" t="str">
            <v xml:space="preserve"> </v>
          </cell>
          <cell r="G127" t="str">
            <v xml:space="preserve"> </v>
          </cell>
          <cell r="H127" t="str">
            <v xml:space="preserve"> </v>
          </cell>
          <cell r="I127" t="str">
            <v xml:space="preserve"> </v>
          </cell>
          <cell r="J127" t="str">
            <v xml:space="preserve"> </v>
          </cell>
          <cell r="K127" t="str">
            <v xml:space="preserve"> </v>
          </cell>
          <cell r="L127" t="str">
            <v xml:space="preserve"> </v>
          </cell>
          <cell r="M127" t="str">
            <v xml:space="preserve"> </v>
          </cell>
          <cell r="N127" t="str">
            <v xml:space="preserve"> </v>
          </cell>
          <cell r="O127" t="str">
            <v xml:space="preserve"> </v>
          </cell>
          <cell r="P127" t="str">
            <v xml:space="preserve"> </v>
          </cell>
          <cell r="Q127" t="str">
            <v xml:space="preserve"> </v>
          </cell>
          <cell r="R127" t="str">
            <v xml:space="preserve"> </v>
          </cell>
          <cell r="S127" t="str">
            <v xml:space="preserve"> </v>
          </cell>
          <cell r="T127" t="str">
            <v xml:space="preserve"> </v>
          </cell>
          <cell r="U127">
            <v>44</v>
          </cell>
          <cell r="V127" t="str">
            <v xml:space="preserve"> </v>
          </cell>
          <cell r="W127" t="str">
            <v xml:space="preserve"> </v>
          </cell>
          <cell r="X127" t="str">
            <v xml:space="preserve"> </v>
          </cell>
          <cell r="Y127" t="str">
            <v xml:space="preserve"> </v>
          </cell>
          <cell r="AA127">
            <v>44</v>
          </cell>
          <cell r="AB127">
            <v>256127.99999999994</v>
          </cell>
        </row>
        <row r="128">
          <cell r="A128">
            <v>10124</v>
          </cell>
          <cell r="B128" t="str">
            <v>0401</v>
          </cell>
          <cell r="C128" t="str">
            <v>Silla para cruceta de madera</v>
          </cell>
          <cell r="D128" t="str">
            <v>U</v>
          </cell>
          <cell r="E128" t="str">
            <v xml:space="preserve"> </v>
          </cell>
          <cell r="F128" t="str">
            <v xml:space="preserve"> </v>
          </cell>
          <cell r="G128" t="str">
            <v xml:space="preserve"> </v>
          </cell>
          <cell r="H128" t="str">
            <v xml:space="preserve"> </v>
          </cell>
          <cell r="I128" t="str">
            <v xml:space="preserve"> </v>
          </cell>
          <cell r="J128" t="str">
            <v xml:space="preserve"> </v>
          </cell>
          <cell r="K128" t="str">
            <v xml:space="preserve"> </v>
          </cell>
          <cell r="L128" t="str">
            <v xml:space="preserve"> </v>
          </cell>
          <cell r="M128" t="str">
            <v xml:space="preserve"> </v>
          </cell>
          <cell r="N128" t="str">
            <v xml:space="preserve"> </v>
          </cell>
          <cell r="O128" t="str">
            <v xml:space="preserve"> </v>
          </cell>
          <cell r="P128" t="str">
            <v xml:space="preserve"> </v>
          </cell>
          <cell r="Q128" t="str">
            <v xml:space="preserve"> </v>
          </cell>
          <cell r="R128" t="str">
            <v xml:space="preserve"> </v>
          </cell>
          <cell r="S128" t="str">
            <v xml:space="preserve"> </v>
          </cell>
          <cell r="T128" t="str">
            <v xml:space="preserve"> </v>
          </cell>
          <cell r="U128" t="str">
            <v xml:space="preserve"> </v>
          </cell>
          <cell r="V128" t="str">
            <v xml:space="preserve"> </v>
          </cell>
          <cell r="W128" t="str">
            <v xml:space="preserve"> </v>
          </cell>
          <cell r="X128" t="str">
            <v xml:space="preserve"> </v>
          </cell>
          <cell r="Y128" t="str">
            <v xml:space="preserve"> </v>
          </cell>
          <cell r="AA128">
            <v>0</v>
          </cell>
          <cell r="AB128">
            <v>2742.5706</v>
          </cell>
        </row>
        <row r="129">
          <cell r="A129">
            <v>10125</v>
          </cell>
          <cell r="B129">
            <v>401</v>
          </cell>
          <cell r="C129" t="str">
            <v>Silleta para cruceta de madera.</v>
          </cell>
          <cell r="D129" t="str">
            <v>U</v>
          </cell>
          <cell r="E129" t="str">
            <v xml:space="preserve"> </v>
          </cell>
          <cell r="F129" t="str">
            <v xml:space="preserve"> </v>
          </cell>
          <cell r="G129" t="str">
            <v xml:space="preserve"> </v>
          </cell>
          <cell r="H129" t="str">
            <v xml:space="preserve"> </v>
          </cell>
          <cell r="I129" t="str">
            <v xml:space="preserve"> </v>
          </cell>
          <cell r="J129" t="str">
            <v xml:space="preserve"> </v>
          </cell>
          <cell r="K129" t="str">
            <v xml:space="preserve"> </v>
          </cell>
          <cell r="L129" t="str">
            <v xml:space="preserve"> </v>
          </cell>
          <cell r="M129" t="str">
            <v xml:space="preserve"> </v>
          </cell>
          <cell r="N129" t="str">
            <v xml:space="preserve"> </v>
          </cell>
          <cell r="O129" t="str">
            <v xml:space="preserve"> </v>
          </cell>
          <cell r="P129" t="str">
            <v xml:space="preserve"> </v>
          </cell>
          <cell r="Q129" t="str">
            <v xml:space="preserve"> </v>
          </cell>
          <cell r="R129" t="str">
            <v xml:space="preserve"> </v>
          </cell>
          <cell r="S129" t="str">
            <v xml:space="preserve"> </v>
          </cell>
          <cell r="T129" t="str">
            <v xml:space="preserve"> </v>
          </cell>
          <cell r="U129" t="str">
            <v xml:space="preserve"> </v>
          </cell>
          <cell r="V129" t="str">
            <v xml:space="preserve"> </v>
          </cell>
          <cell r="W129" t="str">
            <v xml:space="preserve"> </v>
          </cell>
          <cell r="X129" t="str">
            <v xml:space="preserve"> </v>
          </cell>
          <cell r="Y129" t="str">
            <v xml:space="preserve"> </v>
          </cell>
          <cell r="AA129">
            <v>0</v>
          </cell>
          <cell r="AB129">
            <v>5002.5</v>
          </cell>
        </row>
        <row r="130">
          <cell r="A130">
            <v>10126</v>
          </cell>
          <cell r="B130">
            <v>411</v>
          </cell>
          <cell r="C130" t="str">
            <v>Suplemento de madera para cruceta 9 x 12 x 2,5 cm</v>
          </cell>
          <cell r="D130" t="str">
            <v>U</v>
          </cell>
          <cell r="E130" t="str">
            <v xml:space="preserve"> </v>
          </cell>
          <cell r="F130" t="str">
            <v xml:space="preserve"> </v>
          </cell>
          <cell r="G130" t="str">
            <v xml:space="preserve"> </v>
          </cell>
          <cell r="H130" t="str">
            <v xml:space="preserve"> </v>
          </cell>
          <cell r="I130" t="str">
            <v xml:space="preserve"> </v>
          </cell>
          <cell r="J130" t="str">
            <v xml:space="preserve"> </v>
          </cell>
          <cell r="K130" t="str">
            <v xml:space="preserve"> </v>
          </cell>
          <cell r="L130" t="str">
            <v xml:space="preserve"> </v>
          </cell>
          <cell r="M130" t="str">
            <v xml:space="preserve"> </v>
          </cell>
          <cell r="N130" t="str">
            <v xml:space="preserve"> </v>
          </cell>
          <cell r="O130" t="str">
            <v xml:space="preserve"> </v>
          </cell>
          <cell r="P130" t="str">
            <v xml:space="preserve"> </v>
          </cell>
          <cell r="Q130" t="str">
            <v xml:space="preserve"> </v>
          </cell>
          <cell r="R130" t="str">
            <v xml:space="preserve"> </v>
          </cell>
          <cell r="S130" t="str">
            <v xml:space="preserve"> </v>
          </cell>
          <cell r="T130" t="str">
            <v xml:space="preserve"> </v>
          </cell>
          <cell r="U130" t="str">
            <v xml:space="preserve"> </v>
          </cell>
          <cell r="V130" t="str">
            <v xml:space="preserve"> </v>
          </cell>
          <cell r="W130" t="str">
            <v xml:space="preserve"> </v>
          </cell>
          <cell r="X130" t="str">
            <v xml:space="preserve"> </v>
          </cell>
          <cell r="Y130" t="str">
            <v xml:space="preserve"> </v>
          </cell>
          <cell r="AA130">
            <v>0</v>
          </cell>
          <cell r="AB130">
            <v>693.67999999999984</v>
          </cell>
        </row>
        <row r="131">
          <cell r="A131">
            <v>10127</v>
          </cell>
          <cell r="B131" t="str">
            <v>0411</v>
          </cell>
          <cell r="C131" t="str">
            <v>Suplemento de madera para cruceta 9x12x2,5cm.</v>
          </cell>
          <cell r="D131" t="str">
            <v>U</v>
          </cell>
          <cell r="E131" t="str">
            <v xml:space="preserve"> </v>
          </cell>
          <cell r="F131" t="str">
            <v xml:space="preserve"> </v>
          </cell>
          <cell r="G131" t="str">
            <v xml:space="preserve"> </v>
          </cell>
          <cell r="H131" t="str">
            <v xml:space="preserve"> </v>
          </cell>
          <cell r="I131" t="str">
            <v xml:space="preserve"> </v>
          </cell>
          <cell r="J131" t="str">
            <v xml:space="preserve"> </v>
          </cell>
          <cell r="K131" t="str">
            <v xml:space="preserve"> </v>
          </cell>
          <cell r="L131" t="str">
            <v xml:space="preserve"> </v>
          </cell>
          <cell r="M131" t="str">
            <v xml:space="preserve"> </v>
          </cell>
          <cell r="N131" t="str">
            <v xml:space="preserve"> </v>
          </cell>
          <cell r="O131" t="str">
            <v xml:space="preserve"> </v>
          </cell>
          <cell r="P131" t="str">
            <v xml:space="preserve"> </v>
          </cell>
          <cell r="Q131" t="str">
            <v xml:space="preserve"> </v>
          </cell>
          <cell r="R131" t="str">
            <v xml:space="preserve"> </v>
          </cell>
          <cell r="S131" t="str">
            <v xml:space="preserve"> </v>
          </cell>
          <cell r="T131" t="str">
            <v xml:space="preserve"> </v>
          </cell>
          <cell r="U131" t="str">
            <v xml:space="preserve"> </v>
          </cell>
          <cell r="V131" t="str">
            <v xml:space="preserve"> </v>
          </cell>
          <cell r="W131" t="str">
            <v xml:space="preserve"> </v>
          </cell>
          <cell r="X131" t="str">
            <v xml:space="preserve"> </v>
          </cell>
          <cell r="Y131" t="str">
            <v xml:space="preserve"> </v>
          </cell>
          <cell r="AA131">
            <v>0</v>
          </cell>
          <cell r="AB131">
            <v>800.4</v>
          </cell>
        </row>
        <row r="132">
          <cell r="A132">
            <v>10128</v>
          </cell>
          <cell r="B132" t="str">
            <v>0412</v>
          </cell>
          <cell r="C132" t="str">
            <v>Suplemento de madera para ext.  poste 30x10x4cm.</v>
          </cell>
          <cell r="D132" t="str">
            <v>U</v>
          </cell>
          <cell r="E132" t="str">
            <v xml:space="preserve"> </v>
          </cell>
          <cell r="F132" t="str">
            <v xml:space="preserve"> </v>
          </cell>
          <cell r="G132" t="str">
            <v xml:space="preserve"> </v>
          </cell>
          <cell r="H132" t="str">
            <v xml:space="preserve"> </v>
          </cell>
          <cell r="I132" t="str">
            <v xml:space="preserve"> </v>
          </cell>
          <cell r="J132" t="str">
            <v xml:space="preserve"> </v>
          </cell>
          <cell r="K132" t="str">
            <v xml:space="preserve"> </v>
          </cell>
          <cell r="L132" t="str">
            <v xml:space="preserve"> </v>
          </cell>
          <cell r="M132" t="str">
            <v xml:space="preserve"> </v>
          </cell>
          <cell r="N132" t="str">
            <v xml:space="preserve"> </v>
          </cell>
          <cell r="O132" t="str">
            <v xml:space="preserve"> </v>
          </cell>
          <cell r="P132" t="str">
            <v xml:space="preserve"> </v>
          </cell>
          <cell r="Q132" t="str">
            <v xml:space="preserve"> </v>
          </cell>
          <cell r="R132" t="str">
            <v xml:space="preserve"> </v>
          </cell>
          <cell r="S132" t="str">
            <v xml:space="preserve"> </v>
          </cell>
          <cell r="T132" t="str">
            <v xml:space="preserve"> </v>
          </cell>
          <cell r="U132" t="str">
            <v xml:space="preserve"> </v>
          </cell>
          <cell r="V132" t="str">
            <v xml:space="preserve"> </v>
          </cell>
          <cell r="W132" t="str">
            <v xml:space="preserve"> </v>
          </cell>
          <cell r="X132" t="str">
            <v xml:space="preserve"> </v>
          </cell>
          <cell r="Y132" t="str">
            <v xml:space="preserve"> </v>
          </cell>
          <cell r="AA132">
            <v>0</v>
          </cell>
          <cell r="AB132">
            <v>1760.8799999999997</v>
          </cell>
        </row>
        <row r="133">
          <cell r="A133">
            <v>10129</v>
          </cell>
          <cell r="B133">
            <v>412</v>
          </cell>
          <cell r="C133" t="str">
            <v>Suplemento de madera para ext. poste 30 x 10 x 4 cm</v>
          </cell>
          <cell r="D133" t="str">
            <v>U</v>
          </cell>
          <cell r="E133" t="str">
            <v xml:space="preserve"> </v>
          </cell>
          <cell r="F133" t="str">
            <v xml:space="preserve"> </v>
          </cell>
          <cell r="G133" t="str">
            <v xml:space="preserve"> </v>
          </cell>
          <cell r="H133" t="str">
            <v xml:space="preserve"> </v>
          </cell>
          <cell r="I133" t="str">
            <v xml:space="preserve"> </v>
          </cell>
          <cell r="J133" t="str">
            <v xml:space="preserve"> </v>
          </cell>
          <cell r="K133" t="str">
            <v xml:space="preserve"> </v>
          </cell>
          <cell r="L133" t="str">
            <v xml:space="preserve"> </v>
          </cell>
          <cell r="M133" t="str">
            <v xml:space="preserve"> </v>
          </cell>
          <cell r="N133" t="str">
            <v xml:space="preserve"> </v>
          </cell>
          <cell r="O133" t="str">
            <v xml:space="preserve"> </v>
          </cell>
          <cell r="P133" t="str">
            <v xml:space="preserve"> </v>
          </cell>
          <cell r="Q133" t="str">
            <v xml:space="preserve"> </v>
          </cell>
          <cell r="R133" t="str">
            <v xml:space="preserve"> </v>
          </cell>
          <cell r="S133" t="str">
            <v xml:space="preserve"> </v>
          </cell>
          <cell r="T133" t="str">
            <v xml:space="preserve"> </v>
          </cell>
          <cell r="U133" t="str">
            <v xml:space="preserve"> </v>
          </cell>
          <cell r="V133" t="str">
            <v xml:space="preserve"> </v>
          </cell>
          <cell r="W133" t="str">
            <v xml:space="preserve"> </v>
          </cell>
          <cell r="X133" t="str">
            <v xml:space="preserve"> </v>
          </cell>
          <cell r="Y133" t="str">
            <v xml:space="preserve"> </v>
          </cell>
          <cell r="AA133">
            <v>0</v>
          </cell>
          <cell r="AB133">
            <v>1360.6799999999996</v>
          </cell>
        </row>
        <row r="134">
          <cell r="A134">
            <v>10130</v>
          </cell>
          <cell r="B134" t="str">
            <v>SR-44</v>
          </cell>
          <cell r="C134" t="str">
            <v>Tensor de un puesto tipo cuña para cable antifraude. (2x8+8 y/o 1x8+8)</v>
          </cell>
          <cell r="D134" t="str">
            <v>U</v>
          </cell>
          <cell r="E134" t="str">
            <v xml:space="preserve"> </v>
          </cell>
          <cell r="F134" t="str">
            <v xml:space="preserve"> </v>
          </cell>
          <cell r="G134" t="str">
            <v xml:space="preserve"> </v>
          </cell>
          <cell r="H134" t="str">
            <v xml:space="preserve"> </v>
          </cell>
          <cell r="I134" t="str">
            <v xml:space="preserve"> </v>
          </cell>
          <cell r="J134" t="str">
            <v xml:space="preserve"> </v>
          </cell>
          <cell r="K134" t="str">
            <v xml:space="preserve"> </v>
          </cell>
          <cell r="L134" t="str">
            <v xml:space="preserve"> </v>
          </cell>
          <cell r="M134" t="str">
            <v xml:space="preserve"> </v>
          </cell>
          <cell r="N134" t="str">
            <v xml:space="preserve"> </v>
          </cell>
          <cell r="O134" t="str">
            <v xml:space="preserve"> </v>
          </cell>
          <cell r="P134" t="str">
            <v xml:space="preserve"> </v>
          </cell>
          <cell r="Q134" t="str">
            <v xml:space="preserve"> </v>
          </cell>
          <cell r="R134" t="str">
            <v xml:space="preserve"> </v>
          </cell>
          <cell r="S134" t="str">
            <v xml:space="preserve"> </v>
          </cell>
          <cell r="T134" t="str">
            <v xml:space="preserve"> </v>
          </cell>
          <cell r="U134" t="str">
            <v xml:space="preserve"> </v>
          </cell>
          <cell r="V134" t="str">
            <v xml:space="preserve"> </v>
          </cell>
          <cell r="W134" t="str">
            <v xml:space="preserve"> </v>
          </cell>
          <cell r="X134" t="str">
            <v xml:space="preserve"> </v>
          </cell>
          <cell r="Y134" t="str">
            <v xml:space="preserve"> </v>
          </cell>
          <cell r="AA134">
            <v>0</v>
          </cell>
          <cell r="AB134">
            <v>4502.2499999999991</v>
          </cell>
        </row>
        <row r="135">
          <cell r="A135">
            <v>10131</v>
          </cell>
          <cell r="B135" t="str">
            <v>SR-09</v>
          </cell>
          <cell r="C135" t="str">
            <v>Transformador monofásico de 10 KVA</v>
          </cell>
          <cell r="D135" t="str">
            <v>U</v>
          </cell>
          <cell r="E135" t="str">
            <v xml:space="preserve"> </v>
          </cell>
          <cell r="F135" t="str">
            <v xml:space="preserve"> </v>
          </cell>
          <cell r="G135" t="str">
            <v xml:space="preserve"> </v>
          </cell>
          <cell r="H135" t="str">
            <v xml:space="preserve"> </v>
          </cell>
          <cell r="I135" t="str">
            <v xml:space="preserve"> </v>
          </cell>
          <cell r="J135" t="str">
            <v xml:space="preserve"> </v>
          </cell>
          <cell r="K135" t="str">
            <v xml:space="preserve"> </v>
          </cell>
          <cell r="L135" t="str">
            <v xml:space="preserve"> </v>
          </cell>
          <cell r="M135" t="str">
            <v xml:space="preserve"> </v>
          </cell>
          <cell r="N135" t="str">
            <v xml:space="preserve"> </v>
          </cell>
          <cell r="O135" t="str">
            <v xml:space="preserve"> </v>
          </cell>
          <cell r="P135" t="str">
            <v xml:space="preserve"> </v>
          </cell>
          <cell r="Q135" t="str">
            <v xml:space="preserve"> </v>
          </cell>
          <cell r="R135" t="str">
            <v xml:space="preserve"> </v>
          </cell>
          <cell r="S135" t="str">
            <v xml:space="preserve"> </v>
          </cell>
          <cell r="T135" t="str">
            <v xml:space="preserve"> </v>
          </cell>
          <cell r="U135" t="str">
            <v xml:space="preserve"> </v>
          </cell>
          <cell r="V135" t="str">
            <v xml:space="preserve"> </v>
          </cell>
          <cell r="W135" t="str">
            <v xml:space="preserve"> </v>
          </cell>
          <cell r="X135" t="str">
            <v xml:space="preserve"> </v>
          </cell>
          <cell r="Y135" t="str">
            <v xml:space="preserve"> </v>
          </cell>
          <cell r="AA135">
            <v>0</v>
          </cell>
          <cell r="AB135">
            <v>1760879.9999999998</v>
          </cell>
        </row>
        <row r="136">
          <cell r="A136">
            <v>10132</v>
          </cell>
          <cell r="B136" t="str">
            <v>SR-13</v>
          </cell>
          <cell r="C136" t="str">
            <v>Transformador monofásico de 100 KVA</v>
          </cell>
          <cell r="D136" t="str">
            <v>U</v>
          </cell>
          <cell r="E136" t="str">
            <v xml:space="preserve"> </v>
          </cell>
          <cell r="F136" t="str">
            <v xml:space="preserve"> </v>
          </cell>
          <cell r="G136" t="str">
            <v xml:space="preserve"> </v>
          </cell>
          <cell r="H136" t="str">
            <v xml:space="preserve"> </v>
          </cell>
          <cell r="I136" t="str">
            <v xml:space="preserve"> </v>
          </cell>
          <cell r="J136" t="str">
            <v xml:space="preserve"> </v>
          </cell>
          <cell r="K136" t="str">
            <v xml:space="preserve"> </v>
          </cell>
          <cell r="L136" t="str">
            <v xml:space="preserve"> </v>
          </cell>
          <cell r="M136" t="str">
            <v xml:space="preserve"> </v>
          </cell>
          <cell r="N136" t="str">
            <v xml:space="preserve"> </v>
          </cell>
          <cell r="O136" t="str">
            <v xml:space="preserve"> </v>
          </cell>
          <cell r="P136" t="str">
            <v xml:space="preserve"> </v>
          </cell>
          <cell r="Q136" t="str">
            <v xml:space="preserve"> </v>
          </cell>
          <cell r="R136" t="str">
            <v xml:space="preserve"> </v>
          </cell>
          <cell r="S136" t="str">
            <v xml:space="preserve"> </v>
          </cell>
          <cell r="T136" t="str">
            <v xml:space="preserve"> </v>
          </cell>
          <cell r="U136" t="str">
            <v xml:space="preserve"> </v>
          </cell>
          <cell r="V136" t="str">
            <v xml:space="preserve"> </v>
          </cell>
          <cell r="W136" t="str">
            <v xml:space="preserve"> </v>
          </cell>
          <cell r="X136" t="str">
            <v xml:space="preserve"> </v>
          </cell>
          <cell r="Y136" t="str">
            <v xml:space="preserve"> </v>
          </cell>
          <cell r="AA136">
            <v>0</v>
          </cell>
          <cell r="AB136">
            <v>4613138.75</v>
          </cell>
        </row>
        <row r="137">
          <cell r="A137">
            <v>10133</v>
          </cell>
          <cell r="B137">
            <v>5823</v>
          </cell>
          <cell r="C137" t="str">
            <v>Transformador monofásico de 15 KVA</v>
          </cell>
          <cell r="D137" t="str">
            <v>U</v>
          </cell>
          <cell r="E137" t="str">
            <v xml:space="preserve"> </v>
          </cell>
          <cell r="F137" t="str">
            <v xml:space="preserve"> </v>
          </cell>
          <cell r="G137" t="str">
            <v xml:space="preserve"> </v>
          </cell>
          <cell r="H137" t="str">
            <v xml:space="preserve"> </v>
          </cell>
          <cell r="I137" t="str">
            <v xml:space="preserve"> </v>
          </cell>
          <cell r="J137" t="str">
            <v xml:space="preserve"> </v>
          </cell>
          <cell r="K137" t="str">
            <v xml:space="preserve"> </v>
          </cell>
          <cell r="L137" t="str">
            <v xml:space="preserve"> </v>
          </cell>
          <cell r="M137" t="str">
            <v xml:space="preserve"> </v>
          </cell>
          <cell r="N137" t="str">
            <v xml:space="preserve"> </v>
          </cell>
          <cell r="O137" t="str">
            <v xml:space="preserve"> </v>
          </cell>
          <cell r="P137" t="str">
            <v xml:space="preserve"> </v>
          </cell>
          <cell r="Q137" t="str">
            <v xml:space="preserve"> </v>
          </cell>
          <cell r="R137" t="str">
            <v xml:space="preserve"> </v>
          </cell>
          <cell r="S137" t="str">
            <v xml:space="preserve"> </v>
          </cell>
          <cell r="T137" t="str">
            <v xml:space="preserve"> </v>
          </cell>
          <cell r="U137" t="str">
            <v xml:space="preserve"> </v>
          </cell>
          <cell r="V137">
            <v>4</v>
          </cell>
          <cell r="W137" t="str">
            <v xml:space="preserve"> </v>
          </cell>
          <cell r="X137" t="str">
            <v xml:space="preserve"> </v>
          </cell>
          <cell r="Y137" t="str">
            <v xml:space="preserve"> </v>
          </cell>
          <cell r="AA137">
            <v>4</v>
          </cell>
          <cell r="AB137">
            <v>2777692.5</v>
          </cell>
        </row>
        <row r="138">
          <cell r="A138">
            <v>10134</v>
          </cell>
          <cell r="B138" t="str">
            <v>SR-14</v>
          </cell>
          <cell r="C138" t="str">
            <v>Transformador monofásico de 167 KVA</v>
          </cell>
          <cell r="D138" t="str">
            <v>U</v>
          </cell>
          <cell r="E138" t="str">
            <v xml:space="preserve"> </v>
          </cell>
          <cell r="F138" t="str">
            <v xml:space="preserve"> </v>
          </cell>
          <cell r="G138" t="str">
            <v xml:space="preserve"> </v>
          </cell>
          <cell r="H138" t="str">
            <v xml:space="preserve"> </v>
          </cell>
          <cell r="I138" t="str">
            <v xml:space="preserve"> </v>
          </cell>
          <cell r="J138" t="str">
            <v xml:space="preserve"> </v>
          </cell>
          <cell r="K138" t="str">
            <v xml:space="preserve"> </v>
          </cell>
          <cell r="L138" t="str">
            <v xml:space="preserve"> </v>
          </cell>
          <cell r="M138" t="str">
            <v xml:space="preserve"> </v>
          </cell>
          <cell r="N138" t="str">
            <v xml:space="preserve"> </v>
          </cell>
          <cell r="O138" t="str">
            <v xml:space="preserve"> </v>
          </cell>
          <cell r="P138" t="str">
            <v xml:space="preserve"> </v>
          </cell>
          <cell r="Q138" t="str">
            <v xml:space="preserve"> </v>
          </cell>
          <cell r="R138" t="str">
            <v xml:space="preserve"> </v>
          </cell>
          <cell r="S138" t="str">
            <v xml:space="preserve"> </v>
          </cell>
          <cell r="T138" t="str">
            <v xml:space="preserve"> </v>
          </cell>
          <cell r="U138" t="str">
            <v xml:space="preserve"> </v>
          </cell>
          <cell r="V138" t="str">
            <v xml:space="preserve"> </v>
          </cell>
          <cell r="W138" t="str">
            <v xml:space="preserve"> </v>
          </cell>
          <cell r="X138" t="str">
            <v xml:space="preserve"> </v>
          </cell>
          <cell r="Y138" t="str">
            <v xml:space="preserve"> </v>
          </cell>
          <cell r="AA138">
            <v>0</v>
          </cell>
          <cell r="AB138">
            <v>6594128.7499999991</v>
          </cell>
        </row>
        <row r="139">
          <cell r="A139">
            <v>10135</v>
          </cell>
          <cell r="B139">
            <v>5824</v>
          </cell>
          <cell r="C139" t="str">
            <v>Transformador monofásico de 25 KVA 13200 - 240/120 V.</v>
          </cell>
          <cell r="D139" t="str">
            <v>U</v>
          </cell>
          <cell r="E139" t="str">
            <v xml:space="preserve"> </v>
          </cell>
          <cell r="F139" t="str">
            <v xml:space="preserve"> </v>
          </cell>
          <cell r="G139" t="str">
            <v xml:space="preserve"> </v>
          </cell>
          <cell r="H139" t="str">
            <v xml:space="preserve"> </v>
          </cell>
          <cell r="I139" t="str">
            <v xml:space="preserve"> </v>
          </cell>
          <cell r="J139" t="str">
            <v xml:space="preserve"> </v>
          </cell>
          <cell r="K139" t="str">
            <v xml:space="preserve"> </v>
          </cell>
          <cell r="L139" t="str">
            <v xml:space="preserve"> </v>
          </cell>
          <cell r="M139" t="str">
            <v xml:space="preserve"> </v>
          </cell>
          <cell r="N139" t="str">
            <v xml:space="preserve"> </v>
          </cell>
          <cell r="O139" t="str">
            <v xml:space="preserve"> </v>
          </cell>
          <cell r="P139" t="str">
            <v xml:space="preserve"> </v>
          </cell>
          <cell r="Q139" t="str">
            <v xml:space="preserve"> </v>
          </cell>
          <cell r="R139" t="str">
            <v xml:space="preserve"> </v>
          </cell>
          <cell r="S139" t="str">
            <v xml:space="preserve"> </v>
          </cell>
          <cell r="T139" t="str">
            <v xml:space="preserve"> </v>
          </cell>
          <cell r="U139" t="str">
            <v xml:space="preserve"> </v>
          </cell>
          <cell r="V139" t="str">
            <v xml:space="preserve"> </v>
          </cell>
          <cell r="W139" t="str">
            <v xml:space="preserve"> </v>
          </cell>
          <cell r="X139" t="str">
            <v xml:space="preserve"> </v>
          </cell>
          <cell r="Y139" t="str">
            <v xml:space="preserve"> </v>
          </cell>
          <cell r="AA139">
            <v>0</v>
          </cell>
          <cell r="AB139">
            <v>3282727.5</v>
          </cell>
        </row>
        <row r="140">
          <cell r="A140">
            <v>10136</v>
          </cell>
          <cell r="B140" t="str">
            <v>SR-15</v>
          </cell>
          <cell r="C140" t="str">
            <v>Transformador monofásico de 250 KVA</v>
          </cell>
          <cell r="D140" t="str">
            <v>U</v>
          </cell>
          <cell r="E140" t="str">
            <v xml:space="preserve"> </v>
          </cell>
          <cell r="F140" t="str">
            <v xml:space="preserve"> </v>
          </cell>
          <cell r="G140" t="str">
            <v xml:space="preserve"> </v>
          </cell>
          <cell r="H140" t="str">
            <v xml:space="preserve"> </v>
          </cell>
          <cell r="I140" t="str">
            <v xml:space="preserve"> </v>
          </cell>
          <cell r="J140" t="str">
            <v xml:space="preserve"> </v>
          </cell>
          <cell r="K140" t="str">
            <v xml:space="preserve"> </v>
          </cell>
          <cell r="L140" t="str">
            <v xml:space="preserve"> </v>
          </cell>
          <cell r="M140" t="str">
            <v xml:space="preserve"> </v>
          </cell>
          <cell r="N140" t="str">
            <v xml:space="preserve"> </v>
          </cell>
          <cell r="O140" t="str">
            <v xml:space="preserve"> </v>
          </cell>
          <cell r="P140" t="str">
            <v xml:space="preserve"> </v>
          </cell>
          <cell r="Q140" t="str">
            <v xml:space="preserve"> </v>
          </cell>
          <cell r="R140" t="str">
            <v xml:space="preserve"> </v>
          </cell>
          <cell r="S140" t="str">
            <v xml:space="preserve"> </v>
          </cell>
          <cell r="T140" t="str">
            <v xml:space="preserve"> </v>
          </cell>
          <cell r="U140" t="str">
            <v xml:space="preserve"> </v>
          </cell>
          <cell r="V140" t="str">
            <v xml:space="preserve"> </v>
          </cell>
          <cell r="W140" t="str">
            <v xml:space="preserve"> </v>
          </cell>
          <cell r="X140" t="str">
            <v xml:space="preserve"> </v>
          </cell>
          <cell r="Y140" t="str">
            <v xml:space="preserve"> </v>
          </cell>
          <cell r="AA140">
            <v>0</v>
          </cell>
          <cell r="AB140">
            <v>7703850.0000000009</v>
          </cell>
        </row>
        <row r="141">
          <cell r="A141">
            <v>10137</v>
          </cell>
          <cell r="B141" t="str">
            <v>SR-16</v>
          </cell>
          <cell r="C141" t="str">
            <v>Transformador monofásico de 333 KVA</v>
          </cell>
          <cell r="D141" t="str">
            <v>U</v>
          </cell>
          <cell r="E141" t="str">
            <v xml:space="preserve"> </v>
          </cell>
          <cell r="F141" t="str">
            <v xml:space="preserve"> </v>
          </cell>
          <cell r="G141" t="str">
            <v xml:space="preserve"> </v>
          </cell>
          <cell r="H141" t="str">
            <v xml:space="preserve"> </v>
          </cell>
          <cell r="I141" t="str">
            <v xml:space="preserve"> </v>
          </cell>
          <cell r="J141" t="str">
            <v xml:space="preserve"> </v>
          </cell>
          <cell r="K141" t="str">
            <v xml:space="preserve"> </v>
          </cell>
          <cell r="L141" t="str">
            <v xml:space="preserve"> </v>
          </cell>
          <cell r="M141" t="str">
            <v xml:space="preserve"> </v>
          </cell>
          <cell r="N141" t="str">
            <v xml:space="preserve"> </v>
          </cell>
          <cell r="O141" t="str">
            <v xml:space="preserve"> </v>
          </cell>
          <cell r="P141" t="str">
            <v xml:space="preserve"> </v>
          </cell>
          <cell r="Q141" t="str">
            <v xml:space="preserve"> </v>
          </cell>
          <cell r="R141" t="str">
            <v xml:space="preserve"> </v>
          </cell>
          <cell r="S141" t="str">
            <v xml:space="preserve"> </v>
          </cell>
          <cell r="T141" t="str">
            <v xml:space="preserve"> </v>
          </cell>
          <cell r="U141" t="str">
            <v xml:space="preserve"> </v>
          </cell>
          <cell r="V141" t="str">
            <v xml:space="preserve"> </v>
          </cell>
          <cell r="W141" t="str">
            <v xml:space="preserve"> </v>
          </cell>
          <cell r="X141" t="str">
            <v xml:space="preserve"> </v>
          </cell>
          <cell r="Y141" t="str">
            <v xml:space="preserve"> </v>
          </cell>
          <cell r="AA141">
            <v>0</v>
          </cell>
          <cell r="AB141">
            <v>9904950</v>
          </cell>
        </row>
        <row r="142">
          <cell r="A142">
            <v>10138</v>
          </cell>
          <cell r="B142" t="str">
            <v>SR-11</v>
          </cell>
          <cell r="C142" t="str">
            <v>Transformador monofásico de 37,5 KVA</v>
          </cell>
          <cell r="D142" t="str">
            <v>U</v>
          </cell>
          <cell r="E142" t="str">
            <v xml:space="preserve"> </v>
          </cell>
          <cell r="F142" t="str">
            <v xml:space="preserve"> </v>
          </cell>
          <cell r="G142" t="str">
            <v xml:space="preserve"> </v>
          </cell>
          <cell r="H142" t="str">
            <v xml:space="preserve"> </v>
          </cell>
          <cell r="I142" t="str">
            <v xml:space="preserve"> </v>
          </cell>
          <cell r="J142" t="str">
            <v xml:space="preserve"> </v>
          </cell>
          <cell r="K142" t="str">
            <v xml:space="preserve"> </v>
          </cell>
          <cell r="L142" t="str">
            <v xml:space="preserve"> </v>
          </cell>
          <cell r="M142" t="str">
            <v xml:space="preserve"> </v>
          </cell>
          <cell r="N142" t="str">
            <v xml:space="preserve"> </v>
          </cell>
          <cell r="O142" t="str">
            <v xml:space="preserve"> </v>
          </cell>
          <cell r="P142" t="str">
            <v xml:space="preserve"> </v>
          </cell>
          <cell r="Q142" t="str">
            <v xml:space="preserve"> </v>
          </cell>
          <cell r="R142" t="str">
            <v xml:space="preserve"> </v>
          </cell>
          <cell r="S142" t="str">
            <v xml:space="preserve"> </v>
          </cell>
          <cell r="T142" t="str">
            <v xml:space="preserve"> </v>
          </cell>
          <cell r="U142" t="str">
            <v xml:space="preserve"> </v>
          </cell>
          <cell r="V142" t="str">
            <v xml:space="preserve"> </v>
          </cell>
          <cell r="W142" t="str">
            <v xml:space="preserve"> </v>
          </cell>
          <cell r="X142" t="str">
            <v xml:space="preserve"> </v>
          </cell>
          <cell r="Y142" t="str">
            <v xml:space="preserve"> </v>
          </cell>
          <cell r="AA142">
            <v>0</v>
          </cell>
          <cell r="AB142">
            <v>4180567.4999999995</v>
          </cell>
        </row>
        <row r="143">
          <cell r="A143">
            <v>10139</v>
          </cell>
          <cell r="B143" t="str">
            <v>SR-08</v>
          </cell>
          <cell r="C143" t="str">
            <v>Transformador monofásico de 5 KVA</v>
          </cell>
          <cell r="D143" t="str">
            <v>U</v>
          </cell>
          <cell r="E143" t="str">
            <v xml:space="preserve"> </v>
          </cell>
          <cell r="F143" t="str">
            <v xml:space="preserve"> </v>
          </cell>
          <cell r="G143" t="str">
            <v xml:space="preserve"> </v>
          </cell>
          <cell r="H143" t="str">
            <v xml:space="preserve"> </v>
          </cell>
          <cell r="I143" t="str">
            <v xml:space="preserve"> </v>
          </cell>
          <cell r="J143" t="str">
            <v xml:space="preserve"> </v>
          </cell>
          <cell r="K143" t="str">
            <v xml:space="preserve"> </v>
          </cell>
          <cell r="L143" t="str">
            <v xml:space="preserve"> </v>
          </cell>
          <cell r="M143" t="str">
            <v xml:space="preserve"> </v>
          </cell>
          <cell r="N143" t="str">
            <v xml:space="preserve"> </v>
          </cell>
          <cell r="O143" t="str">
            <v xml:space="preserve"> </v>
          </cell>
          <cell r="P143" t="str">
            <v xml:space="preserve"> </v>
          </cell>
          <cell r="Q143" t="str">
            <v xml:space="preserve"> </v>
          </cell>
          <cell r="R143" t="str">
            <v xml:space="preserve"> </v>
          </cell>
          <cell r="S143" t="str">
            <v xml:space="preserve"> </v>
          </cell>
          <cell r="T143" t="str">
            <v xml:space="preserve"> </v>
          </cell>
          <cell r="U143" t="str">
            <v xml:space="preserve"> </v>
          </cell>
          <cell r="V143" t="str">
            <v xml:space="preserve"> </v>
          </cell>
          <cell r="W143" t="str">
            <v xml:space="preserve"> </v>
          </cell>
          <cell r="X143" t="str">
            <v xml:space="preserve"> </v>
          </cell>
          <cell r="Y143" t="str">
            <v xml:space="preserve"> </v>
          </cell>
          <cell r="AA143">
            <v>0</v>
          </cell>
          <cell r="AB143">
            <v>1357345</v>
          </cell>
        </row>
        <row r="144">
          <cell r="A144">
            <v>10140</v>
          </cell>
          <cell r="B144" t="str">
            <v>SR-12</v>
          </cell>
          <cell r="C144" t="str">
            <v>Transformador monofásico de 50 KVA</v>
          </cell>
          <cell r="D144" t="str">
            <v>U</v>
          </cell>
          <cell r="E144" t="str">
            <v xml:space="preserve"> </v>
          </cell>
          <cell r="F144" t="str">
            <v xml:space="preserve"> </v>
          </cell>
          <cell r="G144" t="str">
            <v xml:space="preserve"> </v>
          </cell>
          <cell r="H144" t="str">
            <v xml:space="preserve"> </v>
          </cell>
          <cell r="I144" t="str">
            <v xml:space="preserve"> </v>
          </cell>
          <cell r="J144" t="str">
            <v xml:space="preserve"> </v>
          </cell>
          <cell r="K144" t="str">
            <v xml:space="preserve"> </v>
          </cell>
          <cell r="L144" t="str">
            <v xml:space="preserve"> </v>
          </cell>
          <cell r="M144" t="str">
            <v xml:space="preserve"> </v>
          </cell>
          <cell r="N144" t="str">
            <v xml:space="preserve"> </v>
          </cell>
          <cell r="O144" t="str">
            <v xml:space="preserve"> </v>
          </cell>
          <cell r="P144" t="str">
            <v xml:space="preserve"> </v>
          </cell>
          <cell r="Q144" t="str">
            <v xml:space="preserve"> </v>
          </cell>
          <cell r="R144" t="str">
            <v xml:space="preserve"> </v>
          </cell>
          <cell r="S144" t="str">
            <v xml:space="preserve"> </v>
          </cell>
          <cell r="T144" t="str">
            <v xml:space="preserve"> </v>
          </cell>
          <cell r="U144" t="str">
            <v xml:space="preserve"> </v>
          </cell>
          <cell r="V144" t="str">
            <v xml:space="preserve"> </v>
          </cell>
          <cell r="W144" t="str">
            <v xml:space="preserve"> </v>
          </cell>
          <cell r="X144" t="str">
            <v xml:space="preserve"> </v>
          </cell>
          <cell r="Y144" t="str">
            <v xml:space="preserve"> </v>
          </cell>
          <cell r="AA144">
            <v>0</v>
          </cell>
          <cell r="AB144">
            <v>4882005</v>
          </cell>
        </row>
        <row r="145">
          <cell r="A145">
            <v>10141</v>
          </cell>
          <cell r="B145">
            <v>5827</v>
          </cell>
          <cell r="C145" t="str">
            <v>Transformador monofásico de 75 KVA 13200 - 240/120 V.</v>
          </cell>
          <cell r="D145" t="str">
            <v>U</v>
          </cell>
          <cell r="E145" t="str">
            <v xml:space="preserve"> </v>
          </cell>
          <cell r="F145" t="str">
            <v xml:space="preserve"> </v>
          </cell>
          <cell r="G145" t="str">
            <v xml:space="preserve"> </v>
          </cell>
          <cell r="H145" t="str">
            <v xml:space="preserve"> </v>
          </cell>
          <cell r="I145" t="str">
            <v xml:space="preserve"> </v>
          </cell>
          <cell r="J145" t="str">
            <v xml:space="preserve"> </v>
          </cell>
          <cell r="K145" t="str">
            <v xml:space="preserve"> </v>
          </cell>
          <cell r="L145" t="str">
            <v xml:space="preserve"> </v>
          </cell>
          <cell r="M145" t="str">
            <v xml:space="preserve"> </v>
          </cell>
          <cell r="N145" t="str">
            <v xml:space="preserve"> </v>
          </cell>
          <cell r="O145" t="str">
            <v xml:space="preserve"> </v>
          </cell>
          <cell r="P145" t="str">
            <v xml:space="preserve"> </v>
          </cell>
          <cell r="Q145" t="str">
            <v xml:space="preserve"> </v>
          </cell>
          <cell r="R145" t="str">
            <v xml:space="preserve"> </v>
          </cell>
          <cell r="S145" t="str">
            <v xml:space="preserve"> </v>
          </cell>
          <cell r="T145" t="str">
            <v xml:space="preserve"> </v>
          </cell>
          <cell r="U145" t="str">
            <v xml:space="preserve"> </v>
          </cell>
          <cell r="V145" t="str">
            <v xml:space="preserve"> </v>
          </cell>
          <cell r="W145" t="str">
            <v xml:space="preserve"> </v>
          </cell>
          <cell r="X145" t="str">
            <v xml:space="preserve"> </v>
          </cell>
          <cell r="Y145" t="str">
            <v xml:space="preserve"> </v>
          </cell>
          <cell r="AA145">
            <v>0</v>
          </cell>
          <cell r="AB145">
            <v>6172650</v>
          </cell>
        </row>
        <row r="146">
          <cell r="A146">
            <v>10142</v>
          </cell>
          <cell r="B146" t="str">
            <v>SR-32</v>
          </cell>
          <cell r="C146" t="str">
            <v>Transformador trifásico de 112,5 KVA</v>
          </cell>
          <cell r="D146" t="str">
            <v>U</v>
          </cell>
          <cell r="E146" t="str">
            <v xml:space="preserve"> </v>
          </cell>
          <cell r="F146" t="str">
            <v xml:space="preserve"> </v>
          </cell>
          <cell r="G146" t="str">
            <v xml:space="preserve"> </v>
          </cell>
          <cell r="H146" t="str">
            <v xml:space="preserve"> </v>
          </cell>
          <cell r="I146" t="str">
            <v xml:space="preserve"> </v>
          </cell>
          <cell r="J146" t="str">
            <v xml:space="preserve"> </v>
          </cell>
          <cell r="K146" t="str">
            <v xml:space="preserve"> </v>
          </cell>
          <cell r="L146" t="str">
            <v xml:space="preserve"> </v>
          </cell>
          <cell r="M146" t="str">
            <v xml:space="preserve"> </v>
          </cell>
          <cell r="N146" t="str">
            <v xml:space="preserve"> </v>
          </cell>
          <cell r="O146" t="str">
            <v xml:space="preserve"> </v>
          </cell>
          <cell r="P146" t="str">
            <v xml:space="preserve"> </v>
          </cell>
          <cell r="Q146" t="str">
            <v xml:space="preserve"> </v>
          </cell>
          <cell r="R146" t="str">
            <v xml:space="preserve"> </v>
          </cell>
          <cell r="S146" t="str">
            <v xml:space="preserve"> </v>
          </cell>
          <cell r="T146" t="str">
            <v xml:space="preserve"> </v>
          </cell>
          <cell r="U146" t="str">
            <v xml:space="preserve"> </v>
          </cell>
          <cell r="V146" t="str">
            <v xml:space="preserve"> </v>
          </cell>
          <cell r="W146" t="str">
            <v xml:space="preserve"> </v>
          </cell>
          <cell r="X146" t="str">
            <v xml:space="preserve"> </v>
          </cell>
          <cell r="Y146" t="str">
            <v xml:space="preserve"> </v>
          </cell>
          <cell r="AA146">
            <v>0</v>
          </cell>
          <cell r="AB146">
            <v>10493505</v>
          </cell>
        </row>
        <row r="147">
          <cell r="A147">
            <v>10143</v>
          </cell>
          <cell r="B147" t="str">
            <v>SR-28</v>
          </cell>
          <cell r="C147" t="str">
            <v>Transformador trifásico de 15 KVA</v>
          </cell>
          <cell r="D147" t="str">
            <v>U</v>
          </cell>
          <cell r="E147" t="str">
            <v xml:space="preserve"> </v>
          </cell>
          <cell r="F147" t="str">
            <v xml:space="preserve"> </v>
          </cell>
          <cell r="G147" t="str">
            <v xml:space="preserve"> </v>
          </cell>
          <cell r="H147" t="str">
            <v xml:space="preserve"> </v>
          </cell>
          <cell r="I147" t="str">
            <v xml:space="preserve"> </v>
          </cell>
          <cell r="J147" t="str">
            <v xml:space="preserve"> </v>
          </cell>
          <cell r="K147" t="str">
            <v xml:space="preserve"> </v>
          </cell>
          <cell r="L147" t="str">
            <v xml:space="preserve"> </v>
          </cell>
          <cell r="M147" t="str">
            <v xml:space="preserve"> </v>
          </cell>
          <cell r="N147" t="str">
            <v xml:space="preserve"> </v>
          </cell>
          <cell r="O147" t="str">
            <v xml:space="preserve"> </v>
          </cell>
          <cell r="P147" t="str">
            <v xml:space="preserve"> </v>
          </cell>
          <cell r="Q147" t="str">
            <v xml:space="preserve"> </v>
          </cell>
          <cell r="R147" t="str">
            <v xml:space="preserve"> </v>
          </cell>
          <cell r="S147" t="str">
            <v xml:space="preserve"> </v>
          </cell>
          <cell r="T147" t="str">
            <v xml:space="preserve"> </v>
          </cell>
          <cell r="U147" t="str">
            <v xml:space="preserve"> </v>
          </cell>
          <cell r="V147" t="str">
            <v xml:space="preserve"> </v>
          </cell>
          <cell r="W147" t="str">
            <v xml:space="preserve"> </v>
          </cell>
          <cell r="X147" t="str">
            <v xml:space="preserve"> </v>
          </cell>
          <cell r="Y147" t="str">
            <v xml:space="preserve"> </v>
          </cell>
          <cell r="AA147">
            <v>0</v>
          </cell>
          <cell r="AB147">
            <v>5106465</v>
          </cell>
        </row>
        <row r="148">
          <cell r="A148">
            <v>10144</v>
          </cell>
          <cell r="B148" t="str">
            <v>SR-33</v>
          </cell>
          <cell r="C148" t="str">
            <v>Transformador trifásico de 150 KVA</v>
          </cell>
          <cell r="D148" t="str">
            <v>U</v>
          </cell>
          <cell r="E148" t="str">
            <v xml:space="preserve"> </v>
          </cell>
          <cell r="F148" t="str">
            <v xml:space="preserve"> </v>
          </cell>
          <cell r="G148" t="str">
            <v xml:space="preserve"> </v>
          </cell>
          <cell r="H148" t="str">
            <v xml:space="preserve"> </v>
          </cell>
          <cell r="I148" t="str">
            <v xml:space="preserve"> </v>
          </cell>
          <cell r="J148" t="str">
            <v xml:space="preserve"> </v>
          </cell>
          <cell r="K148" t="str">
            <v xml:space="preserve"> </v>
          </cell>
          <cell r="L148" t="str">
            <v xml:space="preserve"> </v>
          </cell>
          <cell r="M148" t="str">
            <v xml:space="preserve"> </v>
          </cell>
          <cell r="N148" t="str">
            <v xml:space="preserve"> </v>
          </cell>
          <cell r="O148" t="str">
            <v xml:space="preserve"> </v>
          </cell>
          <cell r="P148" t="str">
            <v xml:space="preserve"> </v>
          </cell>
          <cell r="Q148" t="str">
            <v xml:space="preserve"> </v>
          </cell>
          <cell r="R148" t="str">
            <v xml:space="preserve"> </v>
          </cell>
          <cell r="S148" t="str">
            <v xml:space="preserve"> </v>
          </cell>
          <cell r="T148" t="str">
            <v xml:space="preserve"> </v>
          </cell>
          <cell r="U148" t="str">
            <v xml:space="preserve"> </v>
          </cell>
          <cell r="V148" t="str">
            <v xml:space="preserve"> </v>
          </cell>
          <cell r="W148" t="str">
            <v xml:space="preserve"> </v>
          </cell>
          <cell r="X148" t="str">
            <v xml:space="preserve"> </v>
          </cell>
          <cell r="Y148" t="str">
            <v xml:space="preserve"> </v>
          </cell>
          <cell r="AA148">
            <v>0</v>
          </cell>
          <cell r="AB148">
            <v>8104049.9999999981</v>
          </cell>
        </row>
        <row r="149">
          <cell r="A149">
            <v>10145</v>
          </cell>
          <cell r="B149" t="str">
            <v>SR-34</v>
          </cell>
          <cell r="C149" t="str">
            <v>Transformador trifásico de 225 KVA</v>
          </cell>
          <cell r="D149" t="str">
            <v>U</v>
          </cell>
          <cell r="E149" t="str">
            <v xml:space="preserve"> </v>
          </cell>
          <cell r="F149" t="str">
            <v xml:space="preserve"> </v>
          </cell>
          <cell r="G149" t="str">
            <v xml:space="preserve"> </v>
          </cell>
          <cell r="H149" t="str">
            <v xml:space="preserve"> </v>
          </cell>
          <cell r="I149" t="str">
            <v xml:space="preserve"> </v>
          </cell>
          <cell r="J149" t="str">
            <v xml:space="preserve"> </v>
          </cell>
          <cell r="K149" t="str">
            <v xml:space="preserve"> </v>
          </cell>
          <cell r="L149" t="str">
            <v xml:space="preserve"> </v>
          </cell>
          <cell r="M149" t="str">
            <v xml:space="preserve"> </v>
          </cell>
          <cell r="N149" t="str">
            <v xml:space="preserve"> </v>
          </cell>
          <cell r="O149" t="str">
            <v xml:space="preserve"> </v>
          </cell>
          <cell r="P149" t="str">
            <v xml:space="preserve"> </v>
          </cell>
          <cell r="Q149" t="str">
            <v xml:space="preserve"> </v>
          </cell>
          <cell r="R149" t="str">
            <v xml:space="preserve"> </v>
          </cell>
          <cell r="S149" t="str">
            <v xml:space="preserve"> </v>
          </cell>
          <cell r="T149" t="str">
            <v xml:space="preserve"> </v>
          </cell>
          <cell r="U149" t="str">
            <v xml:space="preserve"> </v>
          </cell>
          <cell r="V149" t="str">
            <v xml:space="preserve"> </v>
          </cell>
          <cell r="W149" t="str">
            <v xml:space="preserve"> </v>
          </cell>
          <cell r="X149" t="str">
            <v xml:space="preserve"> </v>
          </cell>
          <cell r="Y149" t="str">
            <v xml:space="preserve"> </v>
          </cell>
          <cell r="AA149">
            <v>0</v>
          </cell>
          <cell r="AB149">
            <v>9274634.9999999981</v>
          </cell>
        </row>
        <row r="150">
          <cell r="A150">
            <v>10146</v>
          </cell>
          <cell r="B150" t="str">
            <v>SR-29</v>
          </cell>
          <cell r="C150" t="str">
            <v>Transformador trifásico de 30 KVA</v>
          </cell>
          <cell r="D150" t="str">
            <v>U</v>
          </cell>
          <cell r="E150" t="str">
            <v xml:space="preserve"> </v>
          </cell>
          <cell r="F150" t="str">
            <v xml:space="preserve"> </v>
          </cell>
          <cell r="G150" t="str">
            <v xml:space="preserve"> </v>
          </cell>
          <cell r="H150" t="str">
            <v xml:space="preserve"> </v>
          </cell>
          <cell r="I150" t="str">
            <v xml:space="preserve"> </v>
          </cell>
          <cell r="J150" t="str">
            <v xml:space="preserve"> </v>
          </cell>
          <cell r="K150" t="str">
            <v xml:space="preserve"> </v>
          </cell>
          <cell r="L150" t="str">
            <v xml:space="preserve"> </v>
          </cell>
          <cell r="M150" t="str">
            <v xml:space="preserve"> </v>
          </cell>
          <cell r="N150" t="str">
            <v xml:space="preserve"> </v>
          </cell>
          <cell r="O150" t="str">
            <v xml:space="preserve"> </v>
          </cell>
          <cell r="P150" t="str">
            <v xml:space="preserve"> </v>
          </cell>
          <cell r="Q150" t="str">
            <v xml:space="preserve"> </v>
          </cell>
          <cell r="R150" t="str">
            <v xml:space="preserve"> </v>
          </cell>
          <cell r="S150" t="str">
            <v xml:space="preserve"> </v>
          </cell>
          <cell r="T150" t="str">
            <v xml:space="preserve"> </v>
          </cell>
          <cell r="U150" t="str">
            <v xml:space="preserve"> </v>
          </cell>
          <cell r="V150" t="str">
            <v xml:space="preserve"> </v>
          </cell>
          <cell r="W150" t="str">
            <v xml:space="preserve"> </v>
          </cell>
          <cell r="X150" t="str">
            <v xml:space="preserve"> </v>
          </cell>
          <cell r="Y150" t="str">
            <v xml:space="preserve"> </v>
          </cell>
          <cell r="AA150">
            <v>0</v>
          </cell>
          <cell r="AB150">
            <v>5415097.5</v>
          </cell>
        </row>
        <row r="151">
          <cell r="A151">
            <v>10147</v>
          </cell>
          <cell r="B151" t="str">
            <v>SR-35</v>
          </cell>
          <cell r="C151" t="str">
            <v>Transformador trifásico de 300 KVA</v>
          </cell>
          <cell r="D151" t="str">
            <v>U</v>
          </cell>
          <cell r="E151" t="str">
            <v xml:space="preserve"> </v>
          </cell>
          <cell r="F151" t="str">
            <v xml:space="preserve"> </v>
          </cell>
          <cell r="G151" t="str">
            <v xml:space="preserve"> </v>
          </cell>
          <cell r="H151" t="str">
            <v xml:space="preserve"> </v>
          </cell>
          <cell r="I151" t="str">
            <v xml:space="preserve"> </v>
          </cell>
          <cell r="J151" t="str">
            <v xml:space="preserve"> </v>
          </cell>
          <cell r="K151" t="str">
            <v xml:space="preserve"> </v>
          </cell>
          <cell r="L151" t="str">
            <v xml:space="preserve"> </v>
          </cell>
          <cell r="M151" t="str">
            <v xml:space="preserve"> </v>
          </cell>
          <cell r="N151" t="str">
            <v xml:space="preserve"> </v>
          </cell>
          <cell r="O151" t="str">
            <v xml:space="preserve"> </v>
          </cell>
          <cell r="P151" t="str">
            <v xml:space="preserve"> </v>
          </cell>
          <cell r="Q151" t="str">
            <v xml:space="preserve"> </v>
          </cell>
          <cell r="R151" t="str">
            <v xml:space="preserve"> </v>
          </cell>
          <cell r="S151" t="str">
            <v xml:space="preserve"> </v>
          </cell>
          <cell r="T151" t="str">
            <v xml:space="preserve"> </v>
          </cell>
          <cell r="U151" t="str">
            <v xml:space="preserve"> </v>
          </cell>
          <cell r="V151" t="str">
            <v xml:space="preserve"> </v>
          </cell>
          <cell r="W151" t="str">
            <v xml:space="preserve"> </v>
          </cell>
          <cell r="X151" t="str">
            <v xml:space="preserve"> </v>
          </cell>
          <cell r="Y151" t="str">
            <v xml:space="preserve"> </v>
          </cell>
          <cell r="AA151">
            <v>0</v>
          </cell>
          <cell r="AB151">
            <v>11265630</v>
          </cell>
        </row>
        <row r="152">
          <cell r="A152">
            <v>10148</v>
          </cell>
          <cell r="B152" t="str">
            <v>SR-36</v>
          </cell>
          <cell r="C152" t="str">
            <v>Transformador trifásico de 400 KVA</v>
          </cell>
          <cell r="D152" t="str">
            <v>U</v>
          </cell>
          <cell r="E152" t="str">
            <v xml:space="preserve"> </v>
          </cell>
          <cell r="F152" t="str">
            <v xml:space="preserve"> </v>
          </cell>
          <cell r="G152" t="str">
            <v xml:space="preserve"> </v>
          </cell>
          <cell r="H152" t="str">
            <v xml:space="preserve"> </v>
          </cell>
          <cell r="I152" t="str">
            <v xml:space="preserve"> </v>
          </cell>
          <cell r="J152" t="str">
            <v xml:space="preserve"> </v>
          </cell>
          <cell r="K152" t="str">
            <v xml:space="preserve"> </v>
          </cell>
          <cell r="L152" t="str">
            <v xml:space="preserve"> </v>
          </cell>
          <cell r="M152" t="str">
            <v xml:space="preserve"> </v>
          </cell>
          <cell r="N152" t="str">
            <v xml:space="preserve"> </v>
          </cell>
          <cell r="O152" t="str">
            <v xml:space="preserve"> </v>
          </cell>
          <cell r="P152" t="str">
            <v xml:space="preserve"> </v>
          </cell>
          <cell r="Q152" t="str">
            <v xml:space="preserve"> </v>
          </cell>
          <cell r="R152" t="str">
            <v xml:space="preserve"> </v>
          </cell>
          <cell r="S152" t="str">
            <v xml:space="preserve"> </v>
          </cell>
          <cell r="T152" t="str">
            <v xml:space="preserve"> </v>
          </cell>
          <cell r="U152" t="str">
            <v xml:space="preserve"> </v>
          </cell>
          <cell r="V152" t="str">
            <v xml:space="preserve"> </v>
          </cell>
          <cell r="W152" t="str">
            <v xml:space="preserve"> </v>
          </cell>
          <cell r="X152" t="str">
            <v xml:space="preserve"> </v>
          </cell>
          <cell r="Y152" t="str">
            <v xml:space="preserve"> </v>
          </cell>
          <cell r="AA152">
            <v>0</v>
          </cell>
          <cell r="AB152">
            <v>13146569.999999998</v>
          </cell>
        </row>
        <row r="153">
          <cell r="A153">
            <v>10149</v>
          </cell>
          <cell r="B153" t="str">
            <v>SR-30</v>
          </cell>
          <cell r="C153" t="str">
            <v>Transformador trifásico de 45 KVA</v>
          </cell>
          <cell r="D153" t="str">
            <v>U</v>
          </cell>
          <cell r="E153" t="str">
            <v xml:space="preserve"> </v>
          </cell>
          <cell r="F153" t="str">
            <v xml:space="preserve"> </v>
          </cell>
          <cell r="G153" t="str">
            <v xml:space="preserve"> </v>
          </cell>
          <cell r="H153" t="str">
            <v xml:space="preserve"> </v>
          </cell>
          <cell r="I153" t="str">
            <v xml:space="preserve"> </v>
          </cell>
          <cell r="J153" t="str">
            <v xml:space="preserve"> </v>
          </cell>
          <cell r="K153" t="str">
            <v xml:space="preserve"> </v>
          </cell>
          <cell r="L153" t="str">
            <v xml:space="preserve"> </v>
          </cell>
          <cell r="M153" t="str">
            <v xml:space="preserve"> </v>
          </cell>
          <cell r="N153" t="str">
            <v xml:space="preserve"> </v>
          </cell>
          <cell r="O153" t="str">
            <v xml:space="preserve"> </v>
          </cell>
          <cell r="P153" t="str">
            <v xml:space="preserve"> </v>
          </cell>
          <cell r="Q153" t="str">
            <v xml:space="preserve"> </v>
          </cell>
          <cell r="R153" t="str">
            <v xml:space="preserve"> </v>
          </cell>
          <cell r="S153" t="str">
            <v xml:space="preserve"> </v>
          </cell>
          <cell r="T153" t="str">
            <v xml:space="preserve"> </v>
          </cell>
          <cell r="U153" t="str">
            <v xml:space="preserve"> </v>
          </cell>
          <cell r="V153" t="str">
            <v xml:space="preserve"> </v>
          </cell>
          <cell r="W153" t="str">
            <v xml:space="preserve"> </v>
          </cell>
          <cell r="X153" t="str">
            <v xml:space="preserve"> </v>
          </cell>
          <cell r="Y153" t="str">
            <v xml:space="preserve"> </v>
          </cell>
          <cell r="AA153">
            <v>0</v>
          </cell>
          <cell r="AB153">
            <v>6481282.5</v>
          </cell>
        </row>
        <row r="154">
          <cell r="A154">
            <v>10150</v>
          </cell>
          <cell r="B154" t="str">
            <v>SR-37</v>
          </cell>
          <cell r="C154" t="str">
            <v>Transformador trifásico de 500 KVA</v>
          </cell>
          <cell r="D154" t="str">
            <v>U</v>
          </cell>
          <cell r="E154" t="str">
            <v xml:space="preserve"> </v>
          </cell>
          <cell r="F154" t="str">
            <v xml:space="preserve"> </v>
          </cell>
          <cell r="G154" t="str">
            <v xml:space="preserve"> </v>
          </cell>
          <cell r="H154" t="str">
            <v xml:space="preserve"> </v>
          </cell>
          <cell r="I154" t="str">
            <v xml:space="preserve"> </v>
          </cell>
          <cell r="J154" t="str">
            <v xml:space="preserve"> </v>
          </cell>
          <cell r="K154" t="str">
            <v xml:space="preserve"> </v>
          </cell>
          <cell r="L154" t="str">
            <v xml:space="preserve"> </v>
          </cell>
          <cell r="M154" t="str">
            <v xml:space="preserve"> </v>
          </cell>
          <cell r="N154" t="str">
            <v xml:space="preserve"> </v>
          </cell>
          <cell r="O154" t="str">
            <v xml:space="preserve"> </v>
          </cell>
          <cell r="P154" t="str">
            <v xml:space="preserve"> </v>
          </cell>
          <cell r="Q154" t="str">
            <v xml:space="preserve"> </v>
          </cell>
          <cell r="R154" t="str">
            <v xml:space="preserve"> </v>
          </cell>
          <cell r="S154" t="str">
            <v xml:space="preserve"> </v>
          </cell>
          <cell r="T154" t="str">
            <v xml:space="preserve"> </v>
          </cell>
          <cell r="U154" t="str">
            <v xml:space="preserve"> </v>
          </cell>
          <cell r="V154" t="str">
            <v xml:space="preserve"> </v>
          </cell>
          <cell r="W154" t="str">
            <v xml:space="preserve"> </v>
          </cell>
          <cell r="X154" t="str">
            <v xml:space="preserve"> </v>
          </cell>
          <cell r="Y154" t="str">
            <v xml:space="preserve"> </v>
          </cell>
          <cell r="AA154">
            <v>0</v>
          </cell>
          <cell r="AB154">
            <v>15767879.999999996</v>
          </cell>
        </row>
        <row r="155">
          <cell r="A155">
            <v>10151</v>
          </cell>
          <cell r="B155" t="str">
            <v>SR-31</v>
          </cell>
          <cell r="C155" t="str">
            <v>Transformador trifásico de 75 KVA</v>
          </cell>
          <cell r="D155" t="str">
            <v>U</v>
          </cell>
          <cell r="E155" t="str">
            <v xml:space="preserve"> </v>
          </cell>
          <cell r="F155" t="str">
            <v xml:space="preserve"> </v>
          </cell>
          <cell r="G155" t="str">
            <v xml:space="preserve"> </v>
          </cell>
          <cell r="H155" t="str">
            <v xml:space="preserve"> </v>
          </cell>
          <cell r="I155" t="str">
            <v xml:space="preserve"> </v>
          </cell>
          <cell r="J155" t="str">
            <v xml:space="preserve"> </v>
          </cell>
          <cell r="K155" t="str">
            <v xml:space="preserve"> </v>
          </cell>
          <cell r="L155" t="str">
            <v xml:space="preserve"> </v>
          </cell>
          <cell r="M155" t="str">
            <v xml:space="preserve"> </v>
          </cell>
          <cell r="N155" t="str">
            <v xml:space="preserve"> </v>
          </cell>
          <cell r="O155" t="str">
            <v xml:space="preserve"> </v>
          </cell>
          <cell r="P155" t="str">
            <v xml:space="preserve"> </v>
          </cell>
          <cell r="Q155" t="str">
            <v xml:space="preserve"> </v>
          </cell>
          <cell r="R155" t="str">
            <v xml:space="preserve"> </v>
          </cell>
          <cell r="S155" t="str">
            <v xml:space="preserve"> </v>
          </cell>
          <cell r="T155" t="str">
            <v xml:space="preserve"> </v>
          </cell>
          <cell r="U155" t="str">
            <v xml:space="preserve"> </v>
          </cell>
          <cell r="V155" t="str">
            <v xml:space="preserve"> </v>
          </cell>
          <cell r="W155" t="str">
            <v xml:space="preserve"> </v>
          </cell>
          <cell r="X155" t="str">
            <v xml:space="preserve"> </v>
          </cell>
          <cell r="Y155" t="str">
            <v xml:space="preserve"> </v>
          </cell>
          <cell r="AA155">
            <v>0</v>
          </cell>
          <cell r="AB155">
            <v>8052502.4999999991</v>
          </cell>
        </row>
        <row r="156">
          <cell r="A156">
            <v>10152</v>
          </cell>
          <cell r="B156">
            <v>2901</v>
          </cell>
          <cell r="C156" t="str">
            <v>Tubo conduit metálico de 3 m  x 1/2"</v>
          </cell>
          <cell r="D156" t="str">
            <v>U</v>
          </cell>
          <cell r="E156" t="str">
            <v xml:space="preserve"> </v>
          </cell>
          <cell r="F156" t="str">
            <v xml:space="preserve"> </v>
          </cell>
          <cell r="G156" t="str">
            <v xml:space="preserve"> </v>
          </cell>
          <cell r="H156" t="str">
            <v xml:space="preserve"> </v>
          </cell>
          <cell r="I156" t="str">
            <v xml:space="preserve"> </v>
          </cell>
          <cell r="J156" t="str">
            <v xml:space="preserve"> </v>
          </cell>
          <cell r="K156" t="str">
            <v xml:space="preserve"> </v>
          </cell>
          <cell r="L156" t="str">
            <v xml:space="preserve"> </v>
          </cell>
          <cell r="M156" t="str">
            <v xml:space="preserve"> </v>
          </cell>
          <cell r="N156" t="str">
            <v xml:space="preserve"> </v>
          </cell>
          <cell r="O156" t="str">
            <v xml:space="preserve"> </v>
          </cell>
          <cell r="P156" t="str">
            <v xml:space="preserve"> </v>
          </cell>
          <cell r="Q156" t="str">
            <v xml:space="preserve"> </v>
          </cell>
          <cell r="R156" t="str">
            <v xml:space="preserve"> </v>
          </cell>
          <cell r="S156">
            <v>4</v>
          </cell>
          <cell r="T156" t="str">
            <v xml:space="preserve"> </v>
          </cell>
          <cell r="U156" t="str">
            <v xml:space="preserve"> </v>
          </cell>
          <cell r="V156">
            <v>4</v>
          </cell>
          <cell r="W156" t="str">
            <v xml:space="preserve"> </v>
          </cell>
          <cell r="X156" t="str">
            <v xml:space="preserve"> </v>
          </cell>
          <cell r="Y156" t="str">
            <v xml:space="preserve"> </v>
          </cell>
          <cell r="AA156">
            <v>8</v>
          </cell>
          <cell r="AB156">
            <v>6635.2000000000007</v>
          </cell>
        </row>
        <row r="157">
          <cell r="A157">
            <v>10153</v>
          </cell>
          <cell r="B157">
            <v>2512</v>
          </cell>
          <cell r="C157" t="str">
            <v>Tuerca de ojo alargado para 5/8"</v>
          </cell>
          <cell r="D157" t="str">
            <v>U</v>
          </cell>
          <cell r="E157" t="str">
            <v xml:space="preserve"> </v>
          </cell>
          <cell r="F157" t="str">
            <v xml:space="preserve"> </v>
          </cell>
          <cell r="G157" t="str">
            <v xml:space="preserve"> </v>
          </cell>
          <cell r="H157" t="str">
            <v xml:space="preserve"> </v>
          </cell>
          <cell r="I157" t="str">
            <v xml:space="preserve"> </v>
          </cell>
          <cell r="J157" t="str">
            <v xml:space="preserve"> </v>
          </cell>
          <cell r="K157" t="str">
            <v xml:space="preserve"> </v>
          </cell>
          <cell r="L157" t="str">
            <v xml:space="preserve"> </v>
          </cell>
          <cell r="M157" t="str">
            <v xml:space="preserve"> </v>
          </cell>
          <cell r="N157" t="str">
            <v xml:space="preserve"> </v>
          </cell>
          <cell r="O157" t="str">
            <v xml:space="preserve"> </v>
          </cell>
          <cell r="P157" t="str">
            <v xml:space="preserve"> </v>
          </cell>
          <cell r="Q157" t="str">
            <v xml:space="preserve"> </v>
          </cell>
          <cell r="R157">
            <v>12</v>
          </cell>
          <cell r="S157" t="str">
            <v xml:space="preserve"> </v>
          </cell>
          <cell r="T157" t="str">
            <v xml:space="preserve"> </v>
          </cell>
          <cell r="U157" t="str">
            <v xml:space="preserve"> </v>
          </cell>
          <cell r="V157" t="str">
            <v xml:space="preserve"> </v>
          </cell>
          <cell r="W157" t="str">
            <v xml:space="preserve"> </v>
          </cell>
          <cell r="X157" t="str">
            <v xml:space="preserve"> </v>
          </cell>
          <cell r="Y157" t="str">
            <v xml:space="preserve"> </v>
          </cell>
          <cell r="AA157">
            <v>12</v>
          </cell>
          <cell r="AB157">
            <v>8184.9599999999991</v>
          </cell>
        </row>
        <row r="158">
          <cell r="A158">
            <v>10154</v>
          </cell>
          <cell r="B158">
            <v>3001</v>
          </cell>
          <cell r="C158" t="str">
            <v>Varilla copperweld con conector de 5/8" x 1.8m</v>
          </cell>
          <cell r="D158" t="str">
            <v>U</v>
          </cell>
          <cell r="E158" t="str">
            <v xml:space="preserve"> </v>
          </cell>
          <cell r="F158" t="str">
            <v xml:space="preserve"> </v>
          </cell>
          <cell r="G158" t="str">
            <v xml:space="preserve"> </v>
          </cell>
          <cell r="H158" t="str">
            <v xml:space="preserve"> </v>
          </cell>
          <cell r="I158" t="str">
            <v xml:space="preserve"> </v>
          </cell>
          <cell r="J158" t="str">
            <v xml:space="preserve"> </v>
          </cell>
          <cell r="K158" t="str">
            <v xml:space="preserve"> </v>
          </cell>
          <cell r="L158" t="str">
            <v xml:space="preserve"> </v>
          </cell>
          <cell r="M158" t="str">
            <v xml:space="preserve"> </v>
          </cell>
          <cell r="N158" t="str">
            <v xml:space="preserve"> </v>
          </cell>
          <cell r="O158" t="str">
            <v xml:space="preserve"> </v>
          </cell>
          <cell r="P158" t="str">
            <v xml:space="preserve"> </v>
          </cell>
          <cell r="Q158" t="str">
            <v xml:space="preserve"> </v>
          </cell>
          <cell r="R158" t="str">
            <v xml:space="preserve"> </v>
          </cell>
          <cell r="S158">
            <v>4</v>
          </cell>
          <cell r="T158" t="str">
            <v xml:space="preserve"> </v>
          </cell>
          <cell r="U158" t="str">
            <v xml:space="preserve"> </v>
          </cell>
          <cell r="V158">
            <v>4</v>
          </cell>
          <cell r="W158" t="str">
            <v xml:space="preserve"> </v>
          </cell>
          <cell r="X158" t="str">
            <v xml:space="preserve"> </v>
          </cell>
          <cell r="Y158" t="str">
            <v xml:space="preserve"> </v>
          </cell>
          <cell r="AA158">
            <v>8</v>
          </cell>
          <cell r="AB158">
            <v>44822.399999999994</v>
          </cell>
        </row>
        <row r="159">
          <cell r="A159">
            <v>10155</v>
          </cell>
          <cell r="B159">
            <v>2604</v>
          </cell>
          <cell r="C159" t="str">
            <v>Varilla de anclaje de acero de 1.8m x 5/8"</v>
          </cell>
          <cell r="D159" t="str">
            <v>U</v>
          </cell>
          <cell r="E159" t="str">
            <v xml:space="preserve"> </v>
          </cell>
          <cell r="F159" t="str">
            <v xml:space="preserve"> </v>
          </cell>
          <cell r="G159" t="str">
            <v xml:space="preserve"> </v>
          </cell>
          <cell r="H159" t="str">
            <v xml:space="preserve"> </v>
          </cell>
          <cell r="I159" t="str">
            <v xml:space="preserve"> </v>
          </cell>
          <cell r="J159" t="str">
            <v xml:space="preserve"> </v>
          </cell>
          <cell r="K159" t="str">
            <v xml:space="preserve"> </v>
          </cell>
          <cell r="L159" t="str">
            <v xml:space="preserve"> </v>
          </cell>
          <cell r="M159">
            <v>15</v>
          </cell>
          <cell r="N159">
            <v>35</v>
          </cell>
          <cell r="O159" t="str">
            <v xml:space="preserve"> </v>
          </cell>
          <cell r="P159" t="str">
            <v xml:space="preserve"> </v>
          </cell>
          <cell r="Q159" t="str">
            <v xml:space="preserve"> </v>
          </cell>
          <cell r="R159" t="str">
            <v xml:space="preserve"> </v>
          </cell>
          <cell r="S159" t="str">
            <v xml:space="preserve"> </v>
          </cell>
          <cell r="T159" t="str">
            <v xml:space="preserve"> </v>
          </cell>
          <cell r="U159" t="str">
            <v xml:space="preserve"> </v>
          </cell>
          <cell r="V159" t="str">
            <v xml:space="preserve"> </v>
          </cell>
          <cell r="W159" t="str">
            <v xml:space="preserve"> </v>
          </cell>
          <cell r="X159" t="str">
            <v xml:space="preserve"> </v>
          </cell>
          <cell r="Y159" t="str">
            <v xml:space="preserve"> </v>
          </cell>
          <cell r="AA159">
            <v>50</v>
          </cell>
          <cell r="AB159">
            <v>18008.079539999995</v>
          </cell>
        </row>
        <row r="160">
          <cell r="A160">
            <v>10156</v>
          </cell>
          <cell r="B160">
            <v>2701</v>
          </cell>
          <cell r="C160" t="str">
            <v>Vigueta de concreto tipo A</v>
          </cell>
          <cell r="D160" t="str">
            <v>U</v>
          </cell>
          <cell r="E160" t="str">
            <v xml:space="preserve"> </v>
          </cell>
          <cell r="F160" t="str">
            <v xml:space="preserve"> </v>
          </cell>
          <cell r="G160" t="str">
            <v xml:space="preserve"> </v>
          </cell>
          <cell r="H160" t="str">
            <v xml:space="preserve"> </v>
          </cell>
          <cell r="I160" t="str">
            <v xml:space="preserve"> </v>
          </cell>
          <cell r="J160" t="str">
            <v xml:space="preserve"> </v>
          </cell>
          <cell r="K160" t="str">
            <v xml:space="preserve"> </v>
          </cell>
          <cell r="L160" t="str">
            <v xml:space="preserve"> </v>
          </cell>
          <cell r="M160">
            <v>15</v>
          </cell>
          <cell r="N160">
            <v>35</v>
          </cell>
          <cell r="O160" t="str">
            <v xml:space="preserve"> </v>
          </cell>
          <cell r="P160" t="str">
            <v xml:space="preserve"> </v>
          </cell>
          <cell r="Q160" t="str">
            <v xml:space="preserve"> </v>
          </cell>
          <cell r="R160" t="str">
            <v xml:space="preserve"> </v>
          </cell>
          <cell r="S160" t="str">
            <v xml:space="preserve"> </v>
          </cell>
          <cell r="T160" t="str">
            <v xml:space="preserve"> </v>
          </cell>
          <cell r="U160" t="str">
            <v xml:space="preserve"> </v>
          </cell>
          <cell r="V160" t="str">
            <v xml:space="preserve"> </v>
          </cell>
          <cell r="W160" t="str">
            <v xml:space="preserve"> </v>
          </cell>
          <cell r="X160" t="str">
            <v xml:space="preserve"> </v>
          </cell>
          <cell r="Y160" t="str">
            <v xml:space="preserve"> </v>
          </cell>
          <cell r="AA160">
            <v>50</v>
          </cell>
          <cell r="AB160">
            <v>8500.2479999999996</v>
          </cell>
        </row>
        <row r="161">
          <cell r="A161">
            <v>10157</v>
          </cell>
          <cell r="B161">
            <v>1024</v>
          </cell>
          <cell r="C161" t="str">
            <v>Conector de un perno bimetálico (Para varilla cooperweld)</v>
          </cell>
          <cell r="D161" t="str">
            <v>U</v>
          </cell>
          <cell r="E161" t="str">
            <v xml:space="preserve"> </v>
          </cell>
          <cell r="F161" t="str">
            <v xml:space="preserve"> </v>
          </cell>
          <cell r="G161" t="str">
            <v xml:space="preserve"> </v>
          </cell>
          <cell r="H161" t="str">
            <v xml:space="preserve"> </v>
          </cell>
          <cell r="I161" t="str">
            <v xml:space="preserve"> </v>
          </cell>
          <cell r="J161" t="str">
            <v xml:space="preserve"> </v>
          </cell>
          <cell r="K161" t="str">
            <v xml:space="preserve"> </v>
          </cell>
          <cell r="L161" t="str">
            <v xml:space="preserve"> </v>
          </cell>
          <cell r="M161" t="str">
            <v xml:space="preserve"> </v>
          </cell>
          <cell r="N161" t="str">
            <v xml:space="preserve"> </v>
          </cell>
          <cell r="O161" t="str">
            <v xml:space="preserve"> </v>
          </cell>
          <cell r="P161" t="str">
            <v xml:space="preserve"> </v>
          </cell>
          <cell r="Q161" t="str">
            <v xml:space="preserve"> </v>
          </cell>
          <cell r="R161" t="str">
            <v xml:space="preserve"> </v>
          </cell>
          <cell r="S161">
            <v>4</v>
          </cell>
          <cell r="T161" t="str">
            <v xml:space="preserve"> </v>
          </cell>
          <cell r="U161" t="str">
            <v xml:space="preserve"> </v>
          </cell>
          <cell r="V161" t="str">
            <v xml:space="preserve"> </v>
          </cell>
          <cell r="W161" t="str">
            <v xml:space="preserve"> </v>
          </cell>
          <cell r="X161" t="str">
            <v xml:space="preserve"> </v>
          </cell>
          <cell r="Y161" t="str">
            <v xml:space="preserve"> </v>
          </cell>
          <cell r="AA161">
            <v>4</v>
          </cell>
          <cell r="AB161">
            <v>2467.8999999999996</v>
          </cell>
        </row>
        <row r="162">
          <cell r="A162">
            <v>10158</v>
          </cell>
          <cell r="C162" t="str">
            <v>Cinta  aislante de 18 mm.</v>
          </cell>
          <cell r="D162" t="str">
            <v>U</v>
          </cell>
          <cell r="E162">
            <v>0.22</v>
          </cell>
          <cell r="F162">
            <v>0.03</v>
          </cell>
          <cell r="G162">
            <v>0.18</v>
          </cell>
          <cell r="H162">
            <v>0.01</v>
          </cell>
          <cell r="I162" t="str">
            <v xml:space="preserve"> </v>
          </cell>
          <cell r="J162" t="str">
            <v xml:space="preserve"> </v>
          </cell>
          <cell r="K162" t="str">
            <v xml:space="preserve"> </v>
          </cell>
          <cell r="L162" t="str">
            <v xml:space="preserve"> </v>
          </cell>
          <cell r="M162" t="str">
            <v xml:space="preserve"> </v>
          </cell>
          <cell r="N162" t="str">
            <v xml:space="preserve"> </v>
          </cell>
          <cell r="O162" t="str">
            <v xml:space="preserve"> </v>
          </cell>
          <cell r="P162" t="str">
            <v xml:space="preserve"> </v>
          </cell>
          <cell r="Q162" t="str">
            <v xml:space="preserve"> </v>
          </cell>
          <cell r="R162" t="str">
            <v xml:space="preserve"> </v>
          </cell>
          <cell r="S162" t="str">
            <v xml:space="preserve"> </v>
          </cell>
          <cell r="T162" t="str">
            <v xml:space="preserve"> </v>
          </cell>
          <cell r="U162" t="str">
            <v xml:space="preserve"> </v>
          </cell>
          <cell r="V162" t="str">
            <v xml:space="preserve"> </v>
          </cell>
          <cell r="W162" t="str">
            <v xml:space="preserve"> </v>
          </cell>
          <cell r="X162" t="str">
            <v xml:space="preserve"> </v>
          </cell>
          <cell r="Y162" t="str">
            <v xml:space="preserve"> </v>
          </cell>
          <cell r="AA162">
            <v>0.44</v>
          </cell>
          <cell r="AB162">
            <v>6499.9149999999991</v>
          </cell>
        </row>
        <row r="163">
          <cell r="A163">
            <v>10159</v>
          </cell>
          <cell r="C163" t="str">
            <v>Cinta autofundente de 18 mm.</v>
          </cell>
          <cell r="D163" t="str">
            <v>U</v>
          </cell>
          <cell r="E163">
            <v>0.22</v>
          </cell>
          <cell r="F163">
            <v>0.03</v>
          </cell>
          <cell r="G163">
            <v>0.18</v>
          </cell>
          <cell r="H163">
            <v>0.01</v>
          </cell>
          <cell r="I163" t="str">
            <v xml:space="preserve"> </v>
          </cell>
          <cell r="J163" t="str">
            <v xml:space="preserve"> </v>
          </cell>
          <cell r="K163" t="str">
            <v xml:space="preserve"> </v>
          </cell>
          <cell r="L163" t="str">
            <v xml:space="preserve"> </v>
          </cell>
          <cell r="M163" t="str">
            <v xml:space="preserve"> </v>
          </cell>
          <cell r="N163" t="str">
            <v xml:space="preserve"> </v>
          </cell>
          <cell r="O163" t="str">
            <v xml:space="preserve"> </v>
          </cell>
          <cell r="P163" t="str">
            <v xml:space="preserve"> </v>
          </cell>
          <cell r="Q163" t="str">
            <v xml:space="preserve"> </v>
          </cell>
          <cell r="R163" t="str">
            <v xml:space="preserve"> </v>
          </cell>
          <cell r="S163" t="str">
            <v xml:space="preserve"> </v>
          </cell>
          <cell r="T163" t="str">
            <v xml:space="preserve"> </v>
          </cell>
          <cell r="U163" t="str">
            <v xml:space="preserve"> </v>
          </cell>
          <cell r="V163" t="str">
            <v xml:space="preserve"> </v>
          </cell>
          <cell r="W163" t="str">
            <v xml:space="preserve"> </v>
          </cell>
          <cell r="X163" t="str">
            <v xml:space="preserve"> </v>
          </cell>
          <cell r="Y163" t="str">
            <v xml:space="preserve"> </v>
          </cell>
          <cell r="AA163">
            <v>0.44</v>
          </cell>
          <cell r="AB163">
            <v>19999.994999999999</v>
          </cell>
        </row>
        <row r="164">
          <cell r="A164">
            <v>10160</v>
          </cell>
          <cell r="B164">
            <v>1801</v>
          </cell>
          <cell r="C164" t="str">
            <v>Percha acanalada de un puesto</v>
          </cell>
          <cell r="D164" t="str">
            <v>U</v>
          </cell>
          <cell r="E164" t="str">
            <v xml:space="preserve"> </v>
          </cell>
          <cell r="F164">
            <v>3</v>
          </cell>
          <cell r="G164">
            <v>18</v>
          </cell>
          <cell r="H164">
            <v>1</v>
          </cell>
          <cell r="I164" t="str">
            <v xml:space="preserve"> </v>
          </cell>
          <cell r="J164" t="str">
            <v xml:space="preserve"> </v>
          </cell>
          <cell r="K164" t="str">
            <v xml:space="preserve"> </v>
          </cell>
          <cell r="L164" t="str">
            <v xml:space="preserve"> </v>
          </cell>
          <cell r="M164" t="str">
            <v xml:space="preserve"> </v>
          </cell>
          <cell r="N164" t="str">
            <v xml:space="preserve"> </v>
          </cell>
          <cell r="O164" t="str">
            <v xml:space="preserve"> </v>
          </cell>
          <cell r="P164" t="str">
            <v xml:space="preserve"> </v>
          </cell>
          <cell r="Q164" t="str">
            <v xml:space="preserve"> </v>
          </cell>
          <cell r="R164" t="str">
            <v xml:space="preserve"> </v>
          </cell>
          <cell r="S164" t="str">
            <v xml:space="preserve"> </v>
          </cell>
          <cell r="T164" t="str">
            <v xml:space="preserve"> </v>
          </cell>
          <cell r="U164" t="str">
            <v xml:space="preserve"> </v>
          </cell>
          <cell r="V164" t="str">
            <v xml:space="preserve"> </v>
          </cell>
          <cell r="W164" t="str">
            <v xml:space="preserve"> </v>
          </cell>
          <cell r="X164" t="str">
            <v xml:space="preserve"> </v>
          </cell>
          <cell r="Y164" t="str">
            <v xml:space="preserve"> </v>
          </cell>
          <cell r="AA164">
            <v>22</v>
          </cell>
          <cell r="AB164">
            <v>6936.7999999999993</v>
          </cell>
        </row>
        <row r="165">
          <cell r="A165">
            <v>10161</v>
          </cell>
          <cell r="C165" t="str">
            <v>Cable de aluminio XLPE Nº 6</v>
          </cell>
          <cell r="D165" t="str">
            <v>U</v>
          </cell>
          <cell r="E165" t="str">
            <v xml:space="preserve"> </v>
          </cell>
          <cell r="F165" t="str">
            <v xml:space="preserve"> </v>
          </cell>
          <cell r="G165" t="str">
            <v xml:space="preserve"> </v>
          </cell>
          <cell r="H165" t="str">
            <v xml:space="preserve"> </v>
          </cell>
          <cell r="I165">
            <v>11.200000000000001</v>
          </cell>
          <cell r="J165" t="str">
            <v xml:space="preserve"> </v>
          </cell>
          <cell r="K165" t="str">
            <v xml:space="preserve"> </v>
          </cell>
          <cell r="L165" t="str">
            <v xml:space="preserve"> </v>
          </cell>
          <cell r="M165" t="str">
            <v xml:space="preserve"> </v>
          </cell>
          <cell r="N165" t="str">
            <v xml:space="preserve"> </v>
          </cell>
          <cell r="O165" t="str">
            <v xml:space="preserve"> </v>
          </cell>
          <cell r="P165" t="str">
            <v xml:space="preserve"> </v>
          </cell>
          <cell r="Q165" t="str">
            <v xml:space="preserve"> </v>
          </cell>
          <cell r="R165" t="str">
            <v xml:space="preserve"> </v>
          </cell>
          <cell r="S165" t="str">
            <v xml:space="preserve"> </v>
          </cell>
          <cell r="T165" t="str">
            <v xml:space="preserve"> </v>
          </cell>
          <cell r="U165" t="str">
            <v xml:space="preserve"> </v>
          </cell>
          <cell r="V165" t="str">
            <v xml:space="preserve"> </v>
          </cell>
          <cell r="W165" t="str">
            <v xml:space="preserve"> </v>
          </cell>
          <cell r="X165" t="str">
            <v xml:space="preserve"> </v>
          </cell>
          <cell r="Y165" t="str">
            <v xml:space="preserve"> </v>
          </cell>
          <cell r="AA165">
            <v>11.200000000000001</v>
          </cell>
          <cell r="AB165">
            <v>4500</v>
          </cell>
        </row>
        <row r="166">
          <cell r="A166">
            <v>10162</v>
          </cell>
          <cell r="C166" t="str">
            <v>Cable de aluminio XLPE Nº 4</v>
          </cell>
          <cell r="D166" t="str">
            <v>U</v>
          </cell>
          <cell r="E166" t="str">
            <v xml:space="preserve"> </v>
          </cell>
          <cell r="F166" t="str">
            <v xml:space="preserve"> </v>
          </cell>
          <cell r="G166" t="str">
            <v xml:space="preserve"> </v>
          </cell>
          <cell r="H166" t="str">
            <v xml:space="preserve"> </v>
          </cell>
          <cell r="I166">
            <v>22.400000000000002</v>
          </cell>
          <cell r="J166" t="str">
            <v xml:space="preserve"> </v>
          </cell>
          <cell r="K166" t="str">
            <v xml:space="preserve"> </v>
          </cell>
          <cell r="L166" t="str">
            <v xml:space="preserve"> </v>
          </cell>
          <cell r="M166" t="str">
            <v xml:space="preserve"> </v>
          </cell>
          <cell r="N166" t="str">
            <v xml:space="preserve"> </v>
          </cell>
          <cell r="O166" t="str">
            <v xml:space="preserve"> </v>
          </cell>
          <cell r="P166" t="str">
            <v xml:space="preserve"> </v>
          </cell>
          <cell r="Q166" t="str">
            <v xml:space="preserve"> </v>
          </cell>
          <cell r="R166" t="str">
            <v xml:space="preserve"> </v>
          </cell>
          <cell r="S166" t="str">
            <v xml:space="preserve"> </v>
          </cell>
          <cell r="T166" t="str">
            <v xml:space="preserve"> </v>
          </cell>
          <cell r="U166" t="str">
            <v xml:space="preserve"> </v>
          </cell>
          <cell r="V166" t="str">
            <v xml:space="preserve"> </v>
          </cell>
          <cell r="W166" t="str">
            <v xml:space="preserve"> </v>
          </cell>
          <cell r="X166" t="str">
            <v xml:space="preserve"> </v>
          </cell>
          <cell r="Y166" t="str">
            <v xml:space="preserve"> </v>
          </cell>
          <cell r="AA166">
            <v>22.400000000000002</v>
          </cell>
          <cell r="AB166">
            <v>6000.0000000000009</v>
          </cell>
        </row>
        <row r="167">
          <cell r="A167">
            <v>10163</v>
          </cell>
          <cell r="C167" t="str">
            <v>Aislador tipo carrete de 81 mm.</v>
          </cell>
          <cell r="D167" t="str">
            <v>U</v>
          </cell>
          <cell r="E167">
            <v>176</v>
          </cell>
          <cell r="F167">
            <v>3</v>
          </cell>
          <cell r="G167">
            <v>18</v>
          </cell>
          <cell r="H167">
            <v>1</v>
          </cell>
          <cell r="I167" t="str">
            <v xml:space="preserve"> </v>
          </cell>
          <cell r="J167" t="str">
            <v xml:space="preserve"> </v>
          </cell>
          <cell r="K167" t="str">
            <v xml:space="preserve"> </v>
          </cell>
          <cell r="L167" t="str">
            <v xml:space="preserve"> </v>
          </cell>
          <cell r="M167" t="str">
            <v xml:space="preserve"> </v>
          </cell>
          <cell r="N167" t="str">
            <v xml:space="preserve"> </v>
          </cell>
          <cell r="O167" t="str">
            <v xml:space="preserve"> </v>
          </cell>
          <cell r="P167" t="str">
            <v xml:space="preserve"> </v>
          </cell>
          <cell r="Q167" t="str">
            <v xml:space="preserve"> </v>
          </cell>
          <cell r="R167" t="str">
            <v xml:space="preserve"> </v>
          </cell>
          <cell r="S167" t="str">
            <v xml:space="preserve"> </v>
          </cell>
          <cell r="T167" t="str">
            <v xml:space="preserve"> </v>
          </cell>
          <cell r="U167" t="str">
            <v xml:space="preserve"> </v>
          </cell>
          <cell r="V167" t="str">
            <v xml:space="preserve"> </v>
          </cell>
          <cell r="W167" t="str">
            <v xml:space="preserve"> </v>
          </cell>
          <cell r="X167" t="str">
            <v xml:space="preserve"> </v>
          </cell>
          <cell r="Y167" t="str">
            <v xml:space="preserve"> </v>
          </cell>
          <cell r="AA167">
            <v>198</v>
          </cell>
          <cell r="AB167">
            <v>3316</v>
          </cell>
        </row>
        <row r="168">
          <cell r="A168">
            <v>10164</v>
          </cell>
          <cell r="C168" t="str">
            <v>Medidor de energía eléctrica monofásico de 120 V; 15(60) A.</v>
          </cell>
          <cell r="D168" t="str">
            <v>U</v>
          </cell>
          <cell r="E168" t="str">
            <v xml:space="preserve"> </v>
          </cell>
          <cell r="F168" t="str">
            <v xml:space="preserve"> </v>
          </cell>
          <cell r="G168" t="str">
            <v xml:space="preserve"> </v>
          </cell>
          <cell r="H168" t="str">
            <v xml:space="preserve"> </v>
          </cell>
          <cell r="I168" t="str">
            <v xml:space="preserve"> </v>
          </cell>
          <cell r="J168" t="str">
            <v xml:space="preserve"> </v>
          </cell>
          <cell r="K168" t="str">
            <v xml:space="preserve"> </v>
          </cell>
          <cell r="L168" t="str">
            <v xml:space="preserve"> </v>
          </cell>
          <cell r="M168" t="str">
            <v xml:space="preserve"> </v>
          </cell>
          <cell r="N168" t="str">
            <v xml:space="preserve"> </v>
          </cell>
          <cell r="O168" t="str">
            <v xml:space="preserve"> </v>
          </cell>
          <cell r="P168" t="str">
            <v xml:space="preserve"> </v>
          </cell>
          <cell r="Q168" t="str">
            <v xml:space="preserve"> </v>
          </cell>
          <cell r="R168" t="str">
            <v xml:space="preserve"> </v>
          </cell>
          <cell r="S168" t="str">
            <v xml:space="preserve"> </v>
          </cell>
          <cell r="T168" t="str">
            <v xml:space="preserve"> </v>
          </cell>
          <cell r="U168" t="str">
            <v xml:space="preserve"> </v>
          </cell>
          <cell r="V168" t="str">
            <v xml:space="preserve"> </v>
          </cell>
          <cell r="W168" t="str">
            <v xml:space="preserve"> </v>
          </cell>
          <cell r="X168" t="str">
            <v xml:space="preserve"> </v>
          </cell>
          <cell r="Y168" t="str">
            <v xml:space="preserve"> </v>
          </cell>
          <cell r="AA168">
            <v>0</v>
          </cell>
          <cell r="AB168">
            <v>106719.99999999999</v>
          </cell>
        </row>
        <row r="169">
          <cell r="A169">
            <v>10165</v>
          </cell>
          <cell r="C169" t="str">
            <v>Medidor de energía eléctrica monofásico de 240 V; 15(60) A.</v>
          </cell>
          <cell r="D169" t="str">
            <v>U</v>
          </cell>
          <cell r="E169" t="str">
            <v xml:space="preserve"> </v>
          </cell>
          <cell r="F169" t="str">
            <v xml:space="preserve"> </v>
          </cell>
          <cell r="G169" t="str">
            <v xml:space="preserve"> </v>
          </cell>
          <cell r="H169" t="str">
            <v xml:space="preserve"> </v>
          </cell>
          <cell r="I169" t="str">
            <v xml:space="preserve"> </v>
          </cell>
          <cell r="J169" t="str">
            <v xml:space="preserve"> </v>
          </cell>
          <cell r="K169" t="str">
            <v xml:space="preserve"> </v>
          </cell>
          <cell r="L169" t="str">
            <v xml:space="preserve"> </v>
          </cell>
          <cell r="M169" t="str">
            <v xml:space="preserve"> </v>
          </cell>
          <cell r="N169" t="str">
            <v xml:space="preserve"> </v>
          </cell>
          <cell r="O169" t="str">
            <v xml:space="preserve"> </v>
          </cell>
          <cell r="P169" t="str">
            <v xml:space="preserve"> </v>
          </cell>
          <cell r="Q169" t="str">
            <v xml:space="preserve"> </v>
          </cell>
          <cell r="R169" t="str">
            <v xml:space="preserve"> </v>
          </cell>
          <cell r="S169" t="str">
            <v xml:space="preserve"> </v>
          </cell>
          <cell r="T169" t="str">
            <v xml:space="preserve"> </v>
          </cell>
          <cell r="U169" t="str">
            <v xml:space="preserve"> </v>
          </cell>
          <cell r="V169" t="str">
            <v xml:space="preserve"> </v>
          </cell>
          <cell r="W169" t="str">
            <v xml:space="preserve"> </v>
          </cell>
          <cell r="X169" t="str">
            <v xml:space="preserve"> </v>
          </cell>
          <cell r="Y169">
            <v>28</v>
          </cell>
          <cell r="AA169">
            <v>28</v>
          </cell>
          <cell r="AB169">
            <v>126729.99999999997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FACTOR PRESTACIONAL 2008"/>
      <sheetName val="SALARIO CELADOR 2008"/>
      <sheetName val="TARIFAS DIARIO OFICIAL 2008"/>
      <sheetName val="COSTOS OFICINA"/>
      <sheetName val="COSTOS CAMPAMEN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 Analysis"/>
      <sheetName val="Structure"/>
      <sheetName val="Summary"/>
      <sheetName val="Parameters"/>
      <sheetName val="Financial"/>
      <sheetName val="Depreciation"/>
      <sheetName val="Capital"/>
      <sheetName val="Fuel"/>
      <sheetName val="Mining &amp; quality"/>
      <sheetName val="Cost analysis"/>
      <sheetName val="2008 Fuel"/>
      <sheetName val="summary fuel consumpt &amp; volumen"/>
      <sheetName val="comparativo de precios"/>
      <sheetName val="Depreciation No Ley Minera"/>
      <sheetName val="Depreciation Ley Minera"/>
      <sheetName val="PO No 1"/>
      <sheetName val="2008 Purchases"/>
      <sheetName val="EQUIP PARAMETERS OCT 17"/>
      <sheetName val="2009 Eqpm"/>
      <sheetName val="TARIF2002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ProjectParameters"/>
      <sheetName val="NPV"/>
      <sheetName val="EconParaRevenue"/>
      <sheetName val="CostSumm"/>
      <sheetName val="EconomicGraphs"/>
      <sheetName val="QuantityGraphs"/>
      <sheetName val="Sensitivities"/>
      <sheetName val="Deprec_Constant"/>
      <sheetName val="Deprec_Real"/>
      <sheetName val="CoalStocks_WkgCap"/>
      <sheetName val="TotalCap"/>
      <sheetName val="OtherCap"/>
      <sheetName val="OC_ReplCap"/>
      <sheetName val="OC_Repl"/>
      <sheetName val="OC_InitCap"/>
      <sheetName val="OC_Init"/>
      <sheetName val="UG_ReplCap"/>
      <sheetName val="UG_Repl"/>
      <sheetName val="UG_InitCap"/>
      <sheetName val="UG_Init"/>
      <sheetName val="ConstNomOpCost"/>
      <sheetName val="TotalOpCosts"/>
      <sheetName val="OffsiteAdminCHPP"/>
      <sheetName val="TotalLabCosts"/>
      <sheetName val="TotalLabNos"/>
      <sheetName val="OC_TotalOpCosts"/>
      <sheetName val="OC_OtherOpCosts"/>
      <sheetName val="ContractorOpCosts"/>
      <sheetName val="OC_Blasting"/>
      <sheetName val="OC_TotalLabCosts"/>
      <sheetName val="OC_EquipOpCosts"/>
      <sheetName val="OC_MtceLabCost"/>
      <sheetName val="OC_OpLabCost"/>
      <sheetName val="OC_MtceLabNos"/>
      <sheetName val="OC_OpLabNos"/>
      <sheetName val="OC_LeaseCost"/>
      <sheetName val="OC_ContractMaint"/>
      <sheetName val="OC_R&amp;MCost"/>
      <sheetName val="Paste_In_MARC"/>
      <sheetName val="OC_GETCost"/>
      <sheetName val="OC_LubeCost"/>
      <sheetName val="OC_TyreCost"/>
      <sheetName val="OC_FuelCost"/>
      <sheetName val="OC_PowerCost"/>
      <sheetName val="OC_FleetOpHrs"/>
      <sheetName val="OC_Roster"/>
      <sheetName val="OC_Fleet"/>
      <sheetName val="UG_TotalOpCosts"/>
      <sheetName val="UG_OtherUnitCosts"/>
      <sheetName val="UG_TotalLabour"/>
      <sheetName val="UG_LabCosts"/>
      <sheetName val="UG_LabNos"/>
      <sheetName val="UG_Fleet"/>
      <sheetName val="UG_EquipData"/>
      <sheetName val="UG_SchedulePasteIn"/>
      <sheetName val="OC_EquipData"/>
      <sheetName val="LabourHours"/>
      <sheetName val="EquipHours"/>
      <sheetName val="ScheduleSummary"/>
      <sheetName val="resTimeLine"/>
      <sheetName val="ReadMe"/>
      <sheetName val="CheckList"/>
      <sheetName val="Parameters"/>
    </sheetNames>
    <sheetDataSet>
      <sheetData sheetId="0"/>
      <sheetData sheetId="1">
        <row r="18">
          <cell r="B18" t="str">
            <v>Australia</v>
          </cell>
          <cell r="G18">
            <v>0.75</v>
          </cell>
        </row>
        <row r="19">
          <cell r="B19" t="str">
            <v>USA</v>
          </cell>
          <cell r="G19">
            <v>1</v>
          </cell>
        </row>
        <row r="20">
          <cell r="B20" t="str">
            <v>Europe</v>
          </cell>
          <cell r="G20">
            <v>0.6</v>
          </cell>
        </row>
        <row r="21">
          <cell r="B21" t="str">
            <v>New Zealand</v>
          </cell>
          <cell r="G21">
            <v>1.2</v>
          </cell>
        </row>
        <row r="22">
          <cell r="B22" t="str">
            <v>Japan</v>
          </cell>
          <cell r="G22">
            <v>80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 OBRA"/>
      <sheetName val="CUADRO RESUM"/>
      <sheetName val="CUADRO RESUM FALTANTE"/>
    </sheetNames>
    <sheetDataSet>
      <sheetData sheetId="0">
        <row r="1">
          <cell r="A1" t="str">
            <v>INSTITUTO NACIONAL DE VIAS</v>
          </cell>
        </row>
        <row r="2">
          <cell r="A2" t="str">
            <v>REGIONAL CASANARE</v>
          </cell>
        </row>
        <row r="5">
          <cell r="A5" t="str">
            <v>CALCULO DE CANTIDADES Y COSTOS ESTIMADOS DE NECESIDADES DE LAS VIAS</v>
          </cell>
        </row>
        <row r="6">
          <cell r="A6" t="str">
            <v>PARA MANTENIMIENTO</v>
          </cell>
        </row>
        <row r="9">
          <cell r="A9" t="str">
            <v>Administrador Vial:  CESAR FIGUEROA MELGAREJO</v>
          </cell>
        </row>
        <row r="10">
          <cell r="A10" t="str">
            <v>Carretera:   COROCORO - ARAUCA</v>
          </cell>
          <cell r="E10" t="str">
            <v>SECTOR: 6606</v>
          </cell>
          <cell r="H10" t="str">
            <v>Enero del 2001</v>
          </cell>
        </row>
        <row r="12">
          <cell r="A12" t="str">
            <v>ITEM DE PAGO</v>
          </cell>
          <cell r="B12" t="str">
            <v>ESPECIFICACIONES</v>
          </cell>
        </row>
        <row r="13">
          <cell r="B13" t="str">
            <v>GRAL</v>
          </cell>
          <cell r="C13" t="str">
            <v>PART</v>
          </cell>
          <cell r="D13" t="str">
            <v>DESCRIPCION</v>
          </cell>
          <cell r="E13" t="str">
            <v>UND</v>
          </cell>
          <cell r="F13" t="str">
            <v>CANTIDAD</v>
          </cell>
          <cell r="G13" t="str">
            <v>VALOR UNITARIO        $</v>
          </cell>
          <cell r="H13" t="str">
            <v>VALOR                  TOTAL                         $</v>
          </cell>
        </row>
        <row r="15">
          <cell r="A15" t="str">
            <v>CONSTRUCCION DE BOLSACRETOS PARA PROTECCION DEL ESTRIBO, PUENTE CAÑO JESUS PR 37+0768</v>
          </cell>
        </row>
        <row r="16">
          <cell r="A16">
            <v>310.10000000000002</v>
          </cell>
          <cell r="B16">
            <v>310</v>
          </cell>
          <cell r="C16" t="str">
            <v>310P</v>
          </cell>
          <cell r="D16" t="str">
            <v>EXCAVACION MANUAL</v>
          </cell>
          <cell r="E16" t="str">
            <v>m3</v>
          </cell>
          <cell r="F16">
            <v>27</v>
          </cell>
          <cell r="G16">
            <v>28624</v>
          </cell>
          <cell r="H16">
            <v>772848</v>
          </cell>
        </row>
        <row r="17">
          <cell r="D17" t="str">
            <v>BOLSACRETOS</v>
          </cell>
          <cell r="E17" t="str">
            <v>m3</v>
          </cell>
          <cell r="F17">
            <v>87</v>
          </cell>
          <cell r="G17">
            <v>484200</v>
          </cell>
          <cell r="H17">
            <v>42125400</v>
          </cell>
        </row>
        <row r="18">
          <cell r="D18" t="str">
            <v>MANEJO DE AGUAS</v>
          </cell>
          <cell r="E18" t="str">
            <v>GLOBAL</v>
          </cell>
          <cell r="F18">
            <v>1</v>
          </cell>
          <cell r="G18">
            <v>3000000</v>
          </cell>
          <cell r="H18">
            <v>3000000</v>
          </cell>
        </row>
        <row r="22">
          <cell r="G22" t="str">
            <v xml:space="preserve">Valor Basico : </v>
          </cell>
          <cell r="H22">
            <v>45898248</v>
          </cell>
        </row>
        <row r="23">
          <cell r="G23" t="str">
            <v xml:space="preserve">Valor I.V.A (16%) : </v>
          </cell>
          <cell r="H23">
            <v>451921.21107692301</v>
          </cell>
        </row>
        <row r="24">
          <cell r="G24" t="str">
            <v xml:space="preserve">VALOR TOTAL : </v>
          </cell>
          <cell r="H24">
            <v>46350169.211076923</v>
          </cell>
        </row>
        <row r="34">
          <cell r="A34" t="str">
            <v>Administrador Vial</v>
          </cell>
          <cell r="E34" t="str">
            <v>Vo. Bo. Director Regional</v>
          </cell>
        </row>
        <row r="40">
          <cell r="A40" t="str">
            <v>INSTITUTO NACIONAL DE VIAS</v>
          </cell>
        </row>
        <row r="41">
          <cell r="A41" t="str">
            <v>REGIONAL CASANARE</v>
          </cell>
        </row>
        <row r="44">
          <cell r="A44" t="str">
            <v>CALCULO DE CANTIDADES Y COSTOS ESTIMADOS DE NECESIDADES DE LAS VIAS</v>
          </cell>
        </row>
        <row r="45">
          <cell r="A45" t="str">
            <v>PARA MANTENIMIENTO</v>
          </cell>
        </row>
        <row r="48">
          <cell r="A48" t="str">
            <v>Administrador Vial:  CESAR FIGUEROA MELGAREJO</v>
          </cell>
        </row>
        <row r="49">
          <cell r="A49" t="str">
            <v>Carretera:   COROCORO - ARAUCA</v>
          </cell>
          <cell r="E49" t="str">
            <v>SECTOR: 6606</v>
          </cell>
          <cell r="H49" t="str">
            <v>Enero del 2001</v>
          </cell>
        </row>
        <row r="51">
          <cell r="A51" t="str">
            <v>ITEM DE PAGO</v>
          </cell>
          <cell r="B51" t="str">
            <v>ESPECIFICACIONES</v>
          </cell>
        </row>
        <row r="52">
          <cell r="B52" t="str">
            <v>GRAL</v>
          </cell>
          <cell r="C52" t="str">
            <v>PART</v>
          </cell>
          <cell r="D52" t="str">
            <v>DESCRIPCION</v>
          </cell>
          <cell r="E52" t="str">
            <v>UND</v>
          </cell>
          <cell r="F52" t="str">
            <v>CANTIDAD</v>
          </cell>
          <cell r="G52" t="str">
            <v>VALOR UNITARIO        $</v>
          </cell>
          <cell r="H52" t="str">
            <v>VALOR                  TOTAL                         $</v>
          </cell>
        </row>
        <row r="54">
          <cell r="A54" t="str">
            <v>CONSTRUCCION DE CUATRO ALETAS DE PROTECCION A LOS PUENTES CAÑO EL ARENAL PR 17+0834 Y CAÑO EL RUANO PR 36+0543</v>
          </cell>
        </row>
        <row r="55">
          <cell r="A55">
            <v>630.4</v>
          </cell>
          <cell r="B55">
            <v>630</v>
          </cell>
          <cell r="D55" t="str">
            <v>CONCRETO 3000 p.s.i.</v>
          </cell>
          <cell r="E55" t="str">
            <v>m3</v>
          </cell>
          <cell r="F55">
            <v>123</v>
          </cell>
          <cell r="G55">
            <v>318667</v>
          </cell>
          <cell r="H55">
            <v>39196041</v>
          </cell>
        </row>
        <row r="56">
          <cell r="A56">
            <v>600.4</v>
          </cell>
          <cell r="B56">
            <v>600</v>
          </cell>
          <cell r="D56" t="str">
            <v>EXCAVACION EN MATERIAL DE GRAVA</v>
          </cell>
          <cell r="E56" t="str">
            <v>m3</v>
          </cell>
          <cell r="F56">
            <v>342</v>
          </cell>
          <cell r="G56">
            <v>25561</v>
          </cell>
          <cell r="H56">
            <v>8741862</v>
          </cell>
        </row>
        <row r="57">
          <cell r="A57">
            <v>640.29999999999995</v>
          </cell>
          <cell r="B57">
            <v>640</v>
          </cell>
          <cell r="D57" t="str">
            <v>ACERO DE REFUERZO</v>
          </cell>
          <cell r="E57" t="str">
            <v>kg</v>
          </cell>
          <cell r="F57">
            <v>3310</v>
          </cell>
          <cell r="G57">
            <v>1966</v>
          </cell>
          <cell r="H57">
            <v>6507460</v>
          </cell>
        </row>
        <row r="58">
          <cell r="A58">
            <v>610.1</v>
          </cell>
          <cell r="B58">
            <v>610</v>
          </cell>
          <cell r="D58" t="str">
            <v>RELLENO ESTRUCTURAL</v>
          </cell>
          <cell r="E58" t="str">
            <v>m3</v>
          </cell>
          <cell r="F58">
            <v>340</v>
          </cell>
          <cell r="G58">
            <v>27365</v>
          </cell>
          <cell r="H58">
            <v>9304100</v>
          </cell>
        </row>
        <row r="59">
          <cell r="D59" t="str">
            <v>DEMOLICION ESTRUCTURA EXISTENTE</v>
          </cell>
          <cell r="E59" t="str">
            <v>m3</v>
          </cell>
          <cell r="F59">
            <v>67</v>
          </cell>
          <cell r="G59">
            <v>89300</v>
          </cell>
          <cell r="H59">
            <v>5983100</v>
          </cell>
        </row>
        <row r="63">
          <cell r="G63" t="str">
            <v xml:space="preserve">Valor Basico : </v>
          </cell>
          <cell r="H63">
            <v>69732563</v>
          </cell>
        </row>
        <row r="64">
          <cell r="G64" t="str">
            <v xml:space="preserve">Valor I.V.A (16%) : </v>
          </cell>
          <cell r="H64">
            <v>686597.54338461533</v>
          </cell>
        </row>
        <row r="65">
          <cell r="G65" t="str">
            <v xml:space="preserve">VALOR TOTAL : </v>
          </cell>
          <cell r="H65">
            <v>70419160.543384612</v>
          </cell>
        </row>
        <row r="76">
          <cell r="A76" t="str">
            <v>Administrador Vial</v>
          </cell>
          <cell r="E76" t="str">
            <v>Vo. Bo. Director Regional</v>
          </cell>
        </row>
        <row r="79">
          <cell r="A79" t="str">
            <v>INSTITUTO NACIONAL DE VIAS</v>
          </cell>
        </row>
        <row r="80">
          <cell r="A80" t="str">
            <v>REGIONAL CASANARE</v>
          </cell>
        </row>
        <row r="83">
          <cell r="A83" t="str">
            <v>CALCULO DE CANTIDADES Y COSTOS ESTIMADOS DE NECESIDADES DE LAS VIAS</v>
          </cell>
        </row>
        <row r="84">
          <cell r="A84" t="str">
            <v>PARA MANTENIMIENTO</v>
          </cell>
        </row>
        <row r="87">
          <cell r="A87" t="str">
            <v>Administrador Vial:  CESAR FIGUEROA MELGAREJO</v>
          </cell>
        </row>
        <row r="88">
          <cell r="A88" t="str">
            <v xml:space="preserve">Carretera:  TAME - COROCORO </v>
          </cell>
          <cell r="E88" t="str">
            <v xml:space="preserve">SECTOR: 6605 </v>
          </cell>
          <cell r="H88" t="str">
            <v>Enero del 2001</v>
          </cell>
        </row>
        <row r="90">
          <cell r="A90" t="str">
            <v>ITEM DE PAGO</v>
          </cell>
          <cell r="B90" t="str">
            <v>ESPECIFICACIONES</v>
          </cell>
        </row>
        <row r="91">
          <cell r="B91" t="str">
            <v>GRAL</v>
          </cell>
          <cell r="C91" t="str">
            <v>PART</v>
          </cell>
          <cell r="D91" t="str">
            <v>DESCRIPCION</v>
          </cell>
          <cell r="E91" t="str">
            <v>UND</v>
          </cell>
          <cell r="F91" t="str">
            <v>CANTIDAD</v>
          </cell>
          <cell r="G91" t="str">
            <v>VALOR UNITARIO        $</v>
          </cell>
          <cell r="H91" t="str">
            <v>VALOR                  TOTAL                         $</v>
          </cell>
        </row>
        <row r="93">
          <cell r="A93" t="str">
            <v xml:space="preserve">CONSTRUCCION DE BOX COULVERT 2,0 * 1,50 PR 0+0540 </v>
          </cell>
        </row>
        <row r="94">
          <cell r="D94" t="str">
            <v>DEMOLICIÓN ESTRUCTURA EXISTENTE</v>
          </cell>
          <cell r="E94" t="str">
            <v>m3</v>
          </cell>
          <cell r="F94">
            <v>3</v>
          </cell>
          <cell r="G94">
            <v>89300</v>
          </cell>
          <cell r="H94">
            <v>267900</v>
          </cell>
        </row>
        <row r="95">
          <cell r="A95">
            <v>600.4</v>
          </cell>
          <cell r="B95">
            <v>600</v>
          </cell>
          <cell r="D95" t="str">
            <v>EXCAVACION MANUAL EN GRAVA</v>
          </cell>
          <cell r="E95" t="str">
            <v>m3</v>
          </cell>
          <cell r="F95">
            <v>80</v>
          </cell>
          <cell r="G95">
            <v>25565</v>
          </cell>
          <cell r="H95">
            <v>2045200</v>
          </cell>
        </row>
        <row r="96">
          <cell r="A96">
            <v>630.4</v>
          </cell>
          <cell r="B96">
            <v>630</v>
          </cell>
          <cell r="D96" t="str">
            <v>CONCRETO 3000 p.s.i.</v>
          </cell>
          <cell r="E96" t="str">
            <v>m3</v>
          </cell>
          <cell r="F96">
            <v>35</v>
          </cell>
          <cell r="G96">
            <v>318667</v>
          </cell>
          <cell r="H96">
            <v>11153345</v>
          </cell>
        </row>
        <row r="97">
          <cell r="A97">
            <v>640.29999999999995</v>
          </cell>
          <cell r="B97">
            <v>640</v>
          </cell>
          <cell r="D97" t="str">
            <v>ACERO DE REFUERZO</v>
          </cell>
          <cell r="E97" t="str">
            <v>kg</v>
          </cell>
          <cell r="F97">
            <v>1330</v>
          </cell>
          <cell r="G97">
            <v>1960</v>
          </cell>
          <cell r="H97">
            <v>2606800</v>
          </cell>
        </row>
        <row r="98">
          <cell r="A98">
            <v>610.1</v>
          </cell>
          <cell r="B98">
            <v>610</v>
          </cell>
          <cell r="D98" t="str">
            <v>RELLENO ESTRUCTURAL</v>
          </cell>
          <cell r="E98" t="str">
            <v>m3</v>
          </cell>
          <cell r="F98">
            <v>30</v>
          </cell>
          <cell r="G98">
            <v>27365</v>
          </cell>
          <cell r="H98">
            <v>820950</v>
          </cell>
        </row>
        <row r="99">
          <cell r="A99">
            <v>450.1</v>
          </cell>
          <cell r="B99">
            <v>450</v>
          </cell>
          <cell r="D99" t="str">
            <v>CANCRETO ASFALTICO</v>
          </cell>
          <cell r="E99" t="str">
            <v>m3</v>
          </cell>
          <cell r="F99">
            <v>1.5</v>
          </cell>
          <cell r="G99">
            <v>215487</v>
          </cell>
          <cell r="H99">
            <v>323230.5</v>
          </cell>
        </row>
        <row r="104">
          <cell r="G104" t="str">
            <v xml:space="preserve">Valor Basico : </v>
          </cell>
          <cell r="H104">
            <v>17217425.5</v>
          </cell>
        </row>
        <row r="105">
          <cell r="G105" t="str">
            <v xml:space="preserve">Valor I.V.A (16%) : </v>
          </cell>
          <cell r="H105">
            <v>169525.42030769229</v>
          </cell>
        </row>
        <row r="106">
          <cell r="G106" t="str">
            <v xml:space="preserve">VALOR TOTAL : </v>
          </cell>
          <cell r="H106">
            <v>17386950.920307692</v>
          </cell>
        </row>
        <row r="108">
          <cell r="A108" t="str">
            <v>NOTA: El cual reemplazará una alcantarilla actualmente construida, que no está capacitada para evacuar las aguas del Río Cravo en la época invernal.</v>
          </cell>
        </row>
        <row r="115">
          <cell r="A115" t="str">
            <v>Administrador Vial</v>
          </cell>
          <cell r="E115" t="str">
            <v>Vo. Bo. Director Regional</v>
          </cell>
        </row>
        <row r="118">
          <cell r="A118" t="str">
            <v>INSTITUTO NACIONAL DE VIAS</v>
          </cell>
        </row>
        <row r="119">
          <cell r="A119" t="str">
            <v>REGIONAL CASANARE</v>
          </cell>
        </row>
        <row r="122">
          <cell r="A122" t="str">
            <v>CALCULO DE CANTIDADES Y COSTOS ESTIMADOS DE NECESIDADES DE LAS VIAS</v>
          </cell>
        </row>
        <row r="123">
          <cell r="A123" t="str">
            <v>PARA MANTENIMIENTO</v>
          </cell>
        </row>
        <row r="126">
          <cell r="A126" t="str">
            <v>Administrador Vial:  CESAR FIGUEROA MELGAREJO</v>
          </cell>
        </row>
        <row r="127">
          <cell r="A127" t="str">
            <v xml:space="preserve">Carretera:  TAME - COROCORO </v>
          </cell>
          <cell r="E127" t="str">
            <v xml:space="preserve">SECTOR: 6605 </v>
          </cell>
          <cell r="H127" t="str">
            <v>Enero del 2001</v>
          </cell>
        </row>
        <row r="129">
          <cell r="A129" t="str">
            <v>ITEM DE PAGO</v>
          </cell>
          <cell r="B129" t="str">
            <v>ESPECIFICACIONES</v>
          </cell>
        </row>
        <row r="130">
          <cell r="B130" t="str">
            <v>GRAL</v>
          </cell>
          <cell r="C130" t="str">
            <v>PART</v>
          </cell>
          <cell r="D130" t="str">
            <v>DESCRIPCION</v>
          </cell>
          <cell r="E130" t="str">
            <v>UND</v>
          </cell>
          <cell r="F130" t="str">
            <v>CANTIDAD</v>
          </cell>
          <cell r="G130" t="str">
            <v>VALOR UNITARIO        $</v>
          </cell>
          <cell r="H130" t="str">
            <v>VALOR                  TOTAL                         $</v>
          </cell>
        </row>
        <row r="132">
          <cell r="A132" t="str">
            <v>CONFORMACION DE LA BANCA CON ADICION DE MATERIAL Y ESTABILIZACION DE LA SUBRASANTE PR 116+0640 AL PR 117+0980</v>
          </cell>
        </row>
        <row r="133">
          <cell r="A133">
            <v>310</v>
          </cell>
          <cell r="B133">
            <v>310</v>
          </cell>
          <cell r="D133" t="str">
            <v>CONFORMACION DE LA CALZADA EXISTENTE</v>
          </cell>
          <cell r="E133" t="str">
            <v>m2</v>
          </cell>
          <cell r="F133">
            <v>10050</v>
          </cell>
          <cell r="G133">
            <v>446</v>
          </cell>
          <cell r="H133">
            <v>4482300</v>
          </cell>
        </row>
        <row r="134">
          <cell r="A134">
            <v>230.1</v>
          </cell>
          <cell r="B134">
            <v>230</v>
          </cell>
          <cell r="D134" t="str">
            <v>ESTABILIZACION DE LA SUBRASANTE</v>
          </cell>
          <cell r="E134" t="str">
            <v>m2</v>
          </cell>
          <cell r="F134">
            <v>10050</v>
          </cell>
          <cell r="G134">
            <v>1950</v>
          </cell>
          <cell r="H134">
            <v>19597500</v>
          </cell>
        </row>
        <row r="135">
          <cell r="B135">
            <v>230</v>
          </cell>
          <cell r="D135" t="str">
            <v>ADITIVO ESTABILIZANTE</v>
          </cell>
          <cell r="E135" t="str">
            <v>lt</v>
          </cell>
          <cell r="F135">
            <v>151</v>
          </cell>
          <cell r="G135">
            <v>67751</v>
          </cell>
          <cell r="H135">
            <v>10230401</v>
          </cell>
        </row>
        <row r="136">
          <cell r="A136">
            <v>320.10000000000002</v>
          </cell>
          <cell r="B136">
            <v>320</v>
          </cell>
          <cell r="D136" t="str">
            <v>SUB-BASE</v>
          </cell>
          <cell r="E136" t="str">
            <v>m3</v>
          </cell>
          <cell r="F136">
            <v>1650</v>
          </cell>
          <cell r="G136">
            <v>125400</v>
          </cell>
          <cell r="H136">
            <v>206910000</v>
          </cell>
        </row>
        <row r="141">
          <cell r="G141" t="str">
            <v xml:space="preserve">Valor Basico : </v>
          </cell>
          <cell r="H141">
            <v>241220201</v>
          </cell>
        </row>
        <row r="142">
          <cell r="G142" t="str">
            <v xml:space="preserve">Valor I.V.A (16%) : </v>
          </cell>
          <cell r="H142">
            <v>2375091.2098461539</v>
          </cell>
        </row>
        <row r="143">
          <cell r="G143" t="str">
            <v xml:space="preserve">VALOR TOTAL : </v>
          </cell>
          <cell r="H143">
            <v>243595292.20984614</v>
          </cell>
        </row>
        <row r="146">
          <cell r="A146" t="str">
            <v xml:space="preserve">Nota: </v>
          </cell>
          <cell r="B146" t="str">
            <v>Consiste en la conformación de 1 Km. de vía con aditivo estabilizante como tramo de prueba.</v>
          </cell>
        </row>
        <row r="154">
          <cell r="A154" t="str">
            <v>Administrador Vial</v>
          </cell>
          <cell r="E154" t="str">
            <v>Vo. Bo. Director Regional</v>
          </cell>
        </row>
        <row r="157">
          <cell r="A157" t="str">
            <v>INSTITUTO NACIONAL DE VIAS</v>
          </cell>
        </row>
        <row r="158">
          <cell r="A158" t="str">
            <v>REGIONAL CASANARE</v>
          </cell>
        </row>
        <row r="161">
          <cell r="A161" t="str">
            <v>CALCULO DE CANTIDADES Y COSTOS ESTIMADOS DE NECESIDADES DE LAS VIAS</v>
          </cell>
        </row>
        <row r="162">
          <cell r="A162" t="str">
            <v>PARA MANTENIMIENTO</v>
          </cell>
        </row>
        <row r="165">
          <cell r="A165" t="str">
            <v>Administrador Vial:  CESAR FIGUEROA MELGAREJO</v>
          </cell>
        </row>
        <row r="166">
          <cell r="A166" t="str">
            <v xml:space="preserve">Carretera:  TAME - COROCORO </v>
          </cell>
          <cell r="E166" t="str">
            <v xml:space="preserve">SECTOR: 6605 </v>
          </cell>
          <cell r="H166" t="str">
            <v>Enero del 2001</v>
          </cell>
        </row>
        <row r="168">
          <cell r="A168" t="str">
            <v>ITEM DE PAGO</v>
          </cell>
          <cell r="B168" t="str">
            <v>ESPECIFICACIONES</v>
          </cell>
        </row>
        <row r="169">
          <cell r="B169" t="str">
            <v>GRAL</v>
          </cell>
          <cell r="C169" t="str">
            <v>PART</v>
          </cell>
          <cell r="D169" t="str">
            <v>DESCRIPCION</v>
          </cell>
          <cell r="E169" t="str">
            <v>UND</v>
          </cell>
          <cell r="F169" t="str">
            <v>CANTIDAD</v>
          </cell>
          <cell r="G169" t="str">
            <v>VALOR UNITARIO        $</v>
          </cell>
          <cell r="H169" t="str">
            <v>VALOR                  TOTAL                         $</v>
          </cell>
        </row>
        <row r="171">
          <cell r="A171" t="str">
            <v>MANTENIMIENTO SITIOS CRITICOS PR 90+0480 AL PR 90+0700 Y DEL PR 118+0000 AL PR 131+0400</v>
          </cell>
        </row>
        <row r="172">
          <cell r="A172">
            <v>310</v>
          </cell>
          <cell r="B172">
            <v>300</v>
          </cell>
          <cell r="D172" t="str">
            <v>CONFORMACION DE LA CALZADA EXISTENTE</v>
          </cell>
          <cell r="E172" t="str">
            <v>m2</v>
          </cell>
          <cell r="F172">
            <v>20000</v>
          </cell>
          <cell r="G172">
            <v>446</v>
          </cell>
          <cell r="H172">
            <v>8920000</v>
          </cell>
        </row>
        <row r="173">
          <cell r="A173">
            <v>210.3</v>
          </cell>
          <cell r="B173">
            <v>210</v>
          </cell>
          <cell r="D173" t="str">
            <v>EXCAVACION DE LA CALZADA EXISTENTE</v>
          </cell>
          <cell r="E173" t="str">
            <v>m3</v>
          </cell>
          <cell r="F173">
            <v>815</v>
          </cell>
          <cell r="G173">
            <v>4118</v>
          </cell>
          <cell r="H173">
            <v>3356170</v>
          </cell>
        </row>
        <row r="174">
          <cell r="A174">
            <v>320.10000000000002</v>
          </cell>
          <cell r="B174">
            <v>320</v>
          </cell>
          <cell r="D174" t="str">
            <v>SUB-BASE GRANULAR</v>
          </cell>
          <cell r="E174" t="str">
            <v>m3</v>
          </cell>
          <cell r="F174">
            <v>2150</v>
          </cell>
          <cell r="G174">
            <v>32390</v>
          </cell>
          <cell r="H174">
            <v>69638500</v>
          </cell>
        </row>
        <row r="175">
          <cell r="A175">
            <v>900.2</v>
          </cell>
          <cell r="B175">
            <v>900</v>
          </cell>
          <cell r="D175" t="str">
            <v>TRANSPORTE SUB-BASE GRANULAR</v>
          </cell>
          <cell r="E175" t="str">
            <v>m3 - Km</v>
          </cell>
          <cell r="F175">
            <v>193500</v>
          </cell>
          <cell r="G175">
            <v>813</v>
          </cell>
          <cell r="H175">
            <v>157315500</v>
          </cell>
        </row>
        <row r="180">
          <cell r="G180" t="str">
            <v xml:space="preserve">Valor Basico : </v>
          </cell>
          <cell r="H180">
            <v>239230170</v>
          </cell>
        </row>
        <row r="181">
          <cell r="G181" t="str">
            <v xml:space="preserve">Valor I.V.A (16%) : </v>
          </cell>
          <cell r="H181">
            <v>2355497.0584615385</v>
          </cell>
        </row>
        <row r="182">
          <cell r="G182" t="str">
            <v xml:space="preserve">VALOR TOTAL : </v>
          </cell>
          <cell r="H182">
            <v>241585667.05846155</v>
          </cell>
        </row>
        <row r="184">
          <cell r="A184" t="str">
            <v xml:space="preserve">Nota: </v>
          </cell>
          <cell r="B184" t="str">
            <v xml:space="preserve">Consiste en la escarificación, la conformación, renivelación y compactación del afirmado existente en 2 Km. de vía. Con adición de </v>
          </cell>
        </row>
        <row r="185">
          <cell r="B185" t="str">
            <v>material de afirmado en los pasos críticos.</v>
          </cell>
        </row>
        <row r="194">
          <cell r="A194" t="str">
            <v>Administrador Vial</v>
          </cell>
          <cell r="E194" t="str">
            <v>Vo. Bo. Director Regional</v>
          </cell>
        </row>
      </sheetData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 REGIONES"/>
      <sheetName val="PRESUPUESTO DETALLADO"/>
      <sheetName val="PRESUPUESTO BASE POLIDEPORTIVO"/>
      <sheetName val="AHORROS"/>
      <sheetName val="días habiles 2015"/>
      <sheetName val="MANTENIMIENTO y OPERACIÓN"/>
      <sheetName val="PRESUPUESTO DE E&amp;D"/>
      <sheetName val="CálculoTarifasMR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M1" t="str">
            <v>Domingo</v>
          </cell>
        </row>
        <row r="2">
          <cell r="D2">
            <v>42005</v>
          </cell>
          <cell r="M2" t="str">
            <v>Sábado y domingo</v>
          </cell>
        </row>
        <row r="3">
          <cell r="D3">
            <v>42016</v>
          </cell>
        </row>
        <row r="4">
          <cell r="D4">
            <v>42086</v>
          </cell>
        </row>
        <row r="5">
          <cell r="D5">
            <v>42096</v>
          </cell>
        </row>
        <row r="6">
          <cell r="D6">
            <v>42097</v>
          </cell>
        </row>
        <row r="7">
          <cell r="D7">
            <v>42125</v>
          </cell>
        </row>
        <row r="8">
          <cell r="D8">
            <v>42142</v>
          </cell>
        </row>
        <row r="9">
          <cell r="D9">
            <v>42166</v>
          </cell>
        </row>
        <row r="10">
          <cell r="D10">
            <v>42163</v>
          </cell>
        </row>
        <row r="11">
          <cell r="D11">
            <v>42170</v>
          </cell>
        </row>
        <row r="12">
          <cell r="D12">
            <v>42184</v>
          </cell>
        </row>
        <row r="13">
          <cell r="D13">
            <v>42187</v>
          </cell>
        </row>
        <row r="14">
          <cell r="D14">
            <v>42205</v>
          </cell>
        </row>
        <row r="15">
          <cell r="D15">
            <v>42223</v>
          </cell>
        </row>
        <row r="16">
          <cell r="D16">
            <v>42233</v>
          </cell>
        </row>
        <row r="17">
          <cell r="D17">
            <v>42289</v>
          </cell>
        </row>
        <row r="18">
          <cell r="D18">
            <v>42310</v>
          </cell>
        </row>
        <row r="19">
          <cell r="D19">
            <v>42324</v>
          </cell>
        </row>
        <row r="20">
          <cell r="D20">
            <v>42346</v>
          </cell>
        </row>
        <row r="21">
          <cell r="D21">
            <v>42363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stem Control"/>
      <sheetName val="New Acc Trans"/>
      <sheetName val="invoice control"/>
      <sheetName val=" mts drilled &amp; invoices"/>
      <sheetName val="details for unit price"/>
      <sheetName val="summary unit price"/>
      <sheetName val="for accounting"/>
      <sheetName val="cost codes"/>
      <sheetName val="Sheet1"/>
      <sheetName val="PEG Budget"/>
      <sheetName val="cost control"/>
      <sheetName val="cost control Extended"/>
      <sheetName val="LT contract"/>
      <sheetName val="Servipozos Contract"/>
      <sheetName val="Initial Budget Sector C"/>
      <sheetName val="for MBGs stage 1"/>
      <sheetName val="for MBGs stage 2"/>
      <sheetName val="for MBGs PEG"/>
      <sheetName val="for MBGs ALL"/>
      <sheetName val="core shed and century"/>
      <sheetName val="Peg Budget June 2000"/>
      <sheetName val="PEG cash flow"/>
      <sheetName val="EquipData"/>
      <sheetName val="Tit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B2" t="str">
            <v>C5101</v>
          </cell>
          <cell r="C2" t="str">
            <v>C51 DRILLING</v>
          </cell>
          <cell r="D2" t="str">
            <v>C510 Drilling</v>
          </cell>
          <cell r="E2" t="str">
            <v>Coal Quality/Core Drilling</v>
          </cell>
          <cell r="F2" t="str">
            <v>Core Drilling</v>
          </cell>
        </row>
        <row r="3">
          <cell r="B3" t="str">
            <v>C5102</v>
          </cell>
          <cell r="C3" t="str">
            <v>C51 DRILLING</v>
          </cell>
          <cell r="D3" t="str">
            <v>C510 Drilling</v>
          </cell>
          <cell r="E3" t="str">
            <v>Structure/Non Core Drilling</v>
          </cell>
          <cell r="F3" t="str">
            <v>Open Drilling</v>
          </cell>
        </row>
        <row r="4">
          <cell r="B4" t="str">
            <v>C5111</v>
          </cell>
          <cell r="C4" t="str">
            <v>C51 DRILLING</v>
          </cell>
          <cell r="D4" t="str">
            <v>C511 Drilling Support</v>
          </cell>
          <cell r="E4" t="str">
            <v>Casing</v>
          </cell>
          <cell r="F4" t="str">
            <v>Casing</v>
          </cell>
        </row>
        <row r="5">
          <cell r="B5" t="str">
            <v>C5112</v>
          </cell>
          <cell r="C5" t="str">
            <v>C51 DRILLING</v>
          </cell>
          <cell r="D5" t="str">
            <v>C511 Drilling Support</v>
          </cell>
          <cell r="E5" t="str">
            <v>Drill Rig Moves</v>
          </cell>
          <cell r="F5" t="str">
            <v>Drill Rig Moves</v>
          </cell>
        </row>
        <row r="6">
          <cell r="B6" t="str">
            <v>C5113</v>
          </cell>
          <cell r="C6" t="str">
            <v>C51 DRILLING</v>
          </cell>
          <cell r="D6" t="str">
            <v>C511 Drilling Support</v>
          </cell>
          <cell r="E6" t="str">
            <v>Drill Rig Mobilisation/Demobilisation- Core</v>
          </cell>
          <cell r="F6" t="str">
            <v>Core Drilling Mobilization</v>
          </cell>
        </row>
        <row r="7">
          <cell r="B7" t="str">
            <v>C5114</v>
          </cell>
          <cell r="C7" t="str">
            <v>C51 DRILLING</v>
          </cell>
          <cell r="D7" t="str">
            <v>C511 Drilling Support</v>
          </cell>
          <cell r="E7" t="str">
            <v>Drill Rig Mobilisation/Demobilisation - Non Core</v>
          </cell>
          <cell r="F7" t="str">
            <v>Open Drilling Mobilization</v>
          </cell>
        </row>
        <row r="8">
          <cell r="B8" t="str">
            <v>C5115</v>
          </cell>
          <cell r="C8" t="str">
            <v>C51 DRILLING</v>
          </cell>
          <cell r="D8" t="str">
            <v>C511 Drilling Support</v>
          </cell>
          <cell r="E8" t="str">
            <v>Drill Site Preparation</v>
          </cell>
          <cell r="F8" t="str">
            <v>Mud Pools</v>
          </cell>
        </row>
        <row r="9">
          <cell r="B9" t="str">
            <v>C5116</v>
          </cell>
          <cell r="C9" t="str">
            <v>C51 DRILLING</v>
          </cell>
          <cell r="D9" t="str">
            <v>C511 Drilling Support</v>
          </cell>
          <cell r="E9" t="str">
            <v>Drill Site Preparation</v>
          </cell>
          <cell r="F9" t="str">
            <v>Other Prep Costs</v>
          </cell>
        </row>
        <row r="10">
          <cell r="B10" t="str">
            <v>C5201</v>
          </cell>
          <cell r="C10" t="str">
            <v>C52 GEOLOGICAL</v>
          </cell>
          <cell r="D10" t="str">
            <v>C520 Geol. Supervision &amp; Reporting</v>
          </cell>
          <cell r="E10" t="str">
            <v>Project Geologists (Local)</v>
          </cell>
          <cell r="F10" t="str">
            <v>Local Geologists</v>
          </cell>
        </row>
        <row r="11">
          <cell r="B11" t="str">
            <v>C5202</v>
          </cell>
          <cell r="C11" t="str">
            <v>C52 GEOLOGICAL</v>
          </cell>
          <cell r="D11" t="str">
            <v>C520 Geol. Supervision &amp; Reporting</v>
          </cell>
          <cell r="E11" t="str">
            <v>Supervising Geologist (Expat)</v>
          </cell>
          <cell r="F11" t="str">
            <v>Expat Geologist</v>
          </cell>
        </row>
        <row r="12">
          <cell r="B12" t="str">
            <v>C5203</v>
          </cell>
          <cell r="C12" t="str">
            <v>C52 GEOLOGICAL</v>
          </cell>
          <cell r="D12" t="str">
            <v>C520 Geol. Supervision &amp; Reporting</v>
          </cell>
          <cell r="E12" t="str">
            <v>Computer Geologist</v>
          </cell>
          <cell r="F12" t="str">
            <v>Computer Geologist</v>
          </cell>
        </row>
        <row r="13">
          <cell r="B13" t="str">
            <v>C5204</v>
          </cell>
          <cell r="C13" t="str">
            <v>C52 GEOLOGICAL</v>
          </cell>
          <cell r="D13" t="str">
            <v>C520 Geol. Supervision &amp; Reporting</v>
          </cell>
          <cell r="E13" t="str">
            <v>Project Management MBGS</v>
          </cell>
          <cell r="F13" t="str">
            <v>MBGS Management</v>
          </cell>
        </row>
        <row r="14">
          <cell r="B14" t="str">
            <v>C5205</v>
          </cell>
          <cell r="C14" t="str">
            <v>C52 GEOLOGICAL</v>
          </cell>
          <cell r="D14" t="str">
            <v>C520 Geol. Supervision &amp; Reporting</v>
          </cell>
          <cell r="E14" t="str">
            <v>Report</v>
          </cell>
          <cell r="F14" t="str">
            <v>Report</v>
          </cell>
        </row>
        <row r="15">
          <cell r="B15" t="str">
            <v>C5206</v>
          </cell>
          <cell r="C15" t="str">
            <v>C52 GEOLOGICAL</v>
          </cell>
          <cell r="D15" t="str">
            <v>C520 Geol. Supervision &amp; Reporting</v>
          </cell>
          <cell r="E15" t="str">
            <v>Computer Geologist &amp; Report</v>
          </cell>
          <cell r="F15" t="str">
            <v>Computer Geologist &amp; Report</v>
          </cell>
        </row>
        <row r="16">
          <cell r="B16" t="str">
            <v>C5211</v>
          </cell>
          <cell r="C16" t="str">
            <v>C52 GEOLOGICAL</v>
          </cell>
          <cell r="D16" t="str">
            <v>C521 Geological Supplies</v>
          </cell>
          <cell r="E16" t="str">
            <v>Core Shed &amp; Core Racks</v>
          </cell>
          <cell r="F16" t="str">
            <v>Core Racks</v>
          </cell>
        </row>
        <row r="17">
          <cell r="B17" t="str">
            <v>C5212</v>
          </cell>
          <cell r="C17" t="str">
            <v>C52 GEOLOGICAL</v>
          </cell>
          <cell r="D17" t="str">
            <v>C521 Geological Supplies</v>
          </cell>
          <cell r="E17" t="str">
            <v>Refrigerator</v>
          </cell>
          <cell r="F17" t="str">
            <v>Refrigerator</v>
          </cell>
        </row>
        <row r="18">
          <cell r="B18" t="str">
            <v>C5213</v>
          </cell>
          <cell r="C18" t="str">
            <v>C52 GEOLOGICAL</v>
          </cell>
          <cell r="D18" t="str">
            <v>C521 Geological Supplies</v>
          </cell>
          <cell r="E18" t="str">
            <v>Field Supplies/Sampling Materials</v>
          </cell>
          <cell r="F18" t="str">
            <v>Sampling &amp; Drilling Supplies</v>
          </cell>
        </row>
        <row r="19">
          <cell r="B19" t="str">
            <v>C5214</v>
          </cell>
          <cell r="C19" t="str">
            <v>C52 GEOLOGICAL</v>
          </cell>
          <cell r="D19" t="str">
            <v>C521 Geological Supplies</v>
          </cell>
          <cell r="E19" t="str">
            <v>Core Boxes</v>
          </cell>
          <cell r="F19" t="str">
            <v>Core Boxes</v>
          </cell>
        </row>
        <row r="20">
          <cell r="B20" t="str">
            <v>C5215</v>
          </cell>
          <cell r="C20" t="str">
            <v>C52 GEOLOGICAL</v>
          </cell>
          <cell r="D20" t="str">
            <v>C521 Geological Supplies</v>
          </cell>
          <cell r="E20" t="str">
            <v>Portable Toilets</v>
          </cell>
          <cell r="F20" t="str">
            <v>Portable Toilets</v>
          </cell>
        </row>
        <row r="21">
          <cell r="B21" t="str">
            <v>C5216</v>
          </cell>
          <cell r="C21" t="str">
            <v>C52 GEOLOGICAL</v>
          </cell>
          <cell r="D21" t="str">
            <v>C521 Geological Supplies</v>
          </cell>
          <cell r="E21" t="str">
            <v>Core Shed &amp; Core Racks</v>
          </cell>
          <cell r="F21" t="str">
            <v>Core Shed</v>
          </cell>
        </row>
        <row r="22">
          <cell r="B22" t="str">
            <v>C531</v>
          </cell>
          <cell r="C22" t="str">
            <v>C53 GEOPHYSICAL</v>
          </cell>
          <cell r="D22" t="str">
            <v>C530 Down Hole Logging</v>
          </cell>
          <cell r="E22" t="str">
            <v>Century Training</v>
          </cell>
          <cell r="F22" t="str">
            <v>Expat E-logging Engineer</v>
          </cell>
        </row>
        <row r="23">
          <cell r="B23" t="str">
            <v>C532</v>
          </cell>
          <cell r="C23" t="str">
            <v>C53 GEOPHYSICAL</v>
          </cell>
          <cell r="D23" t="str">
            <v>C530 Down Hole Logging</v>
          </cell>
          <cell r="E23" t="str">
            <v>Logging Engineer (Local)</v>
          </cell>
          <cell r="F23" t="str">
            <v>E-logging Tech</v>
          </cell>
        </row>
        <row r="24">
          <cell r="B24" t="str">
            <v>C533</v>
          </cell>
          <cell r="C24" t="str">
            <v>C53 GEOPHYSICAL</v>
          </cell>
          <cell r="D24" t="str">
            <v>C530 Down Hole Logging</v>
          </cell>
          <cell r="E24" t="str">
            <v>Tools &amp; Spare parts</v>
          </cell>
          <cell r="F24" t="str">
            <v>Tools &amp; Spare parts</v>
          </cell>
        </row>
        <row r="25">
          <cell r="B25" t="str">
            <v>C534</v>
          </cell>
          <cell r="C25" t="str">
            <v>C53 GEOPHYSICAL</v>
          </cell>
          <cell r="D25" t="str">
            <v>C530 Down Hole Logging</v>
          </cell>
          <cell r="E25" t="str">
            <v>Radioactive Materials Permit</v>
          </cell>
          <cell r="F25" t="str">
            <v>Monitoring Services</v>
          </cell>
        </row>
        <row r="26">
          <cell r="B26" t="str">
            <v>C535</v>
          </cell>
          <cell r="C26" t="str">
            <v>C53 GEOPHYSICAL</v>
          </cell>
          <cell r="D26" t="str">
            <v>C530 Down Hole Logging</v>
          </cell>
          <cell r="E26" t="str">
            <v>Radioactive Materials Permit</v>
          </cell>
          <cell r="F26" t="str">
            <v>Training</v>
          </cell>
        </row>
        <row r="27">
          <cell r="B27" t="str">
            <v>C541</v>
          </cell>
          <cell r="C27" t="str">
            <v>C54 COAL QUALITY</v>
          </cell>
          <cell r="D27" t="str">
            <v>C540 COAL QUALITY</v>
          </cell>
          <cell r="E27" t="str">
            <v>Raw Coal Analyses</v>
          </cell>
          <cell r="F27" t="str">
            <v>QC Test</v>
          </cell>
        </row>
        <row r="28">
          <cell r="B28" t="str">
            <v>C551</v>
          </cell>
          <cell r="C28" t="str">
            <v>C55 GROUNDWATER STUDIES</v>
          </cell>
          <cell r="D28" t="str">
            <v>C550 GROUNDWATER STUDIES</v>
          </cell>
          <cell r="E28" t="str">
            <v>Piezometer Supplies</v>
          </cell>
          <cell r="F28" t="str">
            <v>Piezometer Supplies</v>
          </cell>
        </row>
        <row r="29">
          <cell r="B29" t="str">
            <v>C552</v>
          </cell>
          <cell r="C29" t="str">
            <v>C55 GROUNDWATER STUDIES</v>
          </cell>
          <cell r="D29" t="str">
            <v>C550 GROUNDWATER STUDIES</v>
          </cell>
          <cell r="E29" t="str">
            <v>Drilling for piezometers</v>
          </cell>
          <cell r="F29" t="str">
            <v>Drilling for Piezometers</v>
          </cell>
        </row>
        <row r="30">
          <cell r="B30" t="str">
            <v>C561</v>
          </cell>
          <cell r="C30" t="str">
            <v>C56 FIELD SUPPORT</v>
          </cell>
          <cell r="D30" t="str">
            <v>C560 Field Support</v>
          </cell>
          <cell r="E30" t="str">
            <v>4WD Hire/Fuel</v>
          </cell>
          <cell r="F30" t="str">
            <v>4WD Hire/Fuel</v>
          </cell>
        </row>
        <row r="31">
          <cell r="B31" t="str">
            <v>C562</v>
          </cell>
          <cell r="C31" t="str">
            <v>C56 FIELD SUPPORT</v>
          </cell>
          <cell r="D31" t="str">
            <v>C560 Field Support</v>
          </cell>
          <cell r="E31" t="str">
            <v>Travel and other Expenses in Colombia</v>
          </cell>
          <cell r="F31" t="str">
            <v>Travel and Other Expenses (Expat)</v>
          </cell>
        </row>
        <row r="32">
          <cell r="B32" t="str">
            <v>C563</v>
          </cell>
          <cell r="C32" t="str">
            <v>C56 FIELD SUPPORT</v>
          </cell>
          <cell r="D32" t="str">
            <v>C560 Field Support</v>
          </cell>
          <cell r="E32" t="str">
            <v>Travel and other Expenses</v>
          </cell>
          <cell r="F32" t="str">
            <v>Traveling MBGS</v>
          </cell>
        </row>
        <row r="33">
          <cell r="B33" t="str">
            <v>C571</v>
          </cell>
          <cell r="C33" t="str">
            <v>C57 SUNDRIES</v>
          </cell>
          <cell r="D33" t="str">
            <v>C570 SUNDRIES</v>
          </cell>
          <cell r="E33" t="str">
            <v>SUNDRIES</v>
          </cell>
          <cell r="F33" t="str">
            <v>SUNDRIES</v>
          </cell>
        </row>
        <row r="34">
          <cell r="B34" t="str">
            <v>C572</v>
          </cell>
          <cell r="C34" t="str">
            <v>C57 SUNDRIES</v>
          </cell>
          <cell r="D34" t="str">
            <v>C570 SUNDRIES</v>
          </cell>
          <cell r="E34" t="str">
            <v>SUNDRIES (original budget distributed on other items)</v>
          </cell>
          <cell r="F34" t="str">
            <v>SUNDRIES (original budget distributed on other items)</v>
          </cell>
        </row>
        <row r="35">
          <cell r="B35" t="str">
            <v>C5811</v>
          </cell>
          <cell r="C35" t="str">
            <v>C58 Geotech &amp; Hydro Consultant</v>
          </cell>
          <cell r="D35" t="str">
            <v>C581 Geotechnical</v>
          </cell>
          <cell r="E35" t="str">
            <v>Sampling Costs/ Drilling</v>
          </cell>
          <cell r="F35" t="str">
            <v>Sampling Costs/ Drilling</v>
          </cell>
        </row>
        <row r="36">
          <cell r="B36" t="str">
            <v>C5812</v>
          </cell>
          <cell r="C36" t="str">
            <v>C58 Geotech &amp; Hydro Consultant</v>
          </cell>
          <cell r="D36" t="str">
            <v>C581 Geotechnical</v>
          </cell>
          <cell r="E36" t="str">
            <v>Tests Costs</v>
          </cell>
          <cell r="F36" t="str">
            <v>Tests Costs</v>
          </cell>
        </row>
        <row r="37">
          <cell r="B37" t="str">
            <v>C5813</v>
          </cell>
          <cell r="C37" t="str">
            <v>C58 Geotech &amp; Hydro Consultant</v>
          </cell>
          <cell r="D37" t="str">
            <v>C581 Geotechnical</v>
          </cell>
          <cell r="E37" t="str">
            <v>Geotech Engineer</v>
          </cell>
          <cell r="F37" t="str">
            <v>Geotech Engineer</v>
          </cell>
        </row>
        <row r="38">
          <cell r="B38" t="str">
            <v>C5814</v>
          </cell>
          <cell r="C38" t="str">
            <v>C58 Geotech &amp; Hydro Consultant</v>
          </cell>
          <cell r="D38" t="str">
            <v>C581 Geotechnical</v>
          </cell>
          <cell r="E38" t="str">
            <v>Trenching</v>
          </cell>
          <cell r="F38" t="str">
            <v>Trenching</v>
          </cell>
        </row>
        <row r="39">
          <cell r="B39" t="str">
            <v>C5815</v>
          </cell>
          <cell r="C39" t="str">
            <v>C58 Geotech &amp; Hydro Consultant</v>
          </cell>
          <cell r="D39" t="str">
            <v>C581 Geotechnical</v>
          </cell>
          <cell r="E39" t="str">
            <v>Other Costs</v>
          </cell>
          <cell r="F39" t="str">
            <v>Other Costs</v>
          </cell>
        </row>
        <row r="40">
          <cell r="B40" t="str">
            <v>C5821</v>
          </cell>
          <cell r="C40" t="str">
            <v>C58 Geotech &amp; Hydro Consultant</v>
          </cell>
          <cell r="D40" t="str">
            <v>C582 Hydrology</v>
          </cell>
          <cell r="E40" t="str">
            <v>Hydrology Engineer</v>
          </cell>
          <cell r="F40" t="str">
            <v>Hydrology Engineer</v>
          </cell>
        </row>
        <row r="41">
          <cell r="B41" t="str">
            <v>C5822</v>
          </cell>
          <cell r="C41" t="str">
            <v>C58 Geotech &amp; Hydro Consultant</v>
          </cell>
          <cell r="D41" t="str">
            <v>C582 Hydrology</v>
          </cell>
          <cell r="E41" t="str">
            <v>Hydrology Data</v>
          </cell>
          <cell r="F41" t="str">
            <v>Hydrology Data</v>
          </cell>
        </row>
        <row r="42">
          <cell r="B42" t="str">
            <v>C5823</v>
          </cell>
          <cell r="C42" t="str">
            <v>C58 Geotech &amp; Hydro Consultant</v>
          </cell>
          <cell r="D42" t="str">
            <v>C582 Hydrology</v>
          </cell>
          <cell r="E42" t="str">
            <v>Other Costs</v>
          </cell>
          <cell r="F42" t="str">
            <v>Other Costs</v>
          </cell>
        </row>
        <row r="43">
          <cell r="B43" t="str">
            <v>C5831</v>
          </cell>
          <cell r="C43" t="str">
            <v>C58 Geotech &amp; Hydro Consultant</v>
          </cell>
          <cell r="D43" t="str">
            <v>C583 Hydrogeology</v>
          </cell>
          <cell r="E43" t="str">
            <v>Hydrogeology Engineer</v>
          </cell>
          <cell r="F43" t="str">
            <v>Hydrogeology Engineer</v>
          </cell>
        </row>
        <row r="44">
          <cell r="B44" t="str">
            <v>C5833</v>
          </cell>
          <cell r="C44" t="str">
            <v>C58 Geotech &amp; Hydro Consultant</v>
          </cell>
          <cell r="D44" t="str">
            <v>C583 Hydrogeology</v>
          </cell>
          <cell r="E44" t="str">
            <v>Pumping Tests</v>
          </cell>
          <cell r="F44" t="str">
            <v>Pumping Test</v>
          </cell>
        </row>
        <row r="45">
          <cell r="B45" t="str">
            <v>C5841</v>
          </cell>
          <cell r="C45" t="str">
            <v>C58 Geotech &amp; Hydro Consultant</v>
          </cell>
          <cell r="D45" t="str">
            <v>C584 Water Management</v>
          </cell>
          <cell r="E45" t="str">
            <v>Hidraulics/Hidrology Engineers</v>
          </cell>
          <cell r="F45" t="str">
            <v>Hidraulics/Hidrology Engineers</v>
          </cell>
        </row>
        <row r="46">
          <cell r="B46" t="str">
            <v>C5842</v>
          </cell>
          <cell r="C46" t="str">
            <v>C58 Geotech &amp; Hydro Consultant</v>
          </cell>
          <cell r="D46" t="str">
            <v>C584 Water Management</v>
          </cell>
          <cell r="E46" t="str">
            <v>Water Quality Tests</v>
          </cell>
          <cell r="F46" t="str">
            <v>Water Quality Tests</v>
          </cell>
        </row>
        <row r="47">
          <cell r="B47" t="str">
            <v>C5881</v>
          </cell>
          <cell r="C47" t="str">
            <v>C58 Geotech &amp; Hydro Consultant</v>
          </cell>
          <cell r="D47" t="str">
            <v>C588 Prodeco Suport</v>
          </cell>
          <cell r="E47" t="str">
            <v>Food and Lodge at camp</v>
          </cell>
          <cell r="F47" t="str">
            <v>Food and Lodge at camp</v>
          </cell>
        </row>
        <row r="48">
          <cell r="B48" t="str">
            <v>C5882</v>
          </cell>
          <cell r="C48" t="str">
            <v>C58 Geotech &amp; Hydro Consultant</v>
          </cell>
          <cell r="D48" t="str">
            <v>C588 Prodeco Suport</v>
          </cell>
          <cell r="E48" t="str">
            <v>4WD Hire/Fuel</v>
          </cell>
          <cell r="F48" t="str">
            <v>4WD Hire/Fuel</v>
          </cell>
        </row>
        <row r="49">
          <cell r="B49" t="str">
            <v>C5883</v>
          </cell>
          <cell r="C49" t="str">
            <v>C58 Geotech &amp; Hydro Consultant</v>
          </cell>
          <cell r="D49" t="str">
            <v>C588 Prodeco Suport</v>
          </cell>
          <cell r="E49" t="str">
            <v>Other Expenses</v>
          </cell>
          <cell r="F49" t="str">
            <v>Other Expenses</v>
          </cell>
        </row>
        <row r="50">
          <cell r="B50" t="str">
            <v>C5891</v>
          </cell>
          <cell r="C50" t="str">
            <v>C58 Geotech &amp; Hydro Consultant</v>
          </cell>
          <cell r="D50" t="str">
            <v>C589 Global Project</v>
          </cell>
          <cell r="E50" t="str">
            <v>Report Copies</v>
          </cell>
          <cell r="F50" t="str">
            <v>Report Copies</v>
          </cell>
        </row>
        <row r="51">
          <cell r="B51" t="str">
            <v>C5893</v>
          </cell>
          <cell r="C51" t="str">
            <v>C58 Geotech &amp; Hydro Consultant</v>
          </cell>
          <cell r="D51" t="str">
            <v>C589 Global Project</v>
          </cell>
          <cell r="E51" t="str">
            <v>Management Fees</v>
          </cell>
          <cell r="F51" t="str">
            <v>Management Fees</v>
          </cell>
        </row>
        <row r="52">
          <cell r="B52" t="str">
            <v>C5894</v>
          </cell>
          <cell r="C52" t="str">
            <v>C58 Geotech &amp; Hydro Consultant</v>
          </cell>
          <cell r="D52" t="str">
            <v>C589 Global Project</v>
          </cell>
          <cell r="E52" t="str">
            <v>Travel Expenses</v>
          </cell>
          <cell r="F52" t="str">
            <v>Travel Expenses</v>
          </cell>
        </row>
        <row r="53">
          <cell r="B53" t="str">
            <v>C5895</v>
          </cell>
          <cell r="C53" t="str">
            <v>C58 Geotech &amp; Hydro Consultant</v>
          </cell>
          <cell r="D53" t="str">
            <v>C589 Global Project</v>
          </cell>
          <cell r="E53" t="str">
            <v>Telephone</v>
          </cell>
          <cell r="F53" t="str">
            <v>Telephone</v>
          </cell>
        </row>
        <row r="54">
          <cell r="B54" t="str">
            <v>C5896</v>
          </cell>
          <cell r="C54" t="str">
            <v>C58 Geotech &amp; Hydro Consultant</v>
          </cell>
          <cell r="D54" t="str">
            <v>C589 Global Project</v>
          </cell>
          <cell r="E54" t="str">
            <v>Other Expenses</v>
          </cell>
          <cell r="F54" t="str">
            <v>Other Expenses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d Stats"/>
      <sheetName val="Notes"/>
      <sheetName val="Rosters MA UA"/>
      <sheetName val="Inputs"/>
      <sheetName val="Bige"/>
      <sheetName val="Fixed Plant"/>
      <sheetName val="MineMaintenance"/>
      <sheetName val="Fixed Plant Maintenance"/>
      <sheetName val="Template Feed Posting"/>
      <sheetName val="Fixed Plant Consumables"/>
      <sheetName val="Machine Requirements Summary"/>
      <sheetName val="Loading Type 1 - hours"/>
      <sheetName val="Loading Type 2 - hours"/>
      <sheetName val="Loading Type 3 - hours"/>
      <sheetName val="Ancillary Hours"/>
      <sheetName val="Drill&amp;Blast"/>
      <sheetName val="Ancillary Fleet CapRep"/>
      <sheetName val="Truck Fleet CapRep"/>
      <sheetName val="Capital Replacement Summary"/>
      <sheetName val="Discount Analysis (2)"/>
      <sheetName val="cost codes"/>
    </sheetNames>
    <sheetDataSet>
      <sheetData sheetId="0"/>
      <sheetData sheetId="1" refreshError="1"/>
      <sheetData sheetId="2"/>
      <sheetData sheetId="3">
        <row r="25">
          <cell r="J25">
            <v>3.5000000000000003E-2</v>
          </cell>
        </row>
        <row r="26">
          <cell r="J26">
            <v>0.1</v>
          </cell>
        </row>
        <row r="127">
          <cell r="L127" t="str">
            <v>2200</v>
          </cell>
          <cell r="M127" t="str">
            <v xml:space="preserve"> MINE PRODUCTION MGR</v>
          </cell>
          <cell r="N127" t="str">
            <v>010</v>
          </cell>
          <cell r="O127" t="str">
            <v>Marion DRILLING</v>
          </cell>
          <cell r="P127">
            <v>100</v>
          </cell>
          <cell r="Q127" t="str">
            <v>Emulsion</v>
          </cell>
        </row>
        <row r="128">
          <cell r="L128" t="str">
            <v>2480</v>
          </cell>
          <cell r="M128" t="str">
            <v xml:space="preserve"> MINE MAINTENANCE MGR</v>
          </cell>
          <cell r="N128" t="str">
            <v>011</v>
          </cell>
          <cell r="O128" t="str">
            <v>New Drill</v>
          </cell>
          <cell r="P128">
            <v>101</v>
          </cell>
          <cell r="Q128" t="str">
            <v>Blast Accessories</v>
          </cell>
        </row>
        <row r="129">
          <cell r="L129" t="str">
            <v>2300</v>
          </cell>
          <cell r="M129" t="str">
            <v xml:space="preserve"> MILL PRODUCTION MGR</v>
          </cell>
          <cell r="N129" t="str">
            <v>020</v>
          </cell>
          <cell r="O129" t="str">
            <v>Blasting</v>
          </cell>
          <cell r="P129">
            <v>102</v>
          </cell>
          <cell r="Q129" t="str">
            <v>Stemming - Lime Rock in Blast Holes</v>
          </cell>
        </row>
        <row r="130">
          <cell r="L130" t="str">
            <v>2400</v>
          </cell>
          <cell r="M130" t="str">
            <v xml:space="preserve"> MILL MAINTENANCE MGR</v>
          </cell>
          <cell r="N130" t="str">
            <v>030</v>
          </cell>
          <cell r="O130" t="str">
            <v>Rope Shovels</v>
          </cell>
          <cell r="P130">
            <v>103</v>
          </cell>
          <cell r="Q130" t="str">
            <v>Chemicals - Other</v>
          </cell>
        </row>
        <row r="131">
          <cell r="L131" t="str">
            <v>2500</v>
          </cell>
          <cell r="M131" t="str">
            <v xml:space="preserve"> PROCESS CONTROL MGR</v>
          </cell>
          <cell r="N131" t="str">
            <v>031</v>
          </cell>
          <cell r="O131" t="str">
            <v>O&amp;K Hydraulic Shovels</v>
          </cell>
          <cell r="P131">
            <v>104</v>
          </cell>
          <cell r="Q131" t="str">
            <v>Collector - Primary</v>
          </cell>
        </row>
        <row r="132">
          <cell r="L132" t="str">
            <v>2600</v>
          </cell>
          <cell r="M132" t="str">
            <v xml:space="preserve"> KIUNGA &amp; BIGE PRODUCTION MGR</v>
          </cell>
          <cell r="N132" t="str">
            <v>040</v>
          </cell>
          <cell r="O132" t="str">
            <v>Loading 992 FEL</v>
          </cell>
          <cell r="P132">
            <v>106</v>
          </cell>
          <cell r="Q132" t="str">
            <v>Flocculants</v>
          </cell>
        </row>
        <row r="133">
          <cell r="L133" t="str">
            <v>2601</v>
          </cell>
          <cell r="M133" t="str">
            <v xml:space="preserve"> BIGE PLANT FOREMAN</v>
          </cell>
          <cell r="N133" t="str">
            <v>050</v>
          </cell>
          <cell r="O133" t="str">
            <v>777 Haulage</v>
          </cell>
          <cell r="P133">
            <v>107</v>
          </cell>
          <cell r="Q133" t="str">
            <v>Frother</v>
          </cell>
        </row>
        <row r="134">
          <cell r="L134" t="str">
            <v>2610</v>
          </cell>
          <cell r="M134" t="str">
            <v xml:space="preserve"> KIUNGA &amp; K59 MAINTENANCE TC</v>
          </cell>
          <cell r="N134" t="str">
            <v>051</v>
          </cell>
          <cell r="O134" t="str">
            <v>789 Haulage</v>
          </cell>
          <cell r="P134">
            <v>108</v>
          </cell>
          <cell r="Q134" t="str">
            <v xml:space="preserve">Lime </v>
          </cell>
        </row>
        <row r="135">
          <cell r="L135" t="str">
            <v>2420</v>
          </cell>
          <cell r="M135" t="str">
            <v xml:space="preserve"> MAINTENANCE ENGINEERING &amp; PLA</v>
          </cell>
          <cell r="N135" t="str">
            <v>060</v>
          </cell>
          <cell r="O135" t="str">
            <v>Contract Mining</v>
          </cell>
          <cell r="P135">
            <v>109</v>
          </cell>
          <cell r="Q135" t="str">
            <v>Raw Limestone</v>
          </cell>
        </row>
        <row r="136">
          <cell r="L136" t="str">
            <v>2430</v>
          </cell>
          <cell r="M136" t="str">
            <v xml:space="preserve"> ELECTRICAL MAINTENANCE TC</v>
          </cell>
          <cell r="N136" t="str">
            <v>070</v>
          </cell>
          <cell r="O136" t="str">
            <v>D10 Dozing</v>
          </cell>
          <cell r="P136">
            <v>110</v>
          </cell>
          <cell r="Q136" t="str">
            <v>Anti-scalant</v>
          </cell>
        </row>
        <row r="137">
          <cell r="L137" t="str">
            <v>2450</v>
          </cell>
          <cell r="M137" t="str">
            <v xml:space="preserve"> FIXED PLANT TC</v>
          </cell>
          <cell r="N137" t="str">
            <v>071</v>
          </cell>
          <cell r="O137" t="str">
            <v>D11 Dozing</v>
          </cell>
          <cell r="P137">
            <v>111</v>
          </cell>
          <cell r="Q137" t="str">
            <v>NaSH</v>
          </cell>
        </row>
        <row r="138">
          <cell r="L138" t="str">
            <v>2460</v>
          </cell>
          <cell r="M138" t="str">
            <v xml:space="preserve"> MAINTENANCE SERVICES TC</v>
          </cell>
          <cell r="N138" t="str">
            <v>080</v>
          </cell>
          <cell r="O138" t="str">
            <v>Grading</v>
          </cell>
          <cell r="P138">
            <v>112</v>
          </cell>
          <cell r="Q138" t="str">
            <v>Grinding Balls</v>
          </cell>
        </row>
        <row r="139">
          <cell r="L139" t="str">
            <v>2470</v>
          </cell>
          <cell r="M139" t="str">
            <v xml:space="preserve"> FABRICATION &amp; BOILERMAKING TC</v>
          </cell>
          <cell r="N139" t="str">
            <v>090</v>
          </cell>
          <cell r="O139" t="str">
            <v>Pit Stabilisation</v>
          </cell>
          <cell r="P139">
            <v>113</v>
          </cell>
          <cell r="Q139" t="str">
            <v>Liners &amp; Bolts</v>
          </cell>
        </row>
        <row r="140">
          <cell r="N140" t="str">
            <v>100</v>
          </cell>
          <cell r="O140" t="str">
            <v>Dewatering</v>
          </cell>
          <cell r="P140">
            <v>130</v>
          </cell>
          <cell r="Q140" t="str">
            <v>Components &amp; Parts - General</v>
          </cell>
        </row>
        <row r="141">
          <cell r="N141" t="str">
            <v>110</v>
          </cell>
          <cell r="O141" t="str">
            <v>Mining Support (Lighting Plants, RTD)</v>
          </cell>
          <cell r="P141">
            <v>131</v>
          </cell>
          <cell r="Q141" t="str">
            <v>Components &amp; Parts - Ground Engaging Tools</v>
          </cell>
        </row>
        <row r="142">
          <cell r="N142" t="str">
            <v>120</v>
          </cell>
          <cell r="O142" t="str">
            <v>Inpit Cushing</v>
          </cell>
          <cell r="P142">
            <v>132</v>
          </cell>
          <cell r="Q142" t="str">
            <v>Components &amp; Parts - Piping / Plumbing</v>
          </cell>
        </row>
        <row r="143">
          <cell r="N143" t="str">
            <v>121</v>
          </cell>
          <cell r="O143" t="str">
            <v>Taranaki crushing</v>
          </cell>
          <cell r="P143">
            <v>133</v>
          </cell>
          <cell r="Q143" t="str">
            <v>Components &amp; Parts - Buildings</v>
          </cell>
        </row>
        <row r="144">
          <cell r="N144" t="str">
            <v>130</v>
          </cell>
          <cell r="O144" t="str">
            <v>Conveying and feeding</v>
          </cell>
          <cell r="P144">
            <v>134</v>
          </cell>
          <cell r="Q144" t="str">
            <v>Rubber Wear Parts</v>
          </cell>
        </row>
        <row r="145">
          <cell r="N145" t="str">
            <v>200</v>
          </cell>
          <cell r="O145" t="str">
            <v>Grinding Line #1</v>
          </cell>
          <cell r="P145">
            <v>135</v>
          </cell>
          <cell r="Q145" t="str">
            <v>Steel Sections</v>
          </cell>
        </row>
        <row r="146">
          <cell r="N146" t="str">
            <v>201</v>
          </cell>
          <cell r="O146" t="str">
            <v>Grinding Line #2</v>
          </cell>
          <cell r="P146">
            <v>136</v>
          </cell>
          <cell r="Q146" t="str">
            <v>Components &amp; Parts - Undercarriage</v>
          </cell>
        </row>
        <row r="147">
          <cell r="N147" t="str">
            <v>210</v>
          </cell>
          <cell r="O147" t="str">
            <v>Flotation Line #1</v>
          </cell>
          <cell r="P147">
            <v>161</v>
          </cell>
          <cell r="Q147" t="str">
            <v>Consumables - General</v>
          </cell>
        </row>
        <row r="148">
          <cell r="N148" t="str">
            <v>211</v>
          </cell>
          <cell r="O148" t="str">
            <v>Flotation Line #2</v>
          </cell>
          <cell r="P148">
            <v>165</v>
          </cell>
          <cell r="Q148" t="str">
            <v>Filter Cloths and parts</v>
          </cell>
        </row>
        <row r="149">
          <cell r="N149" t="str">
            <v>240</v>
          </cell>
          <cell r="O149" t="str">
            <v>Concentrate Dewatering</v>
          </cell>
          <cell r="P149">
            <v>166</v>
          </cell>
          <cell r="Q149" t="str">
            <v>Tyres</v>
          </cell>
        </row>
        <row r="150">
          <cell r="N150" t="str">
            <v>250</v>
          </cell>
          <cell r="O150" t="str">
            <v>Thickner/Tailings</v>
          </cell>
          <cell r="P150">
            <v>167</v>
          </cell>
          <cell r="Q150" t="str">
            <v>Concrete</v>
          </cell>
        </row>
        <row r="151">
          <cell r="N151" t="str">
            <v>260</v>
          </cell>
          <cell r="O151" t="str">
            <v>Water systems</v>
          </cell>
          <cell r="P151">
            <v>168</v>
          </cell>
          <cell r="Q151" t="str">
            <v>Rigging/Cables</v>
          </cell>
        </row>
        <row r="152">
          <cell r="N152" t="str">
            <v>270</v>
          </cell>
          <cell r="O152" t="str">
            <v>Lime Production</v>
          </cell>
          <cell r="P152">
            <v>169</v>
          </cell>
          <cell r="Q152" t="str">
            <v>Culverts</v>
          </cell>
        </row>
        <row r="153">
          <cell r="N153" t="str">
            <v>280</v>
          </cell>
          <cell r="O153" t="str">
            <v>Plant Service</v>
          </cell>
          <cell r="P153">
            <v>180</v>
          </cell>
          <cell r="Q153" t="str">
            <v>Distillate</v>
          </cell>
        </row>
        <row r="154">
          <cell r="N154" t="str">
            <v>290</v>
          </cell>
          <cell r="O154" t="str">
            <v>Laboratory Services - XRF</v>
          </cell>
          <cell r="P154">
            <v>183</v>
          </cell>
          <cell r="Q154" t="str">
            <v>Oil and Grease</v>
          </cell>
        </row>
        <row r="155">
          <cell r="N155" t="str">
            <v>300</v>
          </cell>
          <cell r="O155" t="str">
            <v>Fire Assay</v>
          </cell>
          <cell r="P155">
            <v>184</v>
          </cell>
          <cell r="Q155" t="str">
            <v>Petrol</v>
          </cell>
        </row>
        <row r="156">
          <cell r="N156" t="str">
            <v>310</v>
          </cell>
          <cell r="O156" t="str">
            <v>Sample Preparation</v>
          </cell>
          <cell r="P156">
            <v>185</v>
          </cell>
          <cell r="Q156" t="str">
            <v>Distillate Subsidy</v>
          </cell>
        </row>
        <row r="157">
          <cell r="N157" t="str">
            <v>320</v>
          </cell>
          <cell r="O157" t="str">
            <v>Laboratory Services - Other</v>
          </cell>
          <cell r="P157">
            <v>200</v>
          </cell>
          <cell r="Q157" t="str">
            <v>Contractors</v>
          </cell>
        </row>
        <row r="158">
          <cell r="N158" t="str">
            <v>330</v>
          </cell>
          <cell r="O158" t="str">
            <v>Metallurgical Laboratory</v>
          </cell>
          <cell r="P158">
            <v>201</v>
          </cell>
          <cell r="Q158" t="str">
            <v xml:space="preserve">Consultants </v>
          </cell>
        </row>
        <row r="159">
          <cell r="N159" t="str">
            <v>340</v>
          </cell>
          <cell r="O159" t="str">
            <v>Gravity Gold Production</v>
          </cell>
          <cell r="P159">
            <v>202</v>
          </cell>
          <cell r="Q159" t="str">
            <v>Aircraft Hire - Fixed Wing &amp; Helicopter</v>
          </cell>
        </row>
        <row r="160">
          <cell r="N160" t="str">
            <v>350</v>
          </cell>
          <cell r="O160" t="str">
            <v>Concentrate Handling - Pipeline &amp; K59</v>
          </cell>
          <cell r="P160">
            <v>203</v>
          </cell>
          <cell r="Q160" t="str">
            <v>Assaying / Laboratory Charges</v>
          </cell>
        </row>
        <row r="161">
          <cell r="N161" t="str">
            <v>360</v>
          </cell>
          <cell r="O161" t="str">
            <v>Kunga Thickening</v>
          </cell>
          <cell r="P161">
            <v>204</v>
          </cell>
          <cell r="Q161" t="str">
            <v>Equipment Hire / lease</v>
          </cell>
        </row>
        <row r="162">
          <cell r="N162" t="str">
            <v>370</v>
          </cell>
          <cell r="O162" t="str">
            <v>Kiunga Dewatering</v>
          </cell>
        </row>
        <row r="163">
          <cell r="N163" t="str">
            <v>380</v>
          </cell>
          <cell r="O163" t="str">
            <v>Kiunga Drying</v>
          </cell>
        </row>
        <row r="164">
          <cell r="N164" t="str">
            <v>390</v>
          </cell>
          <cell r="O164" t="str">
            <v>Kiunga Stockpiling</v>
          </cell>
        </row>
        <row r="165">
          <cell r="N165" t="str">
            <v>400</v>
          </cell>
          <cell r="O165" t="str">
            <v>Barge Loading - Concentrate</v>
          </cell>
        </row>
        <row r="166">
          <cell r="N166" t="str">
            <v>410</v>
          </cell>
          <cell r="O166" t="str">
            <v>River Navigation</v>
          </cell>
        </row>
        <row r="167">
          <cell r="N167" t="str">
            <v>420</v>
          </cell>
          <cell r="O167" t="str">
            <v>Barge Shipping Concentrate &amp; General Cargo</v>
          </cell>
        </row>
        <row r="168">
          <cell r="N168" t="str">
            <v>430</v>
          </cell>
          <cell r="O168" t="str">
            <v>Silo Vessel Ops</v>
          </cell>
        </row>
        <row r="169">
          <cell r="N169" t="str">
            <v>450</v>
          </cell>
          <cell r="O169" t="str">
            <v>Dredging</v>
          </cell>
        </row>
        <row r="170">
          <cell r="N170" t="str">
            <v>460</v>
          </cell>
          <cell r="O170" t="str">
            <v>Rehabilitation (planting/Mulching)</v>
          </cell>
        </row>
        <row r="171">
          <cell r="N171" t="str">
            <v>470</v>
          </cell>
          <cell r="O171" t="str">
            <v>Earthmoving and Drainage</v>
          </cell>
        </row>
        <row r="172">
          <cell r="N172" t="str">
            <v>490</v>
          </cell>
          <cell r="O172" t="str">
            <v>Reclaimation</v>
          </cell>
        </row>
        <row r="173">
          <cell r="N173" t="str">
            <v>860</v>
          </cell>
          <cell r="O173" t="str">
            <v>Administration</v>
          </cell>
        </row>
      </sheetData>
      <sheetData sheetId="4" refreshError="1"/>
      <sheetData sheetId="5">
        <row r="109">
          <cell r="F109" t="str">
            <v>Feeder FE05</v>
          </cell>
          <cell r="G109" t="str">
            <v>Calc</v>
          </cell>
          <cell r="H109" t="str">
            <v>t/rate</v>
          </cell>
          <cell r="I109">
            <v>1.1111111111111112E-5</v>
          </cell>
          <cell r="J109">
            <v>25.729399999999995</v>
          </cell>
          <cell r="K109">
            <v>24.550866666666668</v>
          </cell>
          <cell r="L109">
            <v>25.418500000000002</v>
          </cell>
          <cell r="M109">
            <v>26.577166666666667</v>
          </cell>
          <cell r="N109">
            <v>26.684233333333335</v>
          </cell>
          <cell r="O109">
            <v>27.786944444444444</v>
          </cell>
          <cell r="P109">
            <v>26.840011111111114</v>
          </cell>
          <cell r="Q109">
            <v>29.273822222222222</v>
          </cell>
          <cell r="R109">
            <v>26.769522222222225</v>
          </cell>
          <cell r="S109">
            <v>28.834444444444447</v>
          </cell>
          <cell r="T109">
            <v>26.102688888888888</v>
          </cell>
          <cell r="U109">
            <v>27.276177777777779</v>
          </cell>
          <cell r="V109">
            <v>322.30222222222221</v>
          </cell>
          <cell r="W109">
            <v>322.33222222222224</v>
          </cell>
          <cell r="X109">
            <v>321.86</v>
          </cell>
          <cell r="Y109">
            <v>329.12111111111113</v>
          </cell>
          <cell r="Z109">
            <v>330.51888888888891</v>
          </cell>
          <cell r="AA109">
            <v>326.81</v>
          </cell>
        </row>
        <row r="110">
          <cell r="F110" t="str">
            <v>Crusher GCR01</v>
          </cell>
          <cell r="G110" t="str">
            <v>Calc</v>
          </cell>
          <cell r="H110" t="str">
            <v>Link</v>
          </cell>
          <cell r="J110">
            <v>25.729399999999995</v>
          </cell>
          <cell r="K110">
            <v>24.550866666666668</v>
          </cell>
          <cell r="L110">
            <v>25.418500000000002</v>
          </cell>
          <cell r="M110">
            <v>26.577166666666667</v>
          </cell>
          <cell r="N110">
            <v>26.684233333333335</v>
          </cell>
          <cell r="O110">
            <v>27.786944444444444</v>
          </cell>
          <cell r="P110">
            <v>26.840011111111114</v>
          </cell>
          <cell r="Q110">
            <v>29.273822222222222</v>
          </cell>
          <cell r="R110">
            <v>26.769522222222225</v>
          </cell>
          <cell r="S110">
            <v>28.834444444444447</v>
          </cell>
          <cell r="T110">
            <v>26.102688888888888</v>
          </cell>
          <cell r="U110">
            <v>27.276177777777779</v>
          </cell>
          <cell r="V110">
            <v>322.30222222222221</v>
          </cell>
          <cell r="W110">
            <v>322.33222222222224</v>
          </cell>
          <cell r="X110">
            <v>321.86</v>
          </cell>
          <cell r="Y110">
            <v>329.12111111111113</v>
          </cell>
          <cell r="Z110">
            <v>330.51888888888891</v>
          </cell>
          <cell r="AA110">
            <v>326.81</v>
          </cell>
        </row>
        <row r="111">
          <cell r="F111" t="str">
            <v>Taranaki Conveyors</v>
          </cell>
          <cell r="G111" t="str">
            <v>Calc</v>
          </cell>
          <cell r="H111" t="str">
            <v>Link</v>
          </cell>
          <cell r="J111">
            <v>25.729399999999995</v>
          </cell>
          <cell r="K111">
            <v>24.550866666666668</v>
          </cell>
          <cell r="L111">
            <v>25.418500000000002</v>
          </cell>
          <cell r="M111">
            <v>26.577166666666667</v>
          </cell>
          <cell r="N111">
            <v>26.684233333333335</v>
          </cell>
          <cell r="O111">
            <v>27.786944444444444</v>
          </cell>
          <cell r="P111">
            <v>26.840011111111114</v>
          </cell>
          <cell r="Q111">
            <v>29.273822222222222</v>
          </cell>
          <cell r="R111">
            <v>26.769522222222225</v>
          </cell>
          <cell r="S111">
            <v>28.834444444444447</v>
          </cell>
          <cell r="T111">
            <v>26.102688888888888</v>
          </cell>
          <cell r="U111">
            <v>27.276177777777779</v>
          </cell>
          <cell r="V111">
            <v>322.30222222222221</v>
          </cell>
          <cell r="W111">
            <v>322.33222222222224</v>
          </cell>
          <cell r="X111">
            <v>321.86</v>
          </cell>
          <cell r="Y111">
            <v>329.12111111111113</v>
          </cell>
          <cell r="Z111">
            <v>330.51888888888891</v>
          </cell>
          <cell r="AA111">
            <v>326.81</v>
          </cell>
        </row>
        <row r="112">
          <cell r="F112" t="str">
            <v>Feeder FE02</v>
          </cell>
          <cell r="G112" t="str">
            <v>Calc</v>
          </cell>
          <cell r="H112" t="str">
            <v>t/rate</v>
          </cell>
          <cell r="I112">
            <v>2.1111111111111111E-4</v>
          </cell>
          <cell r="J112">
            <v>488.85859999999991</v>
          </cell>
          <cell r="K112">
            <v>466.46646666666663</v>
          </cell>
          <cell r="L112">
            <v>482.95150000000001</v>
          </cell>
          <cell r="M112">
            <v>504.96616666666665</v>
          </cell>
          <cell r="N112">
            <v>507.00043333333332</v>
          </cell>
          <cell r="O112">
            <v>527.95194444444439</v>
          </cell>
          <cell r="P112">
            <v>509.96021111111111</v>
          </cell>
          <cell r="Q112">
            <v>556.2026222222222</v>
          </cell>
          <cell r="R112">
            <v>508.62092222222219</v>
          </cell>
          <cell r="S112">
            <v>547.85444444444443</v>
          </cell>
          <cell r="T112">
            <v>495.95108888888888</v>
          </cell>
          <cell r="U112">
            <v>518.24737777777773</v>
          </cell>
          <cell r="V112">
            <v>6123.7422222222222</v>
          </cell>
          <cell r="W112">
            <v>6124.3122222222219</v>
          </cell>
          <cell r="X112">
            <v>6115.34</v>
          </cell>
          <cell r="Y112">
            <v>6253.3011111111109</v>
          </cell>
          <cell r="Z112">
            <v>6279.8588888888889</v>
          </cell>
          <cell r="AA112">
            <v>6209.39</v>
          </cell>
        </row>
        <row r="113">
          <cell r="F113" t="str">
            <v>Crusher GCR02</v>
          </cell>
          <cell r="G113" t="str">
            <v>Calc</v>
          </cell>
          <cell r="H113" t="str">
            <v>Link</v>
          </cell>
          <cell r="J113">
            <v>488.85859999999991</v>
          </cell>
          <cell r="K113">
            <v>466.46646666666663</v>
          </cell>
          <cell r="L113">
            <v>482.95150000000001</v>
          </cell>
          <cell r="M113">
            <v>504.96616666666665</v>
          </cell>
          <cell r="N113">
            <v>507.00043333333332</v>
          </cell>
          <cell r="O113">
            <v>527.95194444444439</v>
          </cell>
          <cell r="P113">
            <v>509.96021111111111</v>
          </cell>
          <cell r="Q113">
            <v>556.2026222222222</v>
          </cell>
          <cell r="R113">
            <v>508.62092222222219</v>
          </cell>
          <cell r="S113">
            <v>547.85444444444443</v>
          </cell>
          <cell r="T113">
            <v>495.95108888888888</v>
          </cell>
          <cell r="U113">
            <v>518.24737777777773</v>
          </cell>
          <cell r="V113">
            <v>6123.7422222222222</v>
          </cell>
          <cell r="W113">
            <v>6124.3122222222219</v>
          </cell>
          <cell r="X113">
            <v>6115.34</v>
          </cell>
          <cell r="Y113">
            <v>6253.3011111111109</v>
          </cell>
          <cell r="Z113">
            <v>6279.8588888888889</v>
          </cell>
          <cell r="AA113">
            <v>6209.39</v>
          </cell>
        </row>
        <row r="114">
          <cell r="F114" t="str">
            <v>Inpit Conveyors</v>
          </cell>
          <cell r="G114" t="str">
            <v>Calc</v>
          </cell>
          <cell r="H114" t="str">
            <v>Link</v>
          </cell>
          <cell r="J114">
            <v>488.85859999999991</v>
          </cell>
          <cell r="K114">
            <v>466.46646666666663</v>
          </cell>
          <cell r="L114">
            <v>482.95150000000001</v>
          </cell>
          <cell r="M114">
            <v>504.96616666666665</v>
          </cell>
          <cell r="N114">
            <v>507.00043333333332</v>
          </cell>
          <cell r="O114">
            <v>527.95194444444439</v>
          </cell>
          <cell r="P114">
            <v>509.96021111111111</v>
          </cell>
          <cell r="Q114">
            <v>556.2026222222222</v>
          </cell>
          <cell r="R114">
            <v>508.62092222222219</v>
          </cell>
          <cell r="S114">
            <v>547.85444444444443</v>
          </cell>
          <cell r="T114">
            <v>495.95108888888888</v>
          </cell>
          <cell r="U114">
            <v>518.24737777777773</v>
          </cell>
          <cell r="V114">
            <v>6123.7422222222222</v>
          </cell>
          <cell r="W114">
            <v>6124.3122222222219</v>
          </cell>
          <cell r="X114">
            <v>6115.34</v>
          </cell>
          <cell r="Y114">
            <v>6253.3011111111109</v>
          </cell>
          <cell r="Z114">
            <v>6279.8588888888889</v>
          </cell>
          <cell r="AA114">
            <v>6209.39</v>
          </cell>
        </row>
        <row r="115">
          <cell r="F115" t="str">
            <v>ISP Feeders</v>
          </cell>
          <cell r="G115" t="str">
            <v>Calc</v>
          </cell>
          <cell r="H115" t="str">
            <v>t/hr</v>
          </cell>
          <cell r="I115">
            <v>5000</v>
          </cell>
          <cell r="J115">
            <v>452.27758311522473</v>
          </cell>
          <cell r="K115">
            <v>433.05777493967588</v>
          </cell>
          <cell r="L115">
            <v>445.81563351769222</v>
          </cell>
          <cell r="M115">
            <v>468.24519824819703</v>
          </cell>
          <cell r="N115">
            <v>469.28466607724448</v>
          </cell>
          <cell r="O115">
            <v>489.32781591434684</v>
          </cell>
          <cell r="P115">
            <v>471.3634455841638</v>
          </cell>
          <cell r="Q115">
            <v>515.69247325133392</v>
          </cell>
          <cell r="R115">
            <v>471.2127693541575</v>
          </cell>
          <cell r="S115">
            <v>506.51469652452164</v>
          </cell>
          <cell r="T115">
            <v>458.15373277208181</v>
          </cell>
          <cell r="U115">
            <v>478.58079653446117</v>
          </cell>
          <cell r="V115">
            <v>5658</v>
          </cell>
          <cell r="W115">
            <v>5668.74</v>
          </cell>
          <cell r="X115">
            <v>5649.18</v>
          </cell>
          <cell r="Y115">
            <v>5773.28</v>
          </cell>
          <cell r="Z115">
            <v>5794.82</v>
          </cell>
          <cell r="AA115">
            <v>5720.52</v>
          </cell>
        </row>
        <row r="116">
          <cell r="F116" t="str">
            <v>ISP Conveyors</v>
          </cell>
          <cell r="G116" t="str">
            <v>Calc</v>
          </cell>
          <cell r="H116" t="str">
            <v>Link</v>
          </cell>
          <cell r="J116">
            <v>452.27758311522473</v>
          </cell>
          <cell r="K116">
            <v>433.05777493967588</v>
          </cell>
          <cell r="L116">
            <v>445.81563351769222</v>
          </cell>
          <cell r="M116">
            <v>468.24519824819703</v>
          </cell>
          <cell r="N116">
            <v>469.28466607724448</v>
          </cell>
          <cell r="O116">
            <v>489.32781591434684</v>
          </cell>
          <cell r="P116">
            <v>471.3634455841638</v>
          </cell>
          <cell r="Q116">
            <v>515.69247325133392</v>
          </cell>
          <cell r="R116">
            <v>471.2127693541575</v>
          </cell>
          <cell r="S116">
            <v>506.51469652452164</v>
          </cell>
          <cell r="T116">
            <v>458.15373277208181</v>
          </cell>
          <cell r="U116">
            <v>478.58079653446117</v>
          </cell>
          <cell r="V116">
            <v>5658</v>
          </cell>
          <cell r="W116">
            <v>5668.74</v>
          </cell>
          <cell r="X116">
            <v>5649.18</v>
          </cell>
          <cell r="Y116">
            <v>5773.28</v>
          </cell>
          <cell r="Z116">
            <v>5794.82</v>
          </cell>
          <cell r="AA116">
            <v>5720.52</v>
          </cell>
        </row>
        <row r="117">
          <cell r="F117" t="str">
            <v>Sag mill 01</v>
          </cell>
          <cell r="G117" t="str">
            <v>Feed</v>
          </cell>
          <cell r="H117" t="str">
            <v>UAMA Prod</v>
          </cell>
          <cell r="J117">
            <v>719.84963692456631</v>
          </cell>
          <cell r="K117">
            <v>645.67954004515298</v>
          </cell>
          <cell r="L117">
            <v>575.28973495357036</v>
          </cell>
          <cell r="M117">
            <v>691.90229048309709</v>
          </cell>
          <cell r="N117">
            <v>712.77332947153468</v>
          </cell>
          <cell r="O117">
            <v>694.71071517294376</v>
          </cell>
          <cell r="P117">
            <v>681.59581148767325</v>
          </cell>
          <cell r="Q117">
            <v>716.60490061234179</v>
          </cell>
          <cell r="R117">
            <v>688.5480924459431</v>
          </cell>
          <cell r="S117">
            <v>715.15929852390184</v>
          </cell>
          <cell r="T117">
            <v>595.07966129184092</v>
          </cell>
          <cell r="U117">
            <v>717.53687894601694</v>
          </cell>
          <cell r="V117">
            <v>8212.8332691298001</v>
          </cell>
          <cell r="W117">
            <v>8210.4748253942707</v>
          </cell>
          <cell r="X117">
            <v>8215.0521174083206</v>
          </cell>
          <cell r="Y117">
            <v>8239.2272174499994</v>
          </cell>
          <cell r="Z117">
            <v>8215.387871254632</v>
          </cell>
          <cell r="AA117">
            <v>8208.9743395146652</v>
          </cell>
        </row>
        <row r="118">
          <cell r="F118" t="str">
            <v>Ball Mill 1A</v>
          </cell>
          <cell r="G118" t="str">
            <v>Calc</v>
          </cell>
          <cell r="H118" t="str">
            <v>Link</v>
          </cell>
          <cell r="J118">
            <v>719.84963692456631</v>
          </cell>
          <cell r="K118">
            <v>645.67954004515298</v>
          </cell>
          <cell r="L118">
            <v>575.28973495357036</v>
          </cell>
          <cell r="M118">
            <v>691.90229048309709</v>
          </cell>
          <cell r="N118">
            <v>712.77332947153468</v>
          </cell>
          <cell r="O118">
            <v>694.71071517294376</v>
          </cell>
          <cell r="P118">
            <v>681.59581148767325</v>
          </cell>
          <cell r="Q118">
            <v>716.60490061234179</v>
          </cell>
          <cell r="R118">
            <v>688.5480924459431</v>
          </cell>
          <cell r="S118">
            <v>715.15929852390184</v>
          </cell>
          <cell r="T118">
            <v>595.07966129184092</v>
          </cell>
          <cell r="U118">
            <v>717.53687894601694</v>
          </cell>
          <cell r="V118">
            <v>8212.8332691298001</v>
          </cell>
          <cell r="W118">
            <v>8210.4748253942707</v>
          </cell>
          <cell r="X118">
            <v>8215.0521174083206</v>
          </cell>
          <cell r="Y118">
            <v>8239.2272174499994</v>
          </cell>
          <cell r="Z118">
            <v>8215.387871254632</v>
          </cell>
          <cell r="AA118">
            <v>8208.9743395146652</v>
          </cell>
        </row>
        <row r="119">
          <cell r="F119" t="str">
            <v>Ball Mill 1B</v>
          </cell>
          <cell r="G119" t="str">
            <v>Calc</v>
          </cell>
          <cell r="H119" t="str">
            <v>Link</v>
          </cell>
          <cell r="J119">
            <v>719.84963692456631</v>
          </cell>
          <cell r="K119">
            <v>645.67954004515298</v>
          </cell>
          <cell r="L119">
            <v>575.28973495357036</v>
          </cell>
          <cell r="M119">
            <v>691.90229048309709</v>
          </cell>
          <cell r="N119">
            <v>712.77332947153468</v>
          </cell>
          <cell r="O119">
            <v>694.71071517294376</v>
          </cell>
          <cell r="P119">
            <v>681.59581148767325</v>
          </cell>
          <cell r="Q119">
            <v>716.60490061234179</v>
          </cell>
          <cell r="R119">
            <v>688.5480924459431</v>
          </cell>
          <cell r="S119">
            <v>715.15929852390184</v>
          </cell>
          <cell r="T119">
            <v>595.07966129184092</v>
          </cell>
          <cell r="U119">
            <v>717.53687894601694</v>
          </cell>
          <cell r="V119">
            <v>8212.8332691298001</v>
          </cell>
          <cell r="W119">
            <v>8210.4748253942707</v>
          </cell>
          <cell r="X119">
            <v>8215.0521174083206</v>
          </cell>
          <cell r="Y119">
            <v>8239.2272174499994</v>
          </cell>
          <cell r="Z119">
            <v>8215.387871254632</v>
          </cell>
          <cell r="AA119">
            <v>8208.9743395146652</v>
          </cell>
        </row>
        <row r="120">
          <cell r="F120" t="str">
            <v>Cyclone Circuit 1</v>
          </cell>
          <cell r="G120" t="str">
            <v>Calc</v>
          </cell>
          <cell r="H120" t="str">
            <v>Link</v>
          </cell>
          <cell r="J120">
            <v>719.84963692456631</v>
          </cell>
          <cell r="K120">
            <v>645.67954004515298</v>
          </cell>
          <cell r="L120">
            <v>575.28973495357036</v>
          </cell>
          <cell r="M120">
            <v>691.90229048309709</v>
          </cell>
          <cell r="N120">
            <v>712.77332947153468</v>
          </cell>
          <cell r="O120">
            <v>694.71071517294376</v>
          </cell>
          <cell r="P120">
            <v>681.59581148767325</v>
          </cell>
          <cell r="Q120">
            <v>716.60490061234179</v>
          </cell>
          <cell r="R120">
            <v>688.5480924459431</v>
          </cell>
          <cell r="S120">
            <v>715.15929852390184</v>
          </cell>
          <cell r="T120">
            <v>595.07966129184092</v>
          </cell>
          <cell r="U120">
            <v>717.53687894601694</v>
          </cell>
          <cell r="V120">
            <v>8212.8332691298001</v>
          </cell>
          <cell r="W120">
            <v>8210.4748253942707</v>
          </cell>
          <cell r="X120">
            <v>8215.0521174083206</v>
          </cell>
          <cell r="Y120">
            <v>8239.2272174499994</v>
          </cell>
          <cell r="Z120">
            <v>8215.387871254632</v>
          </cell>
          <cell r="AA120">
            <v>8208.9743395146652</v>
          </cell>
        </row>
        <row r="121">
          <cell r="F121" t="str">
            <v>Flash flotation cells 1</v>
          </cell>
          <cell r="G121" t="str">
            <v>Calc</v>
          </cell>
          <cell r="H121" t="str">
            <v>UA</v>
          </cell>
          <cell r="I121">
            <v>40</v>
          </cell>
          <cell r="J121">
            <v>287.93985476982652</v>
          </cell>
          <cell r="K121">
            <v>258.2718160180612</v>
          </cell>
          <cell r="L121">
            <v>230.11589398142814</v>
          </cell>
          <cell r="M121">
            <v>276.76091619323887</v>
          </cell>
          <cell r="N121">
            <v>285.10933178861387</v>
          </cell>
          <cell r="O121">
            <v>277.88428606917751</v>
          </cell>
          <cell r="P121">
            <v>272.63832459506932</v>
          </cell>
          <cell r="Q121">
            <v>286.64196024493674</v>
          </cell>
          <cell r="R121">
            <v>275.41923697837723</v>
          </cell>
          <cell r="S121">
            <v>286.06371940956075</v>
          </cell>
          <cell r="T121">
            <v>238.03186451673639</v>
          </cell>
          <cell r="U121">
            <v>287.01475157840679</v>
          </cell>
          <cell r="V121">
            <v>3285.1333076519204</v>
          </cell>
          <cell r="W121">
            <v>3284.1899301577087</v>
          </cell>
          <cell r="X121">
            <v>3286.0208469633285</v>
          </cell>
          <cell r="Y121">
            <v>3295.69088698</v>
          </cell>
          <cell r="Z121">
            <v>3286.1551485018531</v>
          </cell>
          <cell r="AA121">
            <v>3283.5897358058664</v>
          </cell>
        </row>
        <row r="122">
          <cell r="F122" t="str">
            <v>Ancillary Grinding</v>
          </cell>
          <cell r="G122" t="str">
            <v>Calc</v>
          </cell>
          <cell r="H122" t="str">
            <v>UA</v>
          </cell>
          <cell r="I122">
            <v>50</v>
          </cell>
          <cell r="J122">
            <v>359.92481846228316</v>
          </cell>
          <cell r="K122">
            <v>322.83977002257649</v>
          </cell>
          <cell r="L122">
            <v>287.64486747678518</v>
          </cell>
          <cell r="M122">
            <v>345.95114524154855</v>
          </cell>
          <cell r="N122">
            <v>356.38666473576734</v>
          </cell>
          <cell r="O122">
            <v>347.35535758647188</v>
          </cell>
          <cell r="P122">
            <v>340.79790574383662</v>
          </cell>
          <cell r="Q122">
            <v>358.3024503061709</v>
          </cell>
          <cell r="R122">
            <v>344.27404622297155</v>
          </cell>
          <cell r="S122">
            <v>357.57964926195092</v>
          </cell>
          <cell r="T122">
            <v>297.53983064592046</v>
          </cell>
          <cell r="U122">
            <v>358.76843947300847</v>
          </cell>
          <cell r="V122">
            <v>4106.4166345649001</v>
          </cell>
          <cell r="W122">
            <v>4105.2374126971354</v>
          </cell>
          <cell r="X122">
            <v>4107.5260587041603</v>
          </cell>
          <cell r="Y122">
            <v>4119.6136087249997</v>
          </cell>
          <cell r="Z122">
            <v>4107.693935627316</v>
          </cell>
          <cell r="AA122">
            <v>4104.4871697573326</v>
          </cell>
        </row>
        <row r="123">
          <cell r="F123" t="str">
            <v>Rougher cells 1</v>
          </cell>
          <cell r="G123" t="str">
            <v>Calc</v>
          </cell>
          <cell r="H123" t="str">
            <v>Link</v>
          </cell>
          <cell r="J123">
            <v>719.84963692456631</v>
          </cell>
          <cell r="K123">
            <v>645.67954004515298</v>
          </cell>
          <cell r="L123">
            <v>575.28973495357036</v>
          </cell>
          <cell r="M123">
            <v>691.90229048309709</v>
          </cell>
          <cell r="N123">
            <v>712.77332947153468</v>
          </cell>
          <cell r="O123">
            <v>694.71071517294376</v>
          </cell>
          <cell r="P123">
            <v>681.59581148767325</v>
          </cell>
          <cell r="Q123">
            <v>716.60490061234179</v>
          </cell>
          <cell r="R123">
            <v>688.5480924459431</v>
          </cell>
          <cell r="S123">
            <v>715.15929852390184</v>
          </cell>
          <cell r="T123">
            <v>595.07966129184092</v>
          </cell>
          <cell r="U123">
            <v>717.53687894601694</v>
          </cell>
          <cell r="V123">
            <v>8212.8332691298001</v>
          </cell>
          <cell r="W123">
            <v>8210.4748253942707</v>
          </cell>
          <cell r="X123">
            <v>8215.0521174083206</v>
          </cell>
          <cell r="Y123">
            <v>8239.2272174499994</v>
          </cell>
          <cell r="Z123">
            <v>8215.387871254632</v>
          </cell>
          <cell r="AA123">
            <v>8208.9743395146652</v>
          </cell>
        </row>
        <row r="124">
          <cell r="F124" t="str">
            <v>Hi Grade Circuit 1</v>
          </cell>
          <cell r="G124" t="str">
            <v>Calc</v>
          </cell>
          <cell r="H124" t="str">
            <v>Link</v>
          </cell>
          <cell r="J124">
            <v>719.84963692456631</v>
          </cell>
          <cell r="K124">
            <v>645.67954004515298</v>
          </cell>
          <cell r="L124">
            <v>575.28973495357036</v>
          </cell>
          <cell r="M124">
            <v>691.90229048309709</v>
          </cell>
          <cell r="N124">
            <v>712.77332947153468</v>
          </cell>
          <cell r="O124">
            <v>694.71071517294376</v>
          </cell>
          <cell r="P124">
            <v>681.59581148767325</v>
          </cell>
          <cell r="Q124">
            <v>716.60490061234179</v>
          </cell>
          <cell r="R124">
            <v>688.5480924459431</v>
          </cell>
          <cell r="S124">
            <v>715.15929852390184</v>
          </cell>
          <cell r="T124">
            <v>595.07966129184092</v>
          </cell>
          <cell r="U124">
            <v>717.53687894601694</v>
          </cell>
          <cell r="V124">
            <v>8212.8332691298001</v>
          </cell>
          <cell r="W124">
            <v>8210.4748253942707</v>
          </cell>
          <cell r="X124">
            <v>8215.0521174083206</v>
          </cell>
          <cell r="Y124">
            <v>8239.2272174499994</v>
          </cell>
          <cell r="Z124">
            <v>8215.387871254632</v>
          </cell>
          <cell r="AA124">
            <v>8208.9743395146652</v>
          </cell>
        </row>
        <row r="125">
          <cell r="F125" t="str">
            <v>Cleaner/Recleaner 1</v>
          </cell>
          <cell r="G125" t="str">
            <v>Calc</v>
          </cell>
          <cell r="H125" t="str">
            <v>Link</v>
          </cell>
          <cell r="J125">
            <v>719.84963692456631</v>
          </cell>
          <cell r="K125">
            <v>645.67954004515298</v>
          </cell>
          <cell r="L125">
            <v>575.28973495357036</v>
          </cell>
          <cell r="M125">
            <v>691.90229048309709</v>
          </cell>
          <cell r="N125">
            <v>712.77332947153468</v>
          </cell>
          <cell r="O125">
            <v>694.71071517294376</v>
          </cell>
          <cell r="P125">
            <v>681.59581148767325</v>
          </cell>
          <cell r="Q125">
            <v>716.60490061234179</v>
          </cell>
          <cell r="R125">
            <v>688.5480924459431</v>
          </cell>
          <cell r="S125">
            <v>715.15929852390184</v>
          </cell>
          <cell r="T125">
            <v>595.07966129184092</v>
          </cell>
          <cell r="U125">
            <v>717.53687894601694</v>
          </cell>
          <cell r="V125">
            <v>8212.8332691298001</v>
          </cell>
          <cell r="W125">
            <v>8210.4748253942707</v>
          </cell>
          <cell r="X125">
            <v>8215.0521174083206</v>
          </cell>
          <cell r="Y125">
            <v>8239.2272174499994</v>
          </cell>
          <cell r="Z125">
            <v>8215.387871254632</v>
          </cell>
          <cell r="AA125">
            <v>8208.9743395146652</v>
          </cell>
        </row>
        <row r="126">
          <cell r="F126" t="str">
            <v>Lo-Grade Circuit 1</v>
          </cell>
          <cell r="G126" t="str">
            <v>Calc</v>
          </cell>
          <cell r="H126" t="str">
            <v>Link</v>
          </cell>
          <cell r="J126">
            <v>719.84963692456631</v>
          </cell>
          <cell r="K126">
            <v>645.67954004515298</v>
          </cell>
          <cell r="L126">
            <v>575.28973495357036</v>
          </cell>
          <cell r="M126">
            <v>691.90229048309709</v>
          </cell>
          <cell r="N126">
            <v>712.77332947153468</v>
          </cell>
          <cell r="O126">
            <v>694.71071517294376</v>
          </cell>
          <cell r="P126">
            <v>681.59581148767325</v>
          </cell>
          <cell r="Q126">
            <v>716.60490061234179</v>
          </cell>
          <cell r="R126">
            <v>688.5480924459431</v>
          </cell>
          <cell r="S126">
            <v>715.15929852390184</v>
          </cell>
          <cell r="T126">
            <v>595.07966129184092</v>
          </cell>
          <cell r="U126">
            <v>717.53687894601694</v>
          </cell>
          <cell r="V126">
            <v>8212.8332691298001</v>
          </cell>
          <cell r="W126">
            <v>8210.4748253942707</v>
          </cell>
          <cell r="X126">
            <v>8215.0521174083206</v>
          </cell>
          <cell r="Y126">
            <v>8239.2272174499994</v>
          </cell>
          <cell r="Z126">
            <v>8215.387871254632</v>
          </cell>
          <cell r="AA126">
            <v>8208.9743395146652</v>
          </cell>
        </row>
        <row r="127">
          <cell r="F127" t="str">
            <v>Air Blowers 1</v>
          </cell>
          <cell r="G127" t="str">
            <v>Calc</v>
          </cell>
          <cell r="H127" t="str">
            <v>UA</v>
          </cell>
          <cell r="I127">
            <v>66</v>
          </cell>
          <cell r="J127">
            <v>475.10076037021378</v>
          </cell>
          <cell r="K127">
            <v>426.14849642980096</v>
          </cell>
          <cell r="L127">
            <v>379.69122506935645</v>
          </cell>
          <cell r="M127">
            <v>456.65551171884408</v>
          </cell>
          <cell r="N127">
            <v>470.43039745121291</v>
          </cell>
          <cell r="O127">
            <v>458.50907201414293</v>
          </cell>
          <cell r="P127">
            <v>449.85323558186434</v>
          </cell>
          <cell r="Q127">
            <v>472.9592344041456</v>
          </cell>
          <cell r="R127">
            <v>454.44174101432247</v>
          </cell>
          <cell r="S127">
            <v>472.00513702577524</v>
          </cell>
          <cell r="T127">
            <v>392.75257645261502</v>
          </cell>
          <cell r="U127">
            <v>473.57434010437123</v>
          </cell>
          <cell r="V127">
            <v>5420.469957625668</v>
          </cell>
          <cell r="W127">
            <v>5418.9133847602188</v>
          </cell>
          <cell r="X127">
            <v>5421.9343974894919</v>
          </cell>
          <cell r="Y127">
            <v>5437.8899635170001</v>
          </cell>
          <cell r="Z127">
            <v>5422.1559950280571</v>
          </cell>
          <cell r="AA127">
            <v>5417.9230640796795</v>
          </cell>
        </row>
        <row r="128">
          <cell r="F128" t="str">
            <v>Ancillary Flotation</v>
          </cell>
          <cell r="G128" t="str">
            <v>Calc</v>
          </cell>
          <cell r="H128" t="str">
            <v>UA</v>
          </cell>
          <cell r="I128">
            <v>60</v>
          </cell>
          <cell r="J128">
            <v>431.90978215473979</v>
          </cell>
          <cell r="K128">
            <v>387.40772402709177</v>
          </cell>
          <cell r="L128">
            <v>345.17384097214222</v>
          </cell>
          <cell r="M128">
            <v>415.14137428985822</v>
          </cell>
          <cell r="N128">
            <v>427.66399768292081</v>
          </cell>
          <cell r="O128">
            <v>416.82642910376626</v>
          </cell>
          <cell r="P128">
            <v>408.95748689260392</v>
          </cell>
          <cell r="Q128">
            <v>429.96294036740505</v>
          </cell>
          <cell r="R128">
            <v>413.12885546756587</v>
          </cell>
          <cell r="S128">
            <v>429.09557911434109</v>
          </cell>
          <cell r="T128">
            <v>357.04779677510453</v>
          </cell>
          <cell r="U128">
            <v>430.52212736761015</v>
          </cell>
          <cell r="V128">
            <v>4927.6999614778797</v>
          </cell>
          <cell r="W128">
            <v>4926.2848952365621</v>
          </cell>
          <cell r="X128">
            <v>4929.0312704449925</v>
          </cell>
          <cell r="Y128">
            <v>4943.5363304699995</v>
          </cell>
          <cell r="Z128">
            <v>4929.2327227527794</v>
          </cell>
          <cell r="AA128">
            <v>4925.3846037087987</v>
          </cell>
        </row>
        <row r="129">
          <cell r="F129" t="str">
            <v>Sag mill 02</v>
          </cell>
          <cell r="G129" t="str">
            <v>Feed</v>
          </cell>
          <cell r="H129" t="str">
            <v>UAMA Prod</v>
          </cell>
          <cell r="J129">
            <v>653.36437334443644</v>
          </cell>
          <cell r="K129">
            <v>645.02535611400288</v>
          </cell>
          <cell r="L129">
            <v>709.64461225719253</v>
          </cell>
          <cell r="M129">
            <v>691.20127499121941</v>
          </cell>
          <cell r="N129">
            <v>646.21554828149306</v>
          </cell>
          <cell r="O129">
            <v>694.00685426598034</v>
          </cell>
          <cell r="P129">
            <v>711.8405670559938</v>
          </cell>
          <cell r="Q129">
            <v>715.87885714667584</v>
          </cell>
          <cell r="R129">
            <v>645.31799168400312</v>
          </cell>
          <cell r="S129">
            <v>714.43471970067594</v>
          </cell>
          <cell r="T129">
            <v>687.06279773697759</v>
          </cell>
          <cell r="U129">
            <v>647.01907017421979</v>
          </cell>
          <cell r="V129">
            <v>8204.0253744994443</v>
          </cell>
          <cell r="W129">
            <v>8201.6694600888404</v>
          </cell>
          <cell r="X129">
            <v>8206.2418431628903</v>
          </cell>
          <cell r="Y129">
            <v>8230.3910164961053</v>
          </cell>
          <cell r="Z129">
            <v>8206.5772369282895</v>
          </cell>
          <cell r="AA129">
            <v>8200.1705834129152</v>
          </cell>
        </row>
        <row r="130">
          <cell r="F130" t="str">
            <v>Ball Mill 2A</v>
          </cell>
          <cell r="G130" t="str">
            <v>Calc</v>
          </cell>
          <cell r="H130" t="str">
            <v>Link</v>
          </cell>
          <cell r="J130">
            <v>653.36437334443644</v>
          </cell>
          <cell r="K130">
            <v>645.02535611400288</v>
          </cell>
          <cell r="L130">
            <v>709.64461225719253</v>
          </cell>
          <cell r="M130">
            <v>691.20127499121941</v>
          </cell>
          <cell r="N130">
            <v>646.21554828149306</v>
          </cell>
          <cell r="O130">
            <v>694.00685426598034</v>
          </cell>
          <cell r="P130">
            <v>711.8405670559938</v>
          </cell>
          <cell r="Q130">
            <v>715.87885714667584</v>
          </cell>
          <cell r="R130">
            <v>645.31799168400312</v>
          </cell>
          <cell r="S130">
            <v>714.43471970067594</v>
          </cell>
          <cell r="T130">
            <v>687.06279773697759</v>
          </cell>
          <cell r="U130">
            <v>647.01907017421979</v>
          </cell>
          <cell r="V130">
            <v>8204.0253744994443</v>
          </cell>
          <cell r="W130">
            <v>8201.6694600888404</v>
          </cell>
          <cell r="X130">
            <v>8206.2418431628903</v>
          </cell>
          <cell r="Y130">
            <v>8230.3910164961053</v>
          </cell>
          <cell r="Z130">
            <v>8206.5772369282895</v>
          </cell>
          <cell r="AA130">
            <v>8200.1705834129152</v>
          </cell>
        </row>
        <row r="131">
          <cell r="F131" t="str">
            <v>Ball Mill 2B</v>
          </cell>
          <cell r="G131" t="str">
            <v>Calc</v>
          </cell>
          <cell r="H131" t="str">
            <v>Link</v>
          </cell>
          <cell r="J131">
            <v>653.36437334443644</v>
          </cell>
          <cell r="K131">
            <v>645.02535611400288</v>
          </cell>
          <cell r="L131">
            <v>709.64461225719253</v>
          </cell>
          <cell r="M131">
            <v>691.20127499121941</v>
          </cell>
          <cell r="N131">
            <v>646.21554828149306</v>
          </cell>
          <cell r="O131">
            <v>694.00685426598034</v>
          </cell>
          <cell r="P131">
            <v>711.8405670559938</v>
          </cell>
          <cell r="Q131">
            <v>715.87885714667584</v>
          </cell>
          <cell r="R131">
            <v>645.31799168400312</v>
          </cell>
          <cell r="S131">
            <v>714.43471970067594</v>
          </cell>
          <cell r="T131">
            <v>687.06279773697759</v>
          </cell>
          <cell r="U131">
            <v>647.01907017421979</v>
          </cell>
          <cell r="V131">
            <v>8204.0253744994443</v>
          </cell>
          <cell r="W131">
            <v>8201.6694600888404</v>
          </cell>
          <cell r="X131">
            <v>8206.2418431628903</v>
          </cell>
          <cell r="Y131">
            <v>8230.3910164961053</v>
          </cell>
          <cell r="Z131">
            <v>8206.5772369282895</v>
          </cell>
          <cell r="AA131">
            <v>8200.1705834129152</v>
          </cell>
        </row>
        <row r="132">
          <cell r="F132" t="str">
            <v>Cyclone Circuit 2</v>
          </cell>
          <cell r="G132" t="str">
            <v>Calc</v>
          </cell>
          <cell r="H132" t="str">
            <v>Link</v>
          </cell>
          <cell r="J132">
            <v>653.36437334443644</v>
          </cell>
          <cell r="K132">
            <v>645.02535611400288</v>
          </cell>
          <cell r="L132">
            <v>709.64461225719253</v>
          </cell>
          <cell r="M132">
            <v>691.20127499121941</v>
          </cell>
          <cell r="N132">
            <v>646.21554828149306</v>
          </cell>
          <cell r="O132">
            <v>694.00685426598034</v>
          </cell>
          <cell r="P132">
            <v>711.8405670559938</v>
          </cell>
          <cell r="Q132">
            <v>715.87885714667584</v>
          </cell>
          <cell r="R132">
            <v>645.31799168400312</v>
          </cell>
          <cell r="S132">
            <v>714.43471970067594</v>
          </cell>
          <cell r="T132">
            <v>687.06279773697759</v>
          </cell>
          <cell r="U132">
            <v>647.01907017421979</v>
          </cell>
          <cell r="V132">
            <v>8204.0253744994443</v>
          </cell>
          <cell r="W132">
            <v>8201.6694600888404</v>
          </cell>
          <cell r="X132">
            <v>8206.2418431628903</v>
          </cell>
          <cell r="Y132">
            <v>8230.3910164961053</v>
          </cell>
          <cell r="Z132">
            <v>8206.5772369282895</v>
          </cell>
          <cell r="AA132">
            <v>8200.1705834129152</v>
          </cell>
        </row>
        <row r="133">
          <cell r="F133" t="str">
            <v>Flash flotation cells 2</v>
          </cell>
          <cell r="G133" t="str">
            <v>Calc</v>
          </cell>
          <cell r="H133" t="str">
            <v>UA</v>
          </cell>
          <cell r="I133">
            <v>40</v>
          </cell>
          <cell r="J133">
            <v>287.93985476982652</v>
          </cell>
          <cell r="K133">
            <v>258.2718160180612</v>
          </cell>
          <cell r="L133">
            <v>230.11589398142814</v>
          </cell>
          <cell r="M133">
            <v>276.76091619323887</v>
          </cell>
          <cell r="N133">
            <v>285.10933178861387</v>
          </cell>
          <cell r="O133">
            <v>277.88428606917751</v>
          </cell>
          <cell r="P133">
            <v>272.63832459506932</v>
          </cell>
          <cell r="Q133">
            <v>286.64196024493674</v>
          </cell>
          <cell r="R133">
            <v>275.41923697837723</v>
          </cell>
          <cell r="S133">
            <v>286.06371940956075</v>
          </cell>
          <cell r="T133">
            <v>238.03186451673639</v>
          </cell>
          <cell r="U133">
            <v>287.01475157840679</v>
          </cell>
          <cell r="V133">
            <v>3285.1333076519204</v>
          </cell>
          <cell r="W133">
            <v>3284.1899301577087</v>
          </cell>
          <cell r="X133">
            <v>3286.0208469633285</v>
          </cell>
          <cell r="Y133">
            <v>3295.69088698</v>
          </cell>
          <cell r="Z133">
            <v>3286.1551485018531</v>
          </cell>
          <cell r="AA133">
            <v>3283.5897358058664</v>
          </cell>
        </row>
        <row r="134">
          <cell r="F134" t="str">
            <v>Rougher cells 2</v>
          </cell>
          <cell r="G134" t="str">
            <v>Calc</v>
          </cell>
          <cell r="H134" t="str">
            <v>Link</v>
          </cell>
          <cell r="J134">
            <v>653.36437334443644</v>
          </cell>
          <cell r="K134">
            <v>645.02535611400288</v>
          </cell>
          <cell r="L134">
            <v>709.64461225719253</v>
          </cell>
          <cell r="M134">
            <v>691.20127499121941</v>
          </cell>
          <cell r="N134">
            <v>646.21554828149306</v>
          </cell>
          <cell r="O134">
            <v>694.00685426598034</v>
          </cell>
          <cell r="P134">
            <v>711.8405670559938</v>
          </cell>
          <cell r="Q134">
            <v>715.87885714667584</v>
          </cell>
          <cell r="R134">
            <v>645.31799168400312</v>
          </cell>
          <cell r="S134">
            <v>714.43471970067594</v>
          </cell>
          <cell r="T134">
            <v>687.06279773697759</v>
          </cell>
          <cell r="U134">
            <v>647.01907017421979</v>
          </cell>
          <cell r="V134">
            <v>8204.0253744994443</v>
          </cell>
          <cell r="W134">
            <v>8201.6694600888404</v>
          </cell>
          <cell r="X134">
            <v>8206.2418431628903</v>
          </cell>
          <cell r="Y134">
            <v>8230.3910164961053</v>
          </cell>
          <cell r="Z134">
            <v>8206.5772369282895</v>
          </cell>
          <cell r="AA134">
            <v>8200.1705834129152</v>
          </cell>
        </row>
        <row r="135">
          <cell r="F135" t="str">
            <v>Hi Grade Circuit 2</v>
          </cell>
          <cell r="G135" t="str">
            <v>Calc</v>
          </cell>
          <cell r="H135" t="str">
            <v>Link</v>
          </cell>
          <cell r="J135">
            <v>653.36437334443644</v>
          </cell>
          <cell r="K135">
            <v>645.02535611400288</v>
          </cell>
          <cell r="L135">
            <v>709.64461225719253</v>
          </cell>
          <cell r="M135">
            <v>691.20127499121941</v>
          </cell>
          <cell r="N135">
            <v>646.21554828149306</v>
          </cell>
          <cell r="O135">
            <v>694.00685426598034</v>
          </cell>
          <cell r="P135">
            <v>711.8405670559938</v>
          </cell>
          <cell r="Q135">
            <v>715.87885714667584</v>
          </cell>
          <cell r="R135">
            <v>645.31799168400312</v>
          </cell>
          <cell r="S135">
            <v>714.43471970067594</v>
          </cell>
          <cell r="T135">
            <v>687.06279773697759</v>
          </cell>
          <cell r="U135">
            <v>647.01907017421979</v>
          </cell>
          <cell r="V135">
            <v>8204.0253744994443</v>
          </cell>
          <cell r="W135">
            <v>8201.6694600888404</v>
          </cell>
          <cell r="X135">
            <v>8206.2418431628903</v>
          </cell>
          <cell r="Y135">
            <v>8230.3910164961053</v>
          </cell>
          <cell r="Z135">
            <v>8206.5772369282895</v>
          </cell>
          <cell r="AA135">
            <v>8200.1705834129152</v>
          </cell>
        </row>
        <row r="136">
          <cell r="F136" t="str">
            <v>Cleaner/Recleaner 2</v>
          </cell>
          <cell r="G136" t="str">
            <v>Calc</v>
          </cell>
          <cell r="H136" t="str">
            <v>Link</v>
          </cell>
          <cell r="J136">
            <v>653.36437334443644</v>
          </cell>
          <cell r="K136">
            <v>645.02535611400288</v>
          </cell>
          <cell r="L136">
            <v>709.64461225719253</v>
          </cell>
          <cell r="M136">
            <v>691.20127499121941</v>
          </cell>
          <cell r="N136">
            <v>646.21554828149306</v>
          </cell>
          <cell r="O136">
            <v>694.00685426598034</v>
          </cell>
          <cell r="P136">
            <v>711.8405670559938</v>
          </cell>
          <cell r="Q136">
            <v>715.87885714667584</v>
          </cell>
          <cell r="R136">
            <v>645.31799168400312</v>
          </cell>
          <cell r="S136">
            <v>714.43471970067594</v>
          </cell>
          <cell r="T136">
            <v>687.06279773697759</v>
          </cell>
          <cell r="U136">
            <v>647.01907017421979</v>
          </cell>
          <cell r="V136">
            <v>8204.0253744994443</v>
          </cell>
          <cell r="W136">
            <v>8201.6694600888404</v>
          </cell>
          <cell r="X136">
            <v>8206.2418431628903</v>
          </cell>
          <cell r="Y136">
            <v>8230.3910164961053</v>
          </cell>
          <cell r="Z136">
            <v>8206.5772369282895</v>
          </cell>
          <cell r="AA136">
            <v>8200.1705834129152</v>
          </cell>
        </row>
        <row r="137">
          <cell r="F137" t="str">
            <v>Lo-Grade Circuit 2</v>
          </cell>
          <cell r="G137" t="str">
            <v>Calc</v>
          </cell>
          <cell r="H137" t="str">
            <v>Link</v>
          </cell>
          <cell r="J137">
            <v>653.36437334443644</v>
          </cell>
          <cell r="K137">
            <v>645.02535611400288</v>
          </cell>
          <cell r="L137">
            <v>709.64461225719253</v>
          </cell>
          <cell r="M137">
            <v>691.20127499121941</v>
          </cell>
          <cell r="N137">
            <v>646.21554828149306</v>
          </cell>
          <cell r="O137">
            <v>694.00685426598034</v>
          </cell>
          <cell r="P137">
            <v>711.8405670559938</v>
          </cell>
          <cell r="Q137">
            <v>715.87885714667584</v>
          </cell>
          <cell r="R137">
            <v>645.31799168400312</v>
          </cell>
          <cell r="S137">
            <v>714.43471970067594</v>
          </cell>
          <cell r="T137">
            <v>687.06279773697759</v>
          </cell>
          <cell r="U137">
            <v>647.01907017421979</v>
          </cell>
          <cell r="V137">
            <v>8204.0253744994443</v>
          </cell>
          <cell r="W137">
            <v>8201.6694600888404</v>
          </cell>
          <cell r="X137">
            <v>8206.2418431628903</v>
          </cell>
          <cell r="Y137">
            <v>8230.3910164961053</v>
          </cell>
          <cell r="Z137">
            <v>8206.5772369282895</v>
          </cell>
          <cell r="AA137">
            <v>8200.1705834129152</v>
          </cell>
        </row>
        <row r="138">
          <cell r="F138" t="str">
            <v>Concentrate Thickener 01</v>
          </cell>
          <cell r="G138" t="str">
            <v>Calc</v>
          </cell>
          <cell r="H138" t="str">
            <v>t/hr</v>
          </cell>
          <cell r="I138">
            <v>150</v>
          </cell>
          <cell r="J138">
            <v>361.7205628258389</v>
          </cell>
          <cell r="K138">
            <v>295.26083534413607</v>
          </cell>
          <cell r="L138">
            <v>390.57888274359198</v>
          </cell>
          <cell r="M138">
            <v>338.12672506009829</v>
          </cell>
          <cell r="N138">
            <v>367.71779742518527</v>
          </cell>
          <cell r="O138">
            <v>361.23946952177175</v>
          </cell>
          <cell r="P138">
            <v>391.89181386120532</v>
          </cell>
          <cell r="Q138">
            <v>374.54422495553661</v>
          </cell>
          <cell r="R138">
            <v>354.62102152808205</v>
          </cell>
          <cell r="S138">
            <v>416.84344918261502</v>
          </cell>
          <cell r="T138">
            <v>389.82224093060796</v>
          </cell>
          <cell r="U138">
            <v>413.01344885129612</v>
          </cell>
          <cell r="V138">
            <v>4686.4246800000001</v>
          </cell>
          <cell r="W138">
            <v>4351.6011466666669</v>
          </cell>
          <cell r="X138">
            <v>4714.7571333333326</v>
          </cell>
          <cell r="Y138">
            <v>4929.8057200000003</v>
          </cell>
          <cell r="Z138">
            <v>5047.4632133333334</v>
          </cell>
          <cell r="AA138">
            <v>5293.4072800000004</v>
          </cell>
        </row>
        <row r="139">
          <cell r="F139" t="str">
            <v>Concentrate Thickener 02</v>
          </cell>
          <cell r="G139" t="str">
            <v>Calc</v>
          </cell>
          <cell r="H139" t="str">
            <v>t/hr</v>
          </cell>
          <cell r="I139">
            <v>150</v>
          </cell>
          <cell r="J139">
            <v>361.7205628258389</v>
          </cell>
          <cell r="K139">
            <v>295.26083534413607</v>
          </cell>
          <cell r="L139">
            <v>390.57888274359198</v>
          </cell>
          <cell r="M139">
            <v>338.12672506009829</v>
          </cell>
          <cell r="N139">
            <v>367.71779742518527</v>
          </cell>
          <cell r="O139">
            <v>361.23946952177175</v>
          </cell>
          <cell r="P139">
            <v>391.89181386120532</v>
          </cell>
          <cell r="Q139">
            <v>374.54422495553661</v>
          </cell>
          <cell r="R139">
            <v>354.62102152808205</v>
          </cell>
          <cell r="S139">
            <v>416.84344918261502</v>
          </cell>
          <cell r="T139">
            <v>389.82224093060796</v>
          </cell>
          <cell r="U139">
            <v>413.01344885129612</v>
          </cell>
          <cell r="V139">
            <v>4686.4246800000001</v>
          </cell>
          <cell r="W139">
            <v>4351.6011466666669</v>
          </cell>
          <cell r="X139">
            <v>4714.7571333333326</v>
          </cell>
          <cell r="Y139">
            <v>4929.8057200000003</v>
          </cell>
          <cell r="Z139">
            <v>5047.4632133333334</v>
          </cell>
          <cell r="AA139">
            <v>5293.4072800000004</v>
          </cell>
        </row>
        <row r="140">
          <cell r="F140" t="str">
            <v>Tailings Thickener 01</v>
          </cell>
          <cell r="G140" t="str">
            <v>Calc</v>
          </cell>
          <cell r="H140" t="str">
            <v>t/hr</v>
          </cell>
          <cell r="I140">
            <v>6000</v>
          </cell>
          <cell r="J140">
            <v>376.89798592935392</v>
          </cell>
          <cell r="K140">
            <v>360.88147911639658</v>
          </cell>
          <cell r="L140">
            <v>371.51302793141019</v>
          </cell>
          <cell r="M140">
            <v>390.20433187349755</v>
          </cell>
          <cell r="N140">
            <v>391.07055506437041</v>
          </cell>
          <cell r="O140">
            <v>407.77317992862237</v>
          </cell>
          <cell r="P140">
            <v>392.80287132013649</v>
          </cell>
          <cell r="Q140">
            <v>429.74372770944495</v>
          </cell>
          <cell r="R140">
            <v>392.67730779513124</v>
          </cell>
          <cell r="S140">
            <v>422.09558043710132</v>
          </cell>
          <cell r="T140">
            <v>381.79477731006818</v>
          </cell>
          <cell r="U140">
            <v>398.8173304453843</v>
          </cell>
          <cell r="V140">
            <v>4715</v>
          </cell>
          <cell r="W140">
            <v>4723.95</v>
          </cell>
          <cell r="X140">
            <v>4707.6499999999996</v>
          </cell>
          <cell r="Y140">
            <v>4811.0666666666666</v>
          </cell>
          <cell r="Z140">
            <v>4829.0166666666664</v>
          </cell>
          <cell r="AA140">
            <v>4767.1000000000004</v>
          </cell>
        </row>
        <row r="141">
          <cell r="F141" t="str">
            <v>Tailings Thickener 02</v>
          </cell>
          <cell r="G141" t="str">
            <v>Calc</v>
          </cell>
          <cell r="H141" t="str">
            <v>t/hr</v>
          </cell>
          <cell r="I141">
            <v>6000</v>
          </cell>
          <cell r="J141">
            <v>376.89798592935392</v>
          </cell>
          <cell r="K141">
            <v>360.88147911639658</v>
          </cell>
          <cell r="L141">
            <v>371.51302793141019</v>
          </cell>
          <cell r="M141">
            <v>390.20433187349755</v>
          </cell>
          <cell r="N141">
            <v>391.07055506437041</v>
          </cell>
          <cell r="O141">
            <v>407.77317992862237</v>
          </cell>
          <cell r="P141">
            <v>392.80287132013649</v>
          </cell>
          <cell r="Q141">
            <v>429.74372770944495</v>
          </cell>
          <cell r="R141">
            <v>392.67730779513124</v>
          </cell>
          <cell r="S141">
            <v>422.09558043710132</v>
          </cell>
          <cell r="T141">
            <v>381.79477731006818</v>
          </cell>
          <cell r="U141">
            <v>398.8173304453843</v>
          </cell>
          <cell r="V141">
            <v>4715</v>
          </cell>
          <cell r="W141">
            <v>4723.95</v>
          </cell>
          <cell r="X141">
            <v>4707.6499999999996</v>
          </cell>
          <cell r="Y141">
            <v>4811.0666666666666</v>
          </cell>
          <cell r="Z141">
            <v>4829.0166666666664</v>
          </cell>
          <cell r="AA141">
            <v>4767.1000000000004</v>
          </cell>
        </row>
        <row r="142">
          <cell r="F142" t="str">
            <v>Tailings Thickener 03</v>
          </cell>
          <cell r="G142" t="str">
            <v>Calc</v>
          </cell>
          <cell r="H142" t="str">
            <v>t/hr</v>
          </cell>
          <cell r="I142">
            <v>6000</v>
          </cell>
          <cell r="J142">
            <v>376.89798592935392</v>
          </cell>
          <cell r="K142">
            <v>360.88147911639658</v>
          </cell>
          <cell r="L142">
            <v>371.51302793141019</v>
          </cell>
          <cell r="M142">
            <v>390.20433187349755</v>
          </cell>
          <cell r="N142">
            <v>391.07055506437041</v>
          </cell>
          <cell r="O142">
            <v>407.77317992862237</v>
          </cell>
          <cell r="P142">
            <v>392.80287132013649</v>
          </cell>
          <cell r="Q142">
            <v>429.74372770944495</v>
          </cell>
          <cell r="R142">
            <v>392.67730779513124</v>
          </cell>
          <cell r="S142">
            <v>422.09558043710132</v>
          </cell>
          <cell r="T142">
            <v>381.79477731006818</v>
          </cell>
          <cell r="U142">
            <v>398.8173304453843</v>
          </cell>
          <cell r="V142">
            <v>4715</v>
          </cell>
          <cell r="W142">
            <v>4723.95</v>
          </cell>
          <cell r="X142">
            <v>4707.6499999999996</v>
          </cell>
          <cell r="Y142">
            <v>4811.0666666666666</v>
          </cell>
          <cell r="Z142">
            <v>4829.0166666666664</v>
          </cell>
          <cell r="AA142">
            <v>4767.1000000000004</v>
          </cell>
        </row>
        <row r="143">
          <cell r="F143" t="str">
            <v>Plant Process Water</v>
          </cell>
          <cell r="G143" t="str">
            <v>Calc</v>
          </cell>
          <cell r="H143" t="str">
            <v>m3/hr</v>
          </cell>
          <cell r="I143">
            <v>2160</v>
          </cell>
          <cell r="J143">
            <v>572.29613967057708</v>
          </cell>
          <cell r="K143">
            <v>548.58665471144309</v>
          </cell>
          <cell r="L143">
            <v>461.89995277109773</v>
          </cell>
          <cell r="M143">
            <v>593.99924462455056</v>
          </cell>
          <cell r="N143">
            <v>593.47865781253415</v>
          </cell>
          <cell r="O143">
            <v>621.09416398932365</v>
          </cell>
          <cell r="P143">
            <v>572.04010839572436</v>
          </cell>
          <cell r="Q143">
            <v>654.28486221124979</v>
          </cell>
          <cell r="R143">
            <v>595.16402685542323</v>
          </cell>
          <cell r="S143">
            <v>644.81461121332234</v>
          </cell>
          <cell r="T143">
            <v>505.13471258632694</v>
          </cell>
          <cell r="U143">
            <v>610.10422129368635</v>
          </cell>
          <cell r="V143">
            <v>6819.4220136429904</v>
          </cell>
          <cell r="W143">
            <v>6817.105425542607</v>
          </cell>
          <cell r="X143">
            <v>6810.373854777079</v>
          </cell>
          <cell r="Y143">
            <v>6964.9322620436396</v>
          </cell>
          <cell r="Z143">
            <v>6995.3256545409386</v>
          </cell>
          <cell r="AA143">
            <v>6919.4264452997577</v>
          </cell>
        </row>
        <row r="144">
          <cell r="F144" t="str">
            <v>Recycled Water</v>
          </cell>
          <cell r="G144" t="str">
            <v>Calc</v>
          </cell>
          <cell r="H144" t="str">
            <v>m3/hr</v>
          </cell>
          <cell r="I144">
            <v>7200</v>
          </cell>
          <cell r="J144">
            <v>251.13722678109681</v>
          </cell>
          <cell r="K144">
            <v>182.69819083917608</v>
          </cell>
          <cell r="L144">
            <v>313.47257436879664</v>
          </cell>
          <cell r="M144">
            <v>235.81667430511692</v>
          </cell>
          <cell r="N144">
            <v>281.27181426172803</v>
          </cell>
          <cell r="O144">
            <v>237.71293962199528</v>
          </cell>
          <cell r="P144">
            <v>285.39822471013292</v>
          </cell>
          <cell r="Q144">
            <v>238.06638190208585</v>
          </cell>
          <cell r="R144">
            <v>268.31122214950625</v>
          </cell>
          <cell r="S144">
            <v>212.63804461354468</v>
          </cell>
          <cell r="T144">
            <v>265.08496832735273</v>
          </cell>
          <cell r="U144">
            <v>286.02297572333453</v>
          </cell>
          <cell r="V144">
            <v>3111.0800625737684</v>
          </cell>
          <cell r="W144">
            <v>3112.2372612261079</v>
          </cell>
          <cell r="X144">
            <v>3106.6833991224321</v>
          </cell>
          <cell r="Y144">
            <v>3176.4580991646858</v>
          </cell>
          <cell r="Z144">
            <v>3176.1400814154963</v>
          </cell>
          <cell r="AA144">
            <v>3152.9187330767395</v>
          </cell>
        </row>
        <row r="145">
          <cell r="F145" t="str">
            <v>KILN</v>
          </cell>
          <cell r="G145" t="str">
            <v>Calc</v>
          </cell>
          <cell r="H145" t="str">
            <v>t/hr</v>
          </cell>
          <cell r="I145">
            <v>10</v>
          </cell>
          <cell r="J145">
            <v>744</v>
          </cell>
          <cell r="K145">
            <v>672</v>
          </cell>
          <cell r="L145">
            <v>744</v>
          </cell>
          <cell r="M145">
            <v>720</v>
          </cell>
          <cell r="N145">
            <v>744</v>
          </cell>
          <cell r="O145">
            <v>720</v>
          </cell>
          <cell r="P145">
            <v>744</v>
          </cell>
          <cell r="Q145">
            <v>744</v>
          </cell>
          <cell r="R145">
            <v>720</v>
          </cell>
          <cell r="S145">
            <v>744</v>
          </cell>
          <cell r="T145">
            <v>720</v>
          </cell>
          <cell r="U145">
            <v>744</v>
          </cell>
          <cell r="V145">
            <v>8760</v>
          </cell>
          <cell r="W145">
            <v>8760</v>
          </cell>
          <cell r="X145">
            <v>8784</v>
          </cell>
          <cell r="Y145">
            <v>8760</v>
          </cell>
          <cell r="Z145">
            <v>8760</v>
          </cell>
          <cell r="AA145">
            <v>8760</v>
          </cell>
        </row>
        <row r="146">
          <cell r="F146" t="str">
            <v>Kiln Discharge and Crushing</v>
          </cell>
          <cell r="G146" t="str">
            <v>Calc</v>
          </cell>
          <cell r="H146" t="str">
            <v>Link</v>
          </cell>
          <cell r="J146">
            <v>744</v>
          </cell>
          <cell r="K146">
            <v>672</v>
          </cell>
          <cell r="L146">
            <v>744</v>
          </cell>
          <cell r="M146">
            <v>720</v>
          </cell>
          <cell r="N146">
            <v>744</v>
          </cell>
          <cell r="O146">
            <v>720</v>
          </cell>
          <cell r="P146">
            <v>744</v>
          </cell>
          <cell r="Q146">
            <v>744</v>
          </cell>
          <cell r="R146">
            <v>720</v>
          </cell>
          <cell r="S146">
            <v>744</v>
          </cell>
          <cell r="T146">
            <v>720</v>
          </cell>
          <cell r="U146">
            <v>744</v>
          </cell>
          <cell r="V146">
            <v>8760</v>
          </cell>
          <cell r="W146">
            <v>8760</v>
          </cell>
          <cell r="X146">
            <v>8784</v>
          </cell>
          <cell r="Y146">
            <v>8760</v>
          </cell>
          <cell r="Z146">
            <v>8760</v>
          </cell>
          <cell r="AA146">
            <v>8760</v>
          </cell>
        </row>
        <row r="147">
          <cell r="F147" t="str">
            <v>Slaker Mill Feed system</v>
          </cell>
          <cell r="G147" t="str">
            <v>Calc</v>
          </cell>
          <cell r="H147" t="str">
            <v>Link</v>
          </cell>
          <cell r="J147">
            <v>744</v>
          </cell>
          <cell r="K147">
            <v>672</v>
          </cell>
          <cell r="L147">
            <v>744</v>
          </cell>
          <cell r="M147">
            <v>720</v>
          </cell>
          <cell r="N147">
            <v>744</v>
          </cell>
          <cell r="O147">
            <v>720</v>
          </cell>
          <cell r="P147">
            <v>744</v>
          </cell>
          <cell r="Q147">
            <v>744</v>
          </cell>
          <cell r="R147">
            <v>720</v>
          </cell>
          <cell r="S147">
            <v>744</v>
          </cell>
          <cell r="T147">
            <v>720</v>
          </cell>
          <cell r="U147">
            <v>744</v>
          </cell>
          <cell r="V147">
            <v>8760</v>
          </cell>
          <cell r="W147">
            <v>8760</v>
          </cell>
          <cell r="X147">
            <v>8784</v>
          </cell>
          <cell r="Y147">
            <v>8760</v>
          </cell>
          <cell r="Z147">
            <v>8760</v>
          </cell>
          <cell r="AA147">
            <v>8760</v>
          </cell>
        </row>
        <row r="148">
          <cell r="F148" t="str">
            <v>Air Compressors</v>
          </cell>
          <cell r="G148" t="str">
            <v>Calc</v>
          </cell>
          <cell r="H148" t="str">
            <v>UA</v>
          </cell>
          <cell r="I148">
            <v>66</v>
          </cell>
          <cell r="J148">
            <v>475.10076037021378</v>
          </cell>
          <cell r="K148">
            <v>426.14849642980096</v>
          </cell>
          <cell r="L148">
            <v>379.69122506935645</v>
          </cell>
          <cell r="M148">
            <v>456.65551171884408</v>
          </cell>
          <cell r="N148">
            <v>470.43039745121291</v>
          </cell>
          <cell r="O148">
            <v>458.50907201414293</v>
          </cell>
          <cell r="P148">
            <v>449.85323558186434</v>
          </cell>
          <cell r="Q148">
            <v>472.9592344041456</v>
          </cell>
          <cell r="R148">
            <v>454.44174101432247</v>
          </cell>
          <cell r="S148">
            <v>472.00513702577524</v>
          </cell>
          <cell r="T148">
            <v>392.75257645261502</v>
          </cell>
          <cell r="U148">
            <v>473.57434010437123</v>
          </cell>
          <cell r="V148">
            <v>5420.469957625668</v>
          </cell>
          <cell r="W148">
            <v>5418.9133847602188</v>
          </cell>
          <cell r="X148">
            <v>5421.9343974894919</v>
          </cell>
          <cell r="Y148">
            <v>5437.8899635170001</v>
          </cell>
          <cell r="Z148">
            <v>5422.1559950280571</v>
          </cell>
          <cell r="AA148">
            <v>5417.9230640796795</v>
          </cell>
        </row>
        <row r="149">
          <cell r="F149" t="str">
            <v>Plant Reagents</v>
          </cell>
          <cell r="G149" t="str">
            <v>Calc</v>
          </cell>
          <cell r="H149" t="str">
            <v>Max Link</v>
          </cell>
          <cell r="J149">
            <v>719.84963692456631</v>
          </cell>
          <cell r="K149">
            <v>645.67954004515298</v>
          </cell>
          <cell r="L149">
            <v>709.64461225719253</v>
          </cell>
          <cell r="M149">
            <v>691.90229048309709</v>
          </cell>
          <cell r="N149">
            <v>712.77332947153468</v>
          </cell>
          <cell r="O149">
            <v>694.71071517294376</v>
          </cell>
          <cell r="P149">
            <v>711.8405670559938</v>
          </cell>
          <cell r="Q149">
            <v>716.60490061234179</v>
          </cell>
          <cell r="R149">
            <v>688.5480924459431</v>
          </cell>
          <cell r="S149">
            <v>715.15929852390184</v>
          </cell>
          <cell r="T149">
            <v>687.06279773697759</v>
          </cell>
          <cell r="U149">
            <v>717.53687894601694</v>
          </cell>
          <cell r="V149">
            <v>8212.8332691298001</v>
          </cell>
          <cell r="W149">
            <v>8210.4748253942707</v>
          </cell>
          <cell r="X149">
            <v>8215.0521174083206</v>
          </cell>
          <cell r="Y149">
            <v>8239.2272174499994</v>
          </cell>
          <cell r="Z149">
            <v>8215.387871254632</v>
          </cell>
          <cell r="AA149">
            <v>8208.9743395146652</v>
          </cell>
        </row>
        <row r="150">
          <cell r="F150" t="str">
            <v>Plant gland seal pumps</v>
          </cell>
          <cell r="G150" t="str">
            <v>Calc</v>
          </cell>
          <cell r="H150" t="str">
            <v>UA</v>
          </cell>
          <cell r="I150">
            <v>50</v>
          </cell>
          <cell r="J150">
            <v>359.92481846228316</v>
          </cell>
          <cell r="K150">
            <v>322.83977002257649</v>
          </cell>
          <cell r="L150">
            <v>354.82230612859627</v>
          </cell>
          <cell r="M150">
            <v>345.95114524154849</v>
          </cell>
          <cell r="N150">
            <v>356.38666473576734</v>
          </cell>
          <cell r="O150">
            <v>347.35535758647188</v>
          </cell>
          <cell r="P150">
            <v>355.92028352799684</v>
          </cell>
          <cell r="Q150">
            <v>358.30245030617084</v>
          </cell>
          <cell r="R150">
            <v>344.27404622297149</v>
          </cell>
          <cell r="S150">
            <v>357.57964926195092</v>
          </cell>
          <cell r="T150">
            <v>343.53139886848874</v>
          </cell>
          <cell r="U150">
            <v>358.76843947300847</v>
          </cell>
          <cell r="V150">
            <v>4106.4166345649001</v>
          </cell>
          <cell r="W150">
            <v>4105.2374126971354</v>
          </cell>
          <cell r="X150">
            <v>4107.5260587041603</v>
          </cell>
          <cell r="Y150">
            <v>4119.6136087249997</v>
          </cell>
          <cell r="Z150">
            <v>4107.693935627316</v>
          </cell>
          <cell r="AA150">
            <v>4104.4871697573326</v>
          </cell>
        </row>
        <row r="151">
          <cell r="F151" t="str">
            <v>Ancillary Plant Services</v>
          </cell>
          <cell r="G151" t="str">
            <v>Calc</v>
          </cell>
          <cell r="H151" t="str">
            <v>Link</v>
          </cell>
          <cell r="J151">
            <v>719.84963692456631</v>
          </cell>
          <cell r="K151">
            <v>645.67954004515298</v>
          </cell>
          <cell r="L151">
            <v>709.64461225719253</v>
          </cell>
          <cell r="M151">
            <v>691.90229048309709</v>
          </cell>
          <cell r="N151">
            <v>712.77332947153468</v>
          </cell>
          <cell r="O151">
            <v>694.71071517294376</v>
          </cell>
          <cell r="P151">
            <v>711.8405670559938</v>
          </cell>
          <cell r="Q151">
            <v>716.60490061234179</v>
          </cell>
          <cell r="R151">
            <v>688.5480924459431</v>
          </cell>
          <cell r="S151">
            <v>715.15929852390184</v>
          </cell>
          <cell r="T151">
            <v>687.06279773697759</v>
          </cell>
          <cell r="U151">
            <v>717.53687894601694</v>
          </cell>
          <cell r="V151">
            <v>8212.8332691298001</v>
          </cell>
          <cell r="W151">
            <v>8210.4748253942707</v>
          </cell>
          <cell r="X151">
            <v>8215.0521174083206</v>
          </cell>
          <cell r="Y151">
            <v>8239.2272174499994</v>
          </cell>
          <cell r="Z151">
            <v>8215.387871254632</v>
          </cell>
          <cell r="AA151">
            <v>8208.9743395146652</v>
          </cell>
        </row>
        <row r="152">
          <cell r="F152" t="str">
            <v>Gravity Gold</v>
          </cell>
          <cell r="G152" t="str">
            <v>Calc</v>
          </cell>
          <cell r="H152" t="str">
            <v>Max Link</v>
          </cell>
          <cell r="J152">
            <v>719.84963692456631</v>
          </cell>
          <cell r="K152">
            <v>645.67954004515298</v>
          </cell>
          <cell r="L152">
            <v>709.64461225719253</v>
          </cell>
          <cell r="M152">
            <v>691.90229048309709</v>
          </cell>
          <cell r="N152">
            <v>712.77332947153468</v>
          </cell>
          <cell r="O152">
            <v>694.71071517294376</v>
          </cell>
          <cell r="P152">
            <v>711.8405670559938</v>
          </cell>
          <cell r="Q152">
            <v>716.60490061234179</v>
          </cell>
          <cell r="R152">
            <v>688.5480924459431</v>
          </cell>
          <cell r="S152">
            <v>715.15929852390184</v>
          </cell>
          <cell r="T152">
            <v>687.06279773697759</v>
          </cell>
          <cell r="U152">
            <v>717.53687894601694</v>
          </cell>
          <cell r="V152">
            <v>8212.8332691298001</v>
          </cell>
          <cell r="W152">
            <v>8210.4748253942707</v>
          </cell>
          <cell r="X152">
            <v>8215.0521174083206</v>
          </cell>
          <cell r="Y152">
            <v>8239.2272174499994</v>
          </cell>
          <cell r="Z152">
            <v>8215.387871254632</v>
          </cell>
          <cell r="AA152">
            <v>8208.9743395146652</v>
          </cell>
        </row>
        <row r="153">
          <cell r="F153" t="str">
            <v>K59 Stage 1</v>
          </cell>
          <cell r="G153" t="str">
            <v>Calc</v>
          </cell>
          <cell r="H153" t="str">
            <v>t/hr</v>
          </cell>
          <cell r="I153">
            <v>140</v>
          </cell>
          <cell r="J153">
            <v>387.5577458848274</v>
          </cell>
          <cell r="K153">
            <v>316.35089501157432</v>
          </cell>
          <cell r="L153">
            <v>418.47737436813424</v>
          </cell>
          <cell r="M153">
            <v>362.27863399296245</v>
          </cell>
          <cell r="N153">
            <v>393.9833543841271</v>
          </cell>
          <cell r="O153">
            <v>387.04228877332685</v>
          </cell>
          <cell r="P153">
            <v>419.88408627986286</v>
          </cell>
          <cell r="Q153">
            <v>401.29738388093205</v>
          </cell>
          <cell r="R153">
            <v>379.95109449437365</v>
          </cell>
          <cell r="S153">
            <v>446.61798126708749</v>
          </cell>
          <cell r="T153">
            <v>417.66668671136568</v>
          </cell>
          <cell r="U153">
            <v>442.51440948353155</v>
          </cell>
          <cell r="V153">
            <v>5021.1693000000005</v>
          </cell>
          <cell r="W153">
            <v>4662.4297999999999</v>
          </cell>
          <cell r="X153">
            <v>5051.5254999999997</v>
          </cell>
          <cell r="Y153">
            <v>5281.9346999999998</v>
          </cell>
          <cell r="Z153">
            <v>5407.9962999999998</v>
          </cell>
          <cell r="AA153">
            <v>5671.5078000000003</v>
          </cell>
        </row>
        <row r="154">
          <cell r="F154" t="str">
            <v>K59 Stage 2</v>
          </cell>
          <cell r="G154" t="str">
            <v>Calc</v>
          </cell>
          <cell r="H154" t="str">
            <v>t/hr</v>
          </cell>
          <cell r="I154">
            <v>140</v>
          </cell>
          <cell r="J154">
            <v>387.5577458848274</v>
          </cell>
          <cell r="K154">
            <v>316.35089501157432</v>
          </cell>
          <cell r="L154">
            <v>418.47737436813424</v>
          </cell>
          <cell r="M154">
            <v>362.27863399296245</v>
          </cell>
          <cell r="N154">
            <v>393.9833543841271</v>
          </cell>
          <cell r="O154">
            <v>387.04228877332685</v>
          </cell>
          <cell r="P154">
            <v>419.88408627986286</v>
          </cell>
          <cell r="Q154">
            <v>401.29738388093205</v>
          </cell>
          <cell r="R154">
            <v>379.95109449437365</v>
          </cell>
          <cell r="S154">
            <v>446.61798126708749</v>
          </cell>
          <cell r="T154">
            <v>417.66668671136568</v>
          </cell>
          <cell r="U154">
            <v>442.51440948353155</v>
          </cell>
          <cell r="V154">
            <v>5021.1693000000005</v>
          </cell>
          <cell r="W154">
            <v>4662.4297999999999</v>
          </cell>
          <cell r="X154">
            <v>5051.5254999999997</v>
          </cell>
          <cell r="Y154">
            <v>5281.9346999999998</v>
          </cell>
          <cell r="Z154">
            <v>5407.9962999999998</v>
          </cell>
          <cell r="AA154">
            <v>5671.5078000000003</v>
          </cell>
        </row>
        <row r="155">
          <cell r="F155" t="str">
            <v>Kiunga TM01</v>
          </cell>
          <cell r="G155" t="str">
            <v>Calc</v>
          </cell>
          <cell r="H155" t="str">
            <v>UA</v>
          </cell>
          <cell r="I155">
            <v>40</v>
          </cell>
          <cell r="J155">
            <v>217.03233769550334</v>
          </cell>
          <cell r="K155">
            <v>177.15650120648164</v>
          </cell>
          <cell r="L155">
            <v>234.3473296461552</v>
          </cell>
          <cell r="M155">
            <v>202.87603503605899</v>
          </cell>
          <cell r="N155">
            <v>220.63067845511119</v>
          </cell>
          <cell r="O155">
            <v>216.74368171306304</v>
          </cell>
          <cell r="P155">
            <v>235.1350883167232</v>
          </cell>
          <cell r="Q155">
            <v>224.72653497332195</v>
          </cell>
          <cell r="R155">
            <v>212.7726129168492</v>
          </cell>
          <cell r="S155">
            <v>250.10606950956898</v>
          </cell>
          <cell r="T155">
            <v>233.89334455836476</v>
          </cell>
          <cell r="U155">
            <v>247.80806931077768</v>
          </cell>
          <cell r="V155">
            <v>2811.854808</v>
          </cell>
          <cell r="W155">
            <v>2610.9606880000001</v>
          </cell>
          <cell r="X155">
            <v>2828.85428</v>
          </cell>
          <cell r="Y155">
            <v>2957.8834320000001</v>
          </cell>
          <cell r="Z155">
            <v>3028.4779279999998</v>
          </cell>
          <cell r="AA155">
            <v>3176.0443680000003</v>
          </cell>
        </row>
        <row r="156">
          <cell r="F156" t="str">
            <v>Kiunga TM02</v>
          </cell>
          <cell r="G156" t="str">
            <v>Calc</v>
          </cell>
          <cell r="H156" t="str">
            <v>Link</v>
          </cell>
          <cell r="I156">
            <v>40</v>
          </cell>
          <cell r="J156">
            <v>217.03233769550334</v>
          </cell>
          <cell r="K156">
            <v>177.15650120648164</v>
          </cell>
          <cell r="L156">
            <v>234.3473296461552</v>
          </cell>
          <cell r="M156">
            <v>202.87603503605899</v>
          </cell>
          <cell r="N156">
            <v>220.63067845511119</v>
          </cell>
          <cell r="O156">
            <v>216.74368171306304</v>
          </cell>
          <cell r="P156">
            <v>235.1350883167232</v>
          </cell>
          <cell r="Q156">
            <v>224.72653497332195</v>
          </cell>
          <cell r="R156">
            <v>212.7726129168492</v>
          </cell>
          <cell r="S156">
            <v>250.10606950956898</v>
          </cell>
          <cell r="T156">
            <v>233.89334455836476</v>
          </cell>
          <cell r="U156">
            <v>247.80806931077768</v>
          </cell>
          <cell r="V156">
            <v>2811.854808</v>
          </cell>
          <cell r="W156">
            <v>2610.9606880000001</v>
          </cell>
          <cell r="X156">
            <v>2828.85428</v>
          </cell>
          <cell r="Y156">
            <v>2957.8834320000001</v>
          </cell>
          <cell r="Z156">
            <v>3028.4779279999998</v>
          </cell>
          <cell r="AA156">
            <v>3176.0443680000003</v>
          </cell>
        </row>
        <row r="157">
          <cell r="F157" t="str">
            <v>Kiunga Ponds</v>
          </cell>
          <cell r="G157" t="str">
            <v>Calc</v>
          </cell>
          <cell r="H157" t="str">
            <v>UA</v>
          </cell>
          <cell r="I157">
            <v>30</v>
          </cell>
          <cell r="J157">
            <v>162.77425327162749</v>
          </cell>
          <cell r="K157">
            <v>132.86737590486121</v>
          </cell>
          <cell r="L157">
            <v>175.76049723461637</v>
          </cell>
          <cell r="M157">
            <v>152.15702627704425</v>
          </cell>
          <cell r="N157">
            <v>165.47300884133338</v>
          </cell>
          <cell r="O157">
            <v>162.55776128479729</v>
          </cell>
          <cell r="P157">
            <v>176.35131623754242</v>
          </cell>
          <cell r="Q157">
            <v>168.54490122999144</v>
          </cell>
          <cell r="R157">
            <v>159.57945968763693</v>
          </cell>
          <cell r="S157">
            <v>187.57955213217676</v>
          </cell>
          <cell r="T157">
            <v>175.42000841877359</v>
          </cell>
          <cell r="U157">
            <v>185.85605198308326</v>
          </cell>
          <cell r="V157">
            <v>2108.891106</v>
          </cell>
          <cell r="W157">
            <v>1958.2205160000001</v>
          </cell>
          <cell r="X157">
            <v>2121.6407100000001</v>
          </cell>
          <cell r="Y157">
            <v>2218.4125739999999</v>
          </cell>
          <cell r="Z157">
            <v>2271.3584459999997</v>
          </cell>
          <cell r="AA157">
            <v>2382.0332760000001</v>
          </cell>
        </row>
        <row r="158">
          <cell r="F158" t="str">
            <v>Dewatering Stage 1</v>
          </cell>
          <cell r="H158" t="str">
            <v>t/hr</v>
          </cell>
          <cell r="I158">
            <v>100</v>
          </cell>
          <cell r="J158">
            <v>542.58084423875835</v>
          </cell>
          <cell r="K158">
            <v>442.89125301620408</v>
          </cell>
          <cell r="L158">
            <v>585.86832411538796</v>
          </cell>
          <cell r="M158">
            <v>507.19008759014747</v>
          </cell>
          <cell r="N158">
            <v>551.57669613777796</v>
          </cell>
          <cell r="O158">
            <v>541.85920428265763</v>
          </cell>
          <cell r="P158">
            <v>587.83772079180801</v>
          </cell>
          <cell r="Q158">
            <v>561.81633743330485</v>
          </cell>
          <cell r="R158">
            <v>531.93153229212305</v>
          </cell>
          <cell r="S158">
            <v>625.26517377392247</v>
          </cell>
          <cell r="T158">
            <v>584.73336139591197</v>
          </cell>
          <cell r="U158">
            <v>619.52017327694421</v>
          </cell>
          <cell r="V158">
            <v>7029.6370200000001</v>
          </cell>
          <cell r="W158">
            <v>6527.4017199999998</v>
          </cell>
          <cell r="X158">
            <v>7072.1356999999998</v>
          </cell>
          <cell r="Y158">
            <v>7394.7085800000004</v>
          </cell>
          <cell r="Z158">
            <v>7571.1948199999997</v>
          </cell>
          <cell r="AA158">
            <v>7940.110920000001</v>
          </cell>
        </row>
        <row r="159">
          <cell r="F159" t="str">
            <v>Dewatering Stage 2</v>
          </cell>
          <cell r="H159" t="str">
            <v>t/hr</v>
          </cell>
          <cell r="I159">
            <v>100</v>
          </cell>
          <cell r="J159">
            <v>542.58084423875835</v>
          </cell>
          <cell r="K159">
            <v>442.89125301620408</v>
          </cell>
          <cell r="L159">
            <v>585.86832411538796</v>
          </cell>
          <cell r="M159">
            <v>507.19008759014747</v>
          </cell>
          <cell r="N159">
            <v>551.57669613777796</v>
          </cell>
          <cell r="O159">
            <v>541.85920428265763</v>
          </cell>
          <cell r="P159">
            <v>587.83772079180801</v>
          </cell>
          <cell r="Q159">
            <v>561.81633743330485</v>
          </cell>
          <cell r="R159">
            <v>531.93153229212305</v>
          </cell>
          <cell r="S159">
            <v>625.26517377392247</v>
          </cell>
          <cell r="T159">
            <v>584.73336139591197</v>
          </cell>
          <cell r="U159">
            <v>619.52017327694421</v>
          </cell>
          <cell r="V159">
            <v>7029.6370200000001</v>
          </cell>
          <cell r="W159">
            <v>6527.4017199999998</v>
          </cell>
          <cell r="X159">
            <v>7072.1356999999998</v>
          </cell>
          <cell r="Y159">
            <v>7394.7085800000004</v>
          </cell>
          <cell r="Z159">
            <v>7571.1948199999997</v>
          </cell>
          <cell r="AA159">
            <v>7940.110920000001</v>
          </cell>
        </row>
        <row r="160">
          <cell r="F160" t="str">
            <v>Kiunga Vacuum Pumps/Blowers</v>
          </cell>
          <cell r="H160" t="str">
            <v>Link</v>
          </cell>
          <cell r="J160">
            <v>542.58084423875835</v>
          </cell>
          <cell r="K160">
            <v>442.89125301620408</v>
          </cell>
          <cell r="L160">
            <v>585.86832411538796</v>
          </cell>
          <cell r="M160">
            <v>507.19008759014747</v>
          </cell>
          <cell r="N160">
            <v>551.57669613777796</v>
          </cell>
          <cell r="O160">
            <v>541.85920428265763</v>
          </cell>
          <cell r="P160">
            <v>587.83772079180801</v>
          </cell>
          <cell r="Q160">
            <v>561.81633743330485</v>
          </cell>
          <cell r="R160">
            <v>531.93153229212305</v>
          </cell>
          <cell r="S160">
            <v>625.26517377392247</v>
          </cell>
          <cell r="T160">
            <v>584.73336139591197</v>
          </cell>
          <cell r="U160">
            <v>619.52017327694421</v>
          </cell>
          <cell r="V160">
            <v>7029.6370200000001</v>
          </cell>
          <cell r="W160">
            <v>6527.4017199999998</v>
          </cell>
          <cell r="X160">
            <v>7072.1356999999998</v>
          </cell>
          <cell r="Y160">
            <v>7394.7085800000004</v>
          </cell>
          <cell r="Z160">
            <v>7571.1948199999997</v>
          </cell>
          <cell r="AA160">
            <v>7940.110920000001</v>
          </cell>
        </row>
        <row r="161">
          <cell r="F161" t="str">
            <v>Kiunga Ancillary</v>
          </cell>
          <cell r="H161" t="str">
            <v>Link</v>
          </cell>
          <cell r="J161">
            <v>542.58084423875835</v>
          </cell>
          <cell r="K161">
            <v>442.89125301620408</v>
          </cell>
          <cell r="L161">
            <v>585.86832411538796</v>
          </cell>
          <cell r="M161">
            <v>507.19008759014747</v>
          </cell>
          <cell r="N161">
            <v>551.57669613777796</v>
          </cell>
          <cell r="O161">
            <v>541.85920428265763</v>
          </cell>
          <cell r="P161">
            <v>587.83772079180801</v>
          </cell>
          <cell r="Q161">
            <v>561.81633743330485</v>
          </cell>
          <cell r="R161">
            <v>531.93153229212305</v>
          </cell>
          <cell r="S161">
            <v>625.26517377392247</v>
          </cell>
          <cell r="T161">
            <v>584.73336139591197</v>
          </cell>
          <cell r="U161">
            <v>619.52017327694421</v>
          </cell>
          <cell r="V161">
            <v>7029.6370200000001</v>
          </cell>
          <cell r="W161">
            <v>6527.4017199999998</v>
          </cell>
          <cell r="X161">
            <v>7072.1356999999998</v>
          </cell>
          <cell r="Y161">
            <v>7394.7085800000004</v>
          </cell>
          <cell r="Z161">
            <v>7571.1948199999997</v>
          </cell>
          <cell r="AA161">
            <v>7940.110920000001</v>
          </cell>
        </row>
        <row r="162">
          <cell r="F162" t="str">
            <v>Kiunga Water Systems</v>
          </cell>
          <cell r="H162" t="str">
            <v>Link</v>
          </cell>
          <cell r="J162">
            <v>542.58084423875835</v>
          </cell>
          <cell r="K162">
            <v>442.89125301620408</v>
          </cell>
          <cell r="L162">
            <v>585.86832411538796</v>
          </cell>
          <cell r="M162">
            <v>507.19008759014747</v>
          </cell>
          <cell r="N162">
            <v>551.57669613777796</v>
          </cell>
          <cell r="O162">
            <v>541.85920428265763</v>
          </cell>
          <cell r="P162">
            <v>587.83772079180801</v>
          </cell>
          <cell r="Q162">
            <v>561.81633743330485</v>
          </cell>
          <cell r="R162">
            <v>531.93153229212305</v>
          </cell>
          <cell r="S162">
            <v>625.26517377392247</v>
          </cell>
          <cell r="T162">
            <v>584.73336139591197</v>
          </cell>
          <cell r="U162">
            <v>619.52017327694421</v>
          </cell>
          <cell r="V162">
            <v>7029.6370200000001</v>
          </cell>
          <cell r="W162">
            <v>6527.4017199999998</v>
          </cell>
          <cell r="X162">
            <v>7072.1356999999998</v>
          </cell>
          <cell r="Y162">
            <v>7394.7085800000004</v>
          </cell>
          <cell r="Z162">
            <v>7571.1948199999997</v>
          </cell>
          <cell r="AA162">
            <v>7940.110920000001</v>
          </cell>
        </row>
        <row r="163">
          <cell r="F163" t="str">
            <v>Drying Stage 1</v>
          </cell>
          <cell r="H163" t="str">
            <v>UA</v>
          </cell>
          <cell r="I163">
            <v>80</v>
          </cell>
          <cell r="J163">
            <v>434.06467539100669</v>
          </cell>
          <cell r="K163">
            <v>354.31300241296327</v>
          </cell>
          <cell r="L163">
            <v>468.6946592923104</v>
          </cell>
          <cell r="M163">
            <v>405.75207007211799</v>
          </cell>
          <cell r="N163">
            <v>441.26135691022239</v>
          </cell>
          <cell r="O163">
            <v>433.48736342612608</v>
          </cell>
          <cell r="P163">
            <v>470.2701766334464</v>
          </cell>
          <cell r="Q163">
            <v>449.45306994664389</v>
          </cell>
          <cell r="R163">
            <v>425.5452258336984</v>
          </cell>
          <cell r="S163">
            <v>500.21213901913796</v>
          </cell>
          <cell r="T163">
            <v>467.78668911672952</v>
          </cell>
          <cell r="U163">
            <v>495.61613862155536</v>
          </cell>
          <cell r="V163">
            <v>5623.7096160000001</v>
          </cell>
          <cell r="W163">
            <v>5221.9213760000002</v>
          </cell>
          <cell r="X163">
            <v>5657.70856</v>
          </cell>
          <cell r="Y163">
            <v>5915.7668640000002</v>
          </cell>
          <cell r="Z163">
            <v>6056.9558559999996</v>
          </cell>
          <cell r="AA163">
            <v>6352.0887360000006</v>
          </cell>
        </row>
        <row r="164">
          <cell r="F164" t="str">
            <v>Drying Stage 2</v>
          </cell>
          <cell r="H164" t="str">
            <v>UA</v>
          </cell>
          <cell r="I164">
            <v>80</v>
          </cell>
          <cell r="J164">
            <v>434.06467539100669</v>
          </cell>
          <cell r="K164">
            <v>354.31300241296327</v>
          </cell>
          <cell r="L164">
            <v>468.6946592923104</v>
          </cell>
          <cell r="M164">
            <v>405.75207007211799</v>
          </cell>
          <cell r="N164">
            <v>441.26135691022239</v>
          </cell>
          <cell r="O164">
            <v>433.48736342612608</v>
          </cell>
          <cell r="P164">
            <v>470.2701766334464</v>
          </cell>
          <cell r="Q164">
            <v>449.45306994664389</v>
          </cell>
          <cell r="R164">
            <v>425.5452258336984</v>
          </cell>
          <cell r="S164">
            <v>500.21213901913796</v>
          </cell>
          <cell r="T164">
            <v>467.78668911672952</v>
          </cell>
          <cell r="U164">
            <v>495.61613862155536</v>
          </cell>
          <cell r="V164">
            <v>5623.7096160000001</v>
          </cell>
          <cell r="W164">
            <v>5221.9213760000002</v>
          </cell>
          <cell r="X164">
            <v>5657.70856</v>
          </cell>
          <cell r="Y164">
            <v>5915.7668640000002</v>
          </cell>
          <cell r="Z164">
            <v>6056.9558559999996</v>
          </cell>
          <cell r="AA164">
            <v>6352.0887360000006</v>
          </cell>
        </row>
        <row r="165">
          <cell r="F165" t="str">
            <v>Kiunga CV04</v>
          </cell>
          <cell r="H165" t="str">
            <v>Max Link</v>
          </cell>
          <cell r="J165">
            <v>542.58084423875835</v>
          </cell>
          <cell r="K165">
            <v>442.89125301620408</v>
          </cell>
          <cell r="L165">
            <v>585.86832411538796</v>
          </cell>
          <cell r="M165">
            <v>507.19008759014747</v>
          </cell>
          <cell r="N165">
            <v>551.57669613777796</v>
          </cell>
          <cell r="O165">
            <v>541.85920428265763</v>
          </cell>
          <cell r="P165">
            <v>587.83772079180801</v>
          </cell>
          <cell r="Q165">
            <v>561.81633743330485</v>
          </cell>
          <cell r="R165">
            <v>531.93153229212305</v>
          </cell>
          <cell r="S165">
            <v>625.26517377392247</v>
          </cell>
          <cell r="T165">
            <v>584.73336139591197</v>
          </cell>
          <cell r="U165">
            <v>619.52017327694421</v>
          </cell>
          <cell r="V165">
            <v>7029.6370200000001</v>
          </cell>
          <cell r="W165">
            <v>6527.4017199999998</v>
          </cell>
          <cell r="X165">
            <v>7072.1356999999998</v>
          </cell>
          <cell r="Y165">
            <v>7394.7085800000004</v>
          </cell>
          <cell r="Z165">
            <v>7571.1948199999997</v>
          </cell>
          <cell r="AA165">
            <v>7940.110920000001</v>
          </cell>
        </row>
        <row r="166">
          <cell r="F166" t="str">
            <v>Kiunga CV05</v>
          </cell>
          <cell r="H166" t="str">
            <v>Link</v>
          </cell>
          <cell r="J166">
            <v>542.58084423875835</v>
          </cell>
          <cell r="K166">
            <v>442.89125301620408</v>
          </cell>
          <cell r="L166">
            <v>585.86832411538796</v>
          </cell>
          <cell r="M166">
            <v>507.19008759014747</v>
          </cell>
          <cell r="N166">
            <v>551.57669613777796</v>
          </cell>
          <cell r="O166">
            <v>541.85920428265763</v>
          </cell>
          <cell r="P166">
            <v>587.83772079180801</v>
          </cell>
          <cell r="Q166">
            <v>561.81633743330485</v>
          </cell>
          <cell r="R166">
            <v>531.93153229212305</v>
          </cell>
          <cell r="S166">
            <v>625.26517377392247</v>
          </cell>
          <cell r="T166">
            <v>584.73336139591197</v>
          </cell>
          <cell r="U166">
            <v>619.52017327694421</v>
          </cell>
          <cell r="V166">
            <v>7029.6370200000001</v>
          </cell>
          <cell r="W166">
            <v>6527.4017199999998</v>
          </cell>
          <cell r="X166">
            <v>7072.1356999999998</v>
          </cell>
          <cell r="Y166">
            <v>7394.7085800000004</v>
          </cell>
          <cell r="Z166">
            <v>7571.1948199999997</v>
          </cell>
          <cell r="AA166">
            <v>7940.110920000001</v>
          </cell>
        </row>
        <row r="167">
          <cell r="F167" t="str">
            <v>Kiunga CV06</v>
          </cell>
          <cell r="H167" t="str">
            <v>t/hr</v>
          </cell>
          <cell r="I167">
            <v>600</v>
          </cell>
          <cell r="J167">
            <v>90.430140706459724</v>
          </cell>
          <cell r="K167">
            <v>73.815208836034017</v>
          </cell>
          <cell r="L167">
            <v>97.644720685897994</v>
          </cell>
          <cell r="M167">
            <v>84.531681265024574</v>
          </cell>
          <cell r="N167">
            <v>91.929449356296317</v>
          </cell>
          <cell r="O167">
            <v>90.309867380442938</v>
          </cell>
          <cell r="P167">
            <v>97.97295346530133</v>
          </cell>
          <cell r="Q167">
            <v>93.636056238884152</v>
          </cell>
          <cell r="R167">
            <v>88.655255382020513</v>
          </cell>
          <cell r="S167">
            <v>104.21086229565375</v>
          </cell>
          <cell r="T167">
            <v>97.45556023265199</v>
          </cell>
          <cell r="U167">
            <v>103.25336221282403</v>
          </cell>
          <cell r="V167">
            <v>1171.60617</v>
          </cell>
          <cell r="W167">
            <v>1087.9002866666667</v>
          </cell>
          <cell r="X167">
            <v>1178.6892833333332</v>
          </cell>
          <cell r="Y167">
            <v>1232.4514300000001</v>
          </cell>
          <cell r="Z167">
            <v>1261.8658033333334</v>
          </cell>
          <cell r="AA167">
            <v>1323.3518200000001</v>
          </cell>
        </row>
        <row r="168">
          <cell r="F168" t="str">
            <v>Kiunga CV10/shiploader</v>
          </cell>
          <cell r="H168" t="str">
            <v>Link</v>
          </cell>
          <cell r="J168">
            <v>90.430140706459724</v>
          </cell>
          <cell r="K168">
            <v>73.815208836034017</v>
          </cell>
          <cell r="L168">
            <v>97.644720685897994</v>
          </cell>
          <cell r="M168">
            <v>84.531681265024574</v>
          </cell>
          <cell r="N168">
            <v>91.929449356296317</v>
          </cell>
          <cell r="O168">
            <v>90.309867380442938</v>
          </cell>
          <cell r="P168">
            <v>97.97295346530133</v>
          </cell>
          <cell r="Q168">
            <v>93.636056238884152</v>
          </cell>
          <cell r="R168">
            <v>88.655255382020513</v>
          </cell>
          <cell r="S168">
            <v>104.21086229565375</v>
          </cell>
          <cell r="T168">
            <v>97.45556023265199</v>
          </cell>
          <cell r="U168">
            <v>103.25336221282403</v>
          </cell>
          <cell r="V168">
            <v>1171.60617</v>
          </cell>
          <cell r="W168">
            <v>1087.9002866666667</v>
          </cell>
          <cell r="X168">
            <v>1178.6892833333332</v>
          </cell>
          <cell r="Y168">
            <v>1232.4514300000001</v>
          </cell>
          <cell r="Z168">
            <v>1261.8658033333334</v>
          </cell>
          <cell r="AA168">
            <v>1323.3518200000001</v>
          </cell>
        </row>
      </sheetData>
      <sheetData sheetId="6" refreshError="1"/>
      <sheetData sheetId="7">
        <row r="12">
          <cell r="C12" t="str">
            <v>2400121113</v>
          </cell>
          <cell r="D12" t="str">
            <v>Taranaki</v>
          </cell>
          <cell r="F12" t="str">
            <v>Feeder FE05</v>
          </cell>
          <cell r="G12" t="str">
            <v>Input</v>
          </cell>
          <cell r="H12" t="str">
            <v>USD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</row>
        <row r="13">
          <cell r="C13" t="str">
            <v>2400121113</v>
          </cell>
          <cell r="F13" t="str">
            <v>Crusher GCR01</v>
          </cell>
          <cell r="G13" t="str">
            <v>Input</v>
          </cell>
          <cell r="H13" t="str">
            <v>USD</v>
          </cell>
        </row>
        <row r="14">
          <cell r="C14" t="str">
            <v>2400120113</v>
          </cell>
          <cell r="D14" t="str">
            <v>Inpit</v>
          </cell>
          <cell r="F14" t="str">
            <v>Feeder FE02</v>
          </cell>
          <cell r="G14" t="str">
            <v>Input</v>
          </cell>
          <cell r="H14" t="str">
            <v>USD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</row>
        <row r="15">
          <cell r="C15" t="str">
            <v>2400120113</v>
          </cell>
          <cell r="F15" t="str">
            <v>Crusher GCR02</v>
          </cell>
          <cell r="G15" t="str">
            <v>Input</v>
          </cell>
          <cell r="H15" t="str">
            <v>USD</v>
          </cell>
        </row>
        <row r="16">
          <cell r="C16" t="str">
            <v>2400130113</v>
          </cell>
          <cell r="D16" t="str">
            <v>Reclaim</v>
          </cell>
          <cell r="F16" t="str">
            <v>ISP Feeders</v>
          </cell>
          <cell r="G16" t="str">
            <v>Input</v>
          </cell>
          <cell r="H16" t="str">
            <v>USD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</row>
        <row r="17">
          <cell r="C17" t="str">
            <v>2400130113</v>
          </cell>
          <cell r="F17" t="str">
            <v>ISP Conveyors</v>
          </cell>
          <cell r="G17" t="str">
            <v>Input</v>
          </cell>
          <cell r="H17" t="str">
            <v>USD</v>
          </cell>
        </row>
        <row r="18">
          <cell r="C18" t="str">
            <v>2400200113</v>
          </cell>
          <cell r="D18" t="str">
            <v>Grinding</v>
          </cell>
          <cell r="F18" t="str">
            <v>Sag mill 01</v>
          </cell>
          <cell r="G18" t="str">
            <v>Input</v>
          </cell>
          <cell r="H18" t="str">
            <v>USD</v>
          </cell>
          <cell r="J18">
            <v>0</v>
          </cell>
          <cell r="K18">
            <v>0</v>
          </cell>
          <cell r="L18">
            <v>618250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702750</v>
          </cell>
          <cell r="U18">
            <v>0</v>
          </cell>
          <cell r="V18">
            <v>1321000</v>
          </cell>
          <cell r="W18">
            <v>1321000</v>
          </cell>
          <cell r="X18">
            <v>1321000</v>
          </cell>
          <cell r="Y18">
            <v>1321000</v>
          </cell>
          <cell r="Z18">
            <v>1321000</v>
          </cell>
          <cell r="AA18">
            <v>1321000</v>
          </cell>
        </row>
        <row r="19">
          <cell r="C19" t="str">
            <v>2400200113</v>
          </cell>
          <cell r="F19" t="str">
            <v>Ball Mill 1A</v>
          </cell>
          <cell r="G19" t="str">
            <v>Input</v>
          </cell>
          <cell r="H19" t="str">
            <v>USD</v>
          </cell>
        </row>
        <row r="20">
          <cell r="C20" t="str">
            <v>2400200113</v>
          </cell>
          <cell r="F20" t="str">
            <v>Ball Mill 1B</v>
          </cell>
          <cell r="G20" t="str">
            <v>Input</v>
          </cell>
          <cell r="H20" t="str">
            <v>USD</v>
          </cell>
        </row>
        <row r="21">
          <cell r="C21" t="str">
            <v>2400210113</v>
          </cell>
          <cell r="D21" t="str">
            <v>Flotation</v>
          </cell>
          <cell r="F21" t="str">
            <v>Rougher cells 1</v>
          </cell>
          <cell r="G21" t="str">
            <v>Input</v>
          </cell>
          <cell r="H21" t="str">
            <v>USD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87500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87500</v>
          </cell>
          <cell r="W21">
            <v>87500</v>
          </cell>
          <cell r="X21">
            <v>87500</v>
          </cell>
          <cell r="Y21">
            <v>87500</v>
          </cell>
          <cell r="Z21">
            <v>87500</v>
          </cell>
          <cell r="AA21">
            <v>87500</v>
          </cell>
        </row>
        <row r="22">
          <cell r="C22" t="str">
            <v>2400210113</v>
          </cell>
          <cell r="F22" t="str">
            <v>Hi Grade Circuit 1</v>
          </cell>
          <cell r="G22" t="str">
            <v>Input</v>
          </cell>
          <cell r="H22" t="str">
            <v>USD</v>
          </cell>
        </row>
        <row r="23">
          <cell r="C23" t="str">
            <v>2400210113</v>
          </cell>
          <cell r="F23" t="str">
            <v>Cleaner/Recleaner 1</v>
          </cell>
          <cell r="G23" t="str">
            <v>Input</v>
          </cell>
          <cell r="H23" t="str">
            <v>USD</v>
          </cell>
        </row>
        <row r="24">
          <cell r="C24" t="str">
            <v>2400210113</v>
          </cell>
          <cell r="F24" t="str">
            <v>Lo-Grade Circuit 1</v>
          </cell>
          <cell r="G24" t="str">
            <v>Input</v>
          </cell>
          <cell r="H24" t="str">
            <v>USD</v>
          </cell>
        </row>
        <row r="25">
          <cell r="C25" t="str">
            <v>2400201113</v>
          </cell>
          <cell r="D25" t="str">
            <v>Grinding</v>
          </cell>
          <cell r="F25" t="str">
            <v>Sag mill 02</v>
          </cell>
          <cell r="G25" t="str">
            <v>Input</v>
          </cell>
          <cell r="H25" t="str">
            <v>USD</v>
          </cell>
          <cell r="J25">
            <v>198750</v>
          </cell>
          <cell r="K25">
            <v>0</v>
          </cell>
          <cell r="L25">
            <v>0</v>
          </cell>
          <cell r="M25">
            <v>0</v>
          </cell>
          <cell r="N25">
            <v>567500</v>
          </cell>
          <cell r="O25">
            <v>0</v>
          </cell>
          <cell r="P25">
            <v>0</v>
          </cell>
          <cell r="Q25">
            <v>0</v>
          </cell>
          <cell r="R25">
            <v>227500</v>
          </cell>
          <cell r="S25">
            <v>0</v>
          </cell>
          <cell r="T25">
            <v>0</v>
          </cell>
          <cell r="U25">
            <v>190990.86249999999</v>
          </cell>
          <cell r="V25">
            <v>1184740.8625</v>
          </cell>
          <cell r="W25">
            <v>1184740.8625</v>
          </cell>
          <cell r="X25">
            <v>1184740.8625</v>
          </cell>
          <cell r="Y25">
            <v>1184740.8625</v>
          </cell>
          <cell r="Z25">
            <v>1184740.8625</v>
          </cell>
          <cell r="AA25">
            <v>1184740.8625</v>
          </cell>
        </row>
        <row r="26">
          <cell r="C26" t="str">
            <v>2400201113</v>
          </cell>
          <cell r="F26" t="str">
            <v>Ball Mill 2A</v>
          </cell>
          <cell r="G26" t="str">
            <v>Input</v>
          </cell>
          <cell r="H26" t="str">
            <v>USD</v>
          </cell>
        </row>
        <row r="27">
          <cell r="C27" t="str">
            <v>2400201113</v>
          </cell>
          <cell r="F27" t="str">
            <v>Ball Mill 2B</v>
          </cell>
          <cell r="G27" t="str">
            <v>Input</v>
          </cell>
          <cell r="H27" t="str">
            <v>USD</v>
          </cell>
        </row>
        <row r="28">
          <cell r="C28" t="str">
            <v>2400211113</v>
          </cell>
          <cell r="D28" t="str">
            <v>Flotation</v>
          </cell>
          <cell r="F28" t="str">
            <v>Rougher cells 2</v>
          </cell>
          <cell r="G28" t="str">
            <v>Input</v>
          </cell>
          <cell r="H28" t="str">
            <v>USD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</row>
        <row r="29">
          <cell r="C29" t="str">
            <v>2400211113</v>
          </cell>
          <cell r="F29" t="str">
            <v>Hi Grade Circuit 2</v>
          </cell>
          <cell r="G29" t="str">
            <v>Input</v>
          </cell>
          <cell r="H29" t="str">
            <v>USD</v>
          </cell>
        </row>
        <row r="30">
          <cell r="C30" t="str">
            <v>2400211113</v>
          </cell>
          <cell r="F30" t="str">
            <v>Cleaner/Recleaner 2</v>
          </cell>
          <cell r="G30" t="str">
            <v>Input</v>
          </cell>
          <cell r="H30" t="str">
            <v>USD</v>
          </cell>
        </row>
        <row r="31">
          <cell r="C31" t="str">
            <v>2400211113</v>
          </cell>
          <cell r="F31" t="str">
            <v>Lo-Grade Circuit 2</v>
          </cell>
          <cell r="G31" t="str">
            <v>Input</v>
          </cell>
          <cell r="H31" t="str">
            <v>USD</v>
          </cell>
        </row>
        <row r="32">
          <cell r="C32" t="str">
            <v>2400270113</v>
          </cell>
          <cell r="F32" t="str">
            <v>Kiln Discharge and Crushing</v>
          </cell>
          <cell r="G32" t="str">
            <v>Input</v>
          </cell>
          <cell r="H32" t="str">
            <v>USD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Notes"/>
      <sheetName val="Parameters"/>
      <sheetName val="InitFleet"/>
      <sheetName val="ReplFleet"/>
      <sheetName val="PASTE IN REP"/>
      <sheetName val="Paste In Op Hrs"/>
      <sheetName val="FleetOpHrs"/>
      <sheetName val="Paste in Fleet Nos"/>
      <sheetName val="Fleet"/>
      <sheetName val="MARC_Rates"/>
      <sheetName val="EquipData"/>
      <sheetName val="Fixed Plant"/>
      <sheetName val="Inputs"/>
      <sheetName val="Fixed Plant Maintenance"/>
    </sheetNames>
    <sheetDataSet>
      <sheetData sheetId="0"/>
      <sheetData sheetId="1"/>
      <sheetData sheetId="2" refreshError="1">
        <row r="9">
          <cell r="C9" t="str">
            <v>Y1</v>
          </cell>
          <cell r="E9">
            <v>38353</v>
          </cell>
        </row>
        <row r="10">
          <cell r="C10" t="str">
            <v>Y2</v>
          </cell>
          <cell r="E10">
            <v>38718</v>
          </cell>
        </row>
        <row r="11">
          <cell r="C11" t="str">
            <v>Y3</v>
          </cell>
          <cell r="E11">
            <v>39083</v>
          </cell>
        </row>
        <row r="12">
          <cell r="C12" t="str">
            <v>Y4</v>
          </cell>
          <cell r="E12">
            <v>39448</v>
          </cell>
        </row>
        <row r="13">
          <cell r="C13" t="str">
            <v>Y5</v>
          </cell>
          <cell r="E13">
            <v>39814</v>
          </cell>
        </row>
        <row r="14">
          <cell r="C14" t="str">
            <v>Y6</v>
          </cell>
          <cell r="E14">
            <v>40179</v>
          </cell>
        </row>
        <row r="15">
          <cell r="C15" t="str">
            <v>Y7</v>
          </cell>
          <cell r="E15">
            <v>40544</v>
          </cell>
        </row>
        <row r="16">
          <cell r="C16" t="str">
            <v>Y8</v>
          </cell>
          <cell r="E16">
            <v>40909</v>
          </cell>
        </row>
        <row r="17">
          <cell r="C17" t="str">
            <v>Y9</v>
          </cell>
          <cell r="E17">
            <v>41275</v>
          </cell>
        </row>
        <row r="18">
          <cell r="C18" t="str">
            <v>Y10</v>
          </cell>
          <cell r="E18">
            <v>41640</v>
          </cell>
        </row>
        <row r="19">
          <cell r="C19" t="str">
            <v>Y11</v>
          </cell>
          <cell r="E19">
            <v>42005</v>
          </cell>
        </row>
        <row r="20">
          <cell r="C20" t="str">
            <v>Y12</v>
          </cell>
          <cell r="E20">
            <v>42370</v>
          </cell>
        </row>
        <row r="21">
          <cell r="C21" t="str">
            <v>Y13</v>
          </cell>
          <cell r="E21">
            <v>42736</v>
          </cell>
        </row>
        <row r="22">
          <cell r="C22" t="str">
            <v>Y14</v>
          </cell>
          <cell r="E22">
            <v>43101</v>
          </cell>
        </row>
        <row r="23">
          <cell r="C23" t="str">
            <v>Y15</v>
          </cell>
          <cell r="E23">
            <v>43466</v>
          </cell>
        </row>
        <row r="24">
          <cell r="C24" t="str">
            <v>Y16</v>
          </cell>
          <cell r="E24">
            <v>43831</v>
          </cell>
        </row>
        <row r="25">
          <cell r="C25" t="str">
            <v>Y17</v>
          </cell>
          <cell r="E25">
            <v>44197</v>
          </cell>
        </row>
        <row r="26">
          <cell r="C26" t="str">
            <v>Y18</v>
          </cell>
          <cell r="E26">
            <v>44562</v>
          </cell>
        </row>
        <row r="27">
          <cell r="C27" t="str">
            <v>Y19</v>
          </cell>
          <cell r="E27">
            <v>44927</v>
          </cell>
        </row>
        <row r="28">
          <cell r="C28" t="str">
            <v>Y20</v>
          </cell>
          <cell r="E28">
            <v>45292</v>
          </cell>
        </row>
        <row r="29">
          <cell r="C29" t="str">
            <v>Y21</v>
          </cell>
          <cell r="E29">
            <v>45658</v>
          </cell>
        </row>
        <row r="30">
          <cell r="C30" t="str">
            <v>Y22</v>
          </cell>
          <cell r="E30">
            <v>46023</v>
          </cell>
        </row>
        <row r="31">
          <cell r="C31" t="str">
            <v>Y23</v>
          </cell>
          <cell r="E31">
            <v>46388</v>
          </cell>
        </row>
        <row r="32">
          <cell r="C32" t="str">
            <v>Y24</v>
          </cell>
          <cell r="E32">
            <v>46753</v>
          </cell>
        </row>
        <row r="33">
          <cell r="C33" t="str">
            <v>Y25</v>
          </cell>
          <cell r="E33">
            <v>47119</v>
          </cell>
        </row>
        <row r="34">
          <cell r="C34" t="str">
            <v>Y26</v>
          </cell>
          <cell r="E34">
            <v>47484</v>
          </cell>
        </row>
        <row r="35">
          <cell r="C35" t="str">
            <v>Y27</v>
          </cell>
          <cell r="E35">
            <v>47849</v>
          </cell>
        </row>
        <row r="36">
          <cell r="C36" t="str">
            <v>Y28</v>
          </cell>
          <cell r="E36">
            <v>48214</v>
          </cell>
        </row>
        <row r="37">
          <cell r="C37" t="str">
            <v>Y29</v>
          </cell>
          <cell r="E37">
            <v>48580</v>
          </cell>
        </row>
        <row r="38">
          <cell r="C38" t="str">
            <v>Y30</v>
          </cell>
          <cell r="E38">
            <v>48945</v>
          </cell>
        </row>
      </sheetData>
      <sheetData sheetId="3"/>
      <sheetData sheetId="4"/>
      <sheetData sheetId="5"/>
      <sheetData sheetId="6"/>
      <sheetData sheetId="7"/>
      <sheetData sheetId="8"/>
      <sheetData sheetId="9" refreshError="1">
        <row r="12">
          <cell r="B12">
            <v>110</v>
          </cell>
        </row>
        <row r="13">
          <cell r="B13">
            <v>111</v>
          </cell>
        </row>
        <row r="14">
          <cell r="B14">
            <v>118</v>
          </cell>
        </row>
        <row r="15">
          <cell r="B15">
            <v>202</v>
          </cell>
        </row>
        <row r="16">
          <cell r="B16">
            <v>204</v>
          </cell>
        </row>
        <row r="17">
          <cell r="B17">
            <v>218</v>
          </cell>
        </row>
        <row r="18">
          <cell r="B18">
            <v>229</v>
          </cell>
        </row>
        <row r="19">
          <cell r="B19">
            <v>230</v>
          </cell>
        </row>
        <row r="20">
          <cell r="B20">
            <v>231</v>
          </cell>
        </row>
        <row r="21">
          <cell r="B21">
            <v>232</v>
          </cell>
        </row>
        <row r="22">
          <cell r="B22">
            <v>300</v>
          </cell>
        </row>
        <row r="23">
          <cell r="B23">
            <v>301</v>
          </cell>
        </row>
        <row r="24">
          <cell r="B24">
            <v>302</v>
          </cell>
        </row>
        <row r="25">
          <cell r="B25">
            <v>303</v>
          </cell>
        </row>
        <row r="26">
          <cell r="B26">
            <v>304</v>
          </cell>
        </row>
        <row r="27">
          <cell r="B27">
            <v>305</v>
          </cell>
        </row>
        <row r="28">
          <cell r="B28">
            <v>604</v>
          </cell>
        </row>
        <row r="29">
          <cell r="B29">
            <v>605</v>
          </cell>
        </row>
        <row r="30">
          <cell r="B30">
            <v>701</v>
          </cell>
        </row>
        <row r="31">
          <cell r="B31">
            <v>703</v>
          </cell>
        </row>
        <row r="32">
          <cell r="B32">
            <v>704</v>
          </cell>
        </row>
        <row r="33">
          <cell r="B33">
            <v>705</v>
          </cell>
        </row>
        <row r="34">
          <cell r="B34">
            <v>800</v>
          </cell>
        </row>
        <row r="35">
          <cell r="B35">
            <v>802</v>
          </cell>
        </row>
        <row r="36">
          <cell r="B36">
            <v>803</v>
          </cell>
        </row>
        <row r="37">
          <cell r="B37">
            <v>811</v>
          </cell>
        </row>
        <row r="38">
          <cell r="B38">
            <v>1102</v>
          </cell>
        </row>
        <row r="39">
          <cell r="B39">
            <v>1103</v>
          </cell>
        </row>
        <row r="40">
          <cell r="B40">
            <v>1107</v>
          </cell>
        </row>
        <row r="41">
          <cell r="B41">
            <v>0</v>
          </cell>
        </row>
        <row r="42">
          <cell r="B42">
            <v>0</v>
          </cell>
        </row>
        <row r="43">
          <cell r="B43">
            <v>0</v>
          </cell>
        </row>
        <row r="44">
          <cell r="B44">
            <v>0</v>
          </cell>
        </row>
        <row r="45">
          <cell r="B45">
            <v>0</v>
          </cell>
        </row>
        <row r="46">
          <cell r="B46">
            <v>0</v>
          </cell>
        </row>
        <row r="47">
          <cell r="B47">
            <v>0</v>
          </cell>
        </row>
        <row r="48">
          <cell r="B48">
            <v>0</v>
          </cell>
        </row>
        <row r="49">
          <cell r="B49">
            <v>0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0</v>
          </cell>
        </row>
        <row r="55">
          <cell r="B55">
            <v>0</v>
          </cell>
        </row>
        <row r="56">
          <cell r="B56">
            <v>0</v>
          </cell>
        </row>
        <row r="57">
          <cell r="B57">
            <v>0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0</v>
          </cell>
        </row>
        <row r="63">
          <cell r="B63">
            <v>0</v>
          </cell>
        </row>
        <row r="64">
          <cell r="B64">
            <v>0</v>
          </cell>
        </row>
        <row r="65">
          <cell r="B65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0</v>
          </cell>
        </row>
        <row r="75">
          <cell r="B75">
            <v>0</v>
          </cell>
        </row>
        <row r="76">
          <cell r="B76">
            <v>0</v>
          </cell>
        </row>
        <row r="77">
          <cell r="B77">
            <v>0</v>
          </cell>
        </row>
        <row r="78">
          <cell r="B78">
            <v>0</v>
          </cell>
        </row>
        <row r="79">
          <cell r="B79">
            <v>0</v>
          </cell>
        </row>
        <row r="80">
          <cell r="B80">
            <v>0</v>
          </cell>
        </row>
      </sheetData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FE-MOER Register"/>
      <sheetName val="Hoja1"/>
      <sheetName val="LISTS-FOR INTERNAL USE ONLY"/>
      <sheetName val="Fleet"/>
      <sheetName val="Parameters"/>
    </sheetNames>
    <sheetDataSet>
      <sheetData sheetId="0" refreshError="1"/>
      <sheetData sheetId="1" refreshError="1"/>
      <sheetData sheetId="2" refreshError="1">
        <row r="8">
          <cell r="B8" t="str">
            <v>In Progress</v>
          </cell>
        </row>
        <row r="9">
          <cell r="B9" t="str">
            <v>For Approval</v>
          </cell>
        </row>
        <row r="10">
          <cell r="B10" t="str">
            <v>Approved</v>
          </cell>
        </row>
        <row r="11">
          <cell r="B11" t="str">
            <v>Defining scope</v>
          </cell>
        </row>
        <row r="12">
          <cell r="B12" t="str">
            <v>TBD</v>
          </cell>
        </row>
        <row r="13">
          <cell r="B13" t="str">
            <v>Voided</v>
          </cell>
        </row>
        <row r="17">
          <cell r="B17" t="str">
            <v>Johnny Campo</v>
          </cell>
        </row>
        <row r="18">
          <cell r="B18" t="str">
            <v>Operation Manager</v>
          </cell>
        </row>
        <row r="19">
          <cell r="B19" t="str">
            <v>Purchasing</v>
          </cell>
        </row>
        <row r="20">
          <cell r="B20" t="str">
            <v>Peter Tilston</v>
          </cell>
        </row>
        <row r="21">
          <cell r="B21" t="str">
            <v>Jaime Urjel</v>
          </cell>
        </row>
        <row r="22">
          <cell r="B22" t="str">
            <v>Harold McBride</v>
          </cell>
        </row>
        <row r="23">
          <cell r="B23" t="str">
            <v>Chris Phillips</v>
          </cell>
        </row>
        <row r="24">
          <cell r="B24" t="str">
            <v>Reinhold Schmidt</v>
          </cell>
        </row>
        <row r="25">
          <cell r="B25" t="str">
            <v>Gary Nagle</v>
          </cell>
        </row>
      </sheetData>
      <sheetData sheetId="3" refreshError="1"/>
      <sheetData sheetId="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READY MIX"/>
      <sheetName val="READY MIX CLIENTE"/>
      <sheetName val="SILOS"/>
      <sheetName val="SILOS CLIENTE"/>
      <sheetName val="TRITURADORA"/>
      <sheetName val="TRITURADORA CLIENTE"/>
      <sheetName val="OTROS MONTAJES"/>
      <sheetName val="OTROS MONTAJES CLIENTE"/>
      <sheetName val="TARIFAS DE VENTA "/>
      <sheetName val="TARIFAS DE VENTA CLIENTE"/>
      <sheetName val="CONTROL VALOR VENTA"/>
      <sheetName val="APUS"/>
      <sheetName val="VAR"/>
      <sheetName val="RESUMEN"/>
      <sheetName val="DESGLOSE"/>
      <sheetName val="FABRICACIONES"/>
      <sheetName val="QAQC FABRIC"/>
      <sheetName val="PINTURA"/>
      <sheetName val="GROUTING"/>
      <sheetName val="RENDIMIENTOS"/>
      <sheetName val="TOPOGRAFIA"/>
      <sheetName val="SUBCON"/>
      <sheetName val="OTROS MO"/>
      <sheetName val="CONS"/>
      <sheetName val="EQUI"/>
      <sheetName val="SUPERV"/>
      <sheetName val="INDIR"/>
      <sheetName val="CALC-MOD"/>
      <sheetName val="MOD GUATEMALA"/>
      <sheetName val="F-IIA-320"/>
      <sheetName val="SALAR"/>
      <sheetName val="DOT"/>
      <sheetName val="NOM-1T"/>
      <sheetName val="NOM-2T"/>
      <sheetName val="NOM-3T"/>
      <sheetName val="BASE EQUI"/>
      <sheetName val="BASE CONS"/>
      <sheetName val="referencia dotació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DESGLOSE"/>
      <sheetName val="VAR"/>
      <sheetName val="INDIR"/>
      <sheetName val="SUPERV"/>
      <sheetName val="SUBCON"/>
      <sheetName val="APU"/>
      <sheetName val="CALC-MOD"/>
      <sheetName val="CONS"/>
      <sheetName val="MOD PERU"/>
      <sheetName val="FACT. PREST PERU"/>
      <sheetName val="OTROS MO"/>
      <sheetName val="EQUI"/>
      <sheetName val="F-IIA-320"/>
      <sheetName val="SALAR"/>
      <sheetName val="DOT"/>
      <sheetName val="BASE EQUI"/>
      <sheetName val="BASE CONS"/>
      <sheetName val="referencia dotación"/>
      <sheetName val="INSTAL"/>
      <sheetName val="NOM-1T"/>
      <sheetName val="SUMINISTROS"/>
      <sheetName val="#¡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-01"/>
      <sheetName val="SEMAFORO 56-07"/>
      <sheetName val="SEMAFORO 55CN-03"/>
      <sheetName val="SEMAFORO 55CN-01"/>
      <sheetName val="TORTA EST. VIAS "/>
      <sheetName val="EST. VIAS"/>
      <sheetName val="MAPA EST RED"/>
      <sheetName val="NECESIDAD VIA"/>
      <sheetName val="Necesidades cr."/>
      <sheetName val="SITIOS CRITICOS"/>
      <sheetName val="CANT OBRA B-C"/>
      <sheetName val="CANT OBRA C-G"/>
      <sheetName val="CANT OBRA Z-U"/>
      <sheetName val="CANT OBRA B-T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junio"/>
      <sheetName val="ACCIDENTALIDAD julio"/>
      <sheetName val="ACCIDENTALIDAD agosto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FOTOG"/>
      <sheetName val="PRENSA"/>
      <sheetName val="COMENTARIOS"/>
      <sheetName val="ACC.EJECUTIVO"/>
      <sheetName val="RESUM.ACCID"/>
      <sheetName val="RESUM.ACCID (2)"/>
    </sheetNames>
    <sheetDataSet>
      <sheetData sheetId="0"/>
      <sheetData sheetId="1">
        <row r="2">
          <cell r="A2" t="str">
            <v>REGIONAL CUNDINAMARCA</v>
          </cell>
        </row>
      </sheetData>
      <sheetData sheetId="2"/>
      <sheetData sheetId="3">
        <row r="9">
          <cell r="E9" t="str">
            <v>EDGAR EDUARDO HERNANDEZ Q.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LLA SAGRARIO"/>
      <sheetName val="RESUMEN"/>
      <sheetName val="TUBERIA"/>
      <sheetName val="DOMICILIARIAS"/>
      <sheetName val="ASFALTO"/>
      <sheetName val="PAVIMENTO"/>
      <sheetName val="ANDENES"/>
      <sheetName val="SOBREPISO"/>
      <sheetName val="ACOMETIDAS"/>
      <sheetName val="FACTORES"/>
    </sheetNames>
    <sheetDataSet>
      <sheetData sheetId="0"/>
      <sheetData sheetId="1"/>
      <sheetData sheetId="2" refreshError="1">
        <row r="12">
          <cell r="S12">
            <v>1.2555959999999899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rison"/>
      <sheetName val="MAIN"/>
      <sheetName val="DIV INC"/>
      <sheetName val="LBO Analysis"/>
      <sheetName val="Multiple"/>
      <sheetName val="Perpetuity"/>
      <sheetName val="DCF 3"/>
      <sheetName val="WACC II"/>
      <sheetName val="S&amp;P"/>
      <sheetName val="Developer Notes"/>
      <sheetName val="EQ. IRR"/>
      <sheetName val="COVEN"/>
      <sheetName val="SUMMARY"/>
      <sheetName val="Reconciliations"/>
      <sheetName val="LTM"/>
      <sheetName val="CREDIT STATS"/>
      <sheetName val="Toggles"/>
      <sheetName val="Data"/>
      <sheetName val="dPrint"/>
      <sheetName val="DropZone"/>
      <sheetName val="mProcess"/>
      <sheetName val="mlError"/>
      <sheetName val="mGlobals"/>
      <sheetName val="mMain"/>
      <sheetName val="mToggles"/>
      <sheetName val="mcFunctions"/>
      <sheetName val="mMisc"/>
      <sheetName val="mdPrint"/>
      <sheetName val="CONS"/>
      <sheetName val="EQUI"/>
      <sheetName val="OTROS 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61"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L461">
            <v>0</v>
          </cell>
          <cell r="M461">
            <v>0</v>
          </cell>
          <cell r="N461">
            <v>0</v>
          </cell>
        </row>
        <row r="463"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L463">
            <v>0</v>
          </cell>
          <cell r="M463">
            <v>0</v>
          </cell>
          <cell r="N463">
            <v>0</v>
          </cell>
        </row>
        <row r="464"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L464">
            <v>0</v>
          </cell>
          <cell r="M464">
            <v>0</v>
          </cell>
          <cell r="N464">
            <v>0</v>
          </cell>
        </row>
        <row r="465">
          <cell r="G465" t="str">
            <v>______</v>
          </cell>
          <cell r="H465" t="str">
            <v>______</v>
          </cell>
          <cell r="I465" t="str">
            <v>______</v>
          </cell>
          <cell r="J465" t="str">
            <v>______</v>
          </cell>
          <cell r="L465" t="str">
            <v>______</v>
          </cell>
          <cell r="M465" t="str">
            <v>______</v>
          </cell>
          <cell r="N465" t="str">
            <v>______</v>
          </cell>
        </row>
        <row r="466"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L466">
            <v>0</v>
          </cell>
          <cell r="M466">
            <v>0</v>
          </cell>
          <cell r="N466">
            <v>0</v>
          </cell>
        </row>
        <row r="468"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L468">
            <v>0</v>
          </cell>
          <cell r="M468">
            <v>0</v>
          </cell>
          <cell r="N468">
            <v>0</v>
          </cell>
        </row>
        <row r="469"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L469">
            <v>0</v>
          </cell>
          <cell r="M469">
            <v>0</v>
          </cell>
          <cell r="N469">
            <v>0</v>
          </cell>
        </row>
        <row r="470">
          <cell r="G470" t="str">
            <v>______</v>
          </cell>
          <cell r="H470" t="str">
            <v>______</v>
          </cell>
          <cell r="I470" t="str">
            <v>______</v>
          </cell>
          <cell r="J470" t="str">
            <v>______</v>
          </cell>
          <cell r="L470" t="str">
            <v>______</v>
          </cell>
          <cell r="M470" t="str">
            <v>______</v>
          </cell>
          <cell r="N470" t="str">
            <v>______</v>
          </cell>
        </row>
        <row r="471"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L471">
            <v>0</v>
          </cell>
          <cell r="M471">
            <v>0</v>
          </cell>
          <cell r="N471">
            <v>0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L473">
            <v>0</v>
          </cell>
          <cell r="M473">
            <v>0</v>
          </cell>
          <cell r="N473">
            <v>0</v>
          </cell>
        </row>
        <row r="474"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L474">
            <v>0</v>
          </cell>
          <cell r="M474">
            <v>0</v>
          </cell>
          <cell r="N474">
            <v>0</v>
          </cell>
        </row>
        <row r="475"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L475">
            <v>0</v>
          </cell>
          <cell r="M475">
            <v>0</v>
          </cell>
          <cell r="N475">
            <v>0</v>
          </cell>
        </row>
        <row r="477"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L477">
            <v>0</v>
          </cell>
          <cell r="M477">
            <v>0</v>
          </cell>
          <cell r="N477">
            <v>0</v>
          </cell>
        </row>
        <row r="480"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L480">
            <v>0</v>
          </cell>
          <cell r="M480">
            <v>0</v>
          </cell>
          <cell r="N480">
            <v>0</v>
          </cell>
        </row>
        <row r="481">
          <cell r="G481" t="str">
            <v>______</v>
          </cell>
          <cell r="H481" t="str">
            <v>______</v>
          </cell>
          <cell r="I481" t="str">
            <v>______</v>
          </cell>
          <cell r="J481" t="str">
            <v>______</v>
          </cell>
          <cell r="L481" t="str">
            <v>______</v>
          </cell>
          <cell r="M481" t="str">
            <v>______</v>
          </cell>
          <cell r="N481" t="str">
            <v>______</v>
          </cell>
        </row>
        <row r="482"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L482">
            <v>0</v>
          </cell>
          <cell r="M482">
            <v>0</v>
          </cell>
          <cell r="N482">
            <v>0</v>
          </cell>
        </row>
        <row r="484"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L484">
            <v>0</v>
          </cell>
          <cell r="M484">
            <v>0</v>
          </cell>
          <cell r="N484">
            <v>0</v>
          </cell>
        </row>
        <row r="485"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L485">
            <v>0</v>
          </cell>
          <cell r="M485">
            <v>0</v>
          </cell>
          <cell r="N485">
            <v>0</v>
          </cell>
        </row>
        <row r="486">
          <cell r="G486" t="str">
            <v>______</v>
          </cell>
          <cell r="H486" t="str">
            <v>______</v>
          </cell>
          <cell r="I486" t="str">
            <v>______</v>
          </cell>
          <cell r="J486" t="str">
            <v>______</v>
          </cell>
          <cell r="L486" t="str">
            <v>______</v>
          </cell>
          <cell r="M486" t="str">
            <v>______</v>
          </cell>
          <cell r="N486" t="str">
            <v>______</v>
          </cell>
        </row>
        <row r="487"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L487">
            <v>0</v>
          </cell>
          <cell r="M487">
            <v>0</v>
          </cell>
          <cell r="N487">
            <v>0</v>
          </cell>
        </row>
        <row r="490"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L490">
            <v>0</v>
          </cell>
          <cell r="M490">
            <v>0</v>
          </cell>
          <cell r="N490">
            <v>0</v>
          </cell>
        </row>
        <row r="510">
          <cell r="G510" t="str">
            <v>______</v>
          </cell>
          <cell r="H510" t="str">
            <v>______</v>
          </cell>
          <cell r="I510" t="str">
            <v>______</v>
          </cell>
          <cell r="J510" t="str">
            <v>______</v>
          </cell>
          <cell r="L510" t="str">
            <v>______</v>
          </cell>
          <cell r="M510" t="str">
            <v>______</v>
          </cell>
          <cell r="N510" t="str">
            <v>______</v>
          </cell>
        </row>
        <row r="511"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L511">
            <v>0</v>
          </cell>
          <cell r="M511">
            <v>0</v>
          </cell>
          <cell r="N511">
            <v>0</v>
          </cell>
        </row>
        <row r="512"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L512">
            <v>0</v>
          </cell>
          <cell r="M512">
            <v>0</v>
          </cell>
          <cell r="N512">
            <v>0</v>
          </cell>
        </row>
        <row r="514"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L514">
            <v>0</v>
          </cell>
          <cell r="M514">
            <v>0</v>
          </cell>
          <cell r="N514">
            <v>0</v>
          </cell>
        </row>
        <row r="515"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L515">
            <v>0</v>
          </cell>
          <cell r="M515">
            <v>0</v>
          </cell>
          <cell r="N515">
            <v>0</v>
          </cell>
        </row>
        <row r="516"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L516">
            <v>0</v>
          </cell>
          <cell r="M516">
            <v>0</v>
          </cell>
          <cell r="N516">
            <v>0</v>
          </cell>
        </row>
        <row r="517"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L517">
            <v>0</v>
          </cell>
          <cell r="M517">
            <v>0</v>
          </cell>
          <cell r="N517">
            <v>0</v>
          </cell>
        </row>
        <row r="518"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L518">
            <v>0</v>
          </cell>
          <cell r="M518">
            <v>0</v>
          </cell>
          <cell r="N518">
            <v>0</v>
          </cell>
        </row>
        <row r="519">
          <cell r="G519" t="str">
            <v>______</v>
          </cell>
          <cell r="H519" t="str">
            <v>______</v>
          </cell>
          <cell r="I519" t="str">
            <v>______</v>
          </cell>
          <cell r="J519" t="str">
            <v>______</v>
          </cell>
          <cell r="L519" t="str">
            <v>______</v>
          </cell>
          <cell r="M519" t="str">
            <v>______</v>
          </cell>
          <cell r="N519" t="str">
            <v>______</v>
          </cell>
        </row>
        <row r="520"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L520">
            <v>0</v>
          </cell>
          <cell r="M520">
            <v>0</v>
          </cell>
          <cell r="N520">
            <v>0</v>
          </cell>
        </row>
        <row r="522">
          <cell r="G522">
            <v>1998</v>
          </cell>
          <cell r="H522">
            <v>1999</v>
          </cell>
          <cell r="I522">
            <v>2000</v>
          </cell>
          <cell r="J522">
            <v>2001</v>
          </cell>
          <cell r="L522">
            <v>2000</v>
          </cell>
          <cell r="M522">
            <v>2001</v>
          </cell>
          <cell r="N522">
            <v>2002</v>
          </cell>
        </row>
        <row r="525"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L525">
            <v>0</v>
          </cell>
          <cell r="M525">
            <v>0</v>
          </cell>
          <cell r="N525">
            <v>0</v>
          </cell>
        </row>
        <row r="526"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L526">
            <v>0</v>
          </cell>
          <cell r="M526">
            <v>0</v>
          </cell>
          <cell r="N526">
            <v>0</v>
          </cell>
        </row>
        <row r="527">
          <cell r="G527" t="str">
            <v>______</v>
          </cell>
          <cell r="H527" t="str">
            <v>______</v>
          </cell>
          <cell r="I527" t="str">
            <v>______</v>
          </cell>
          <cell r="J527" t="str">
            <v>______</v>
          </cell>
          <cell r="L527" t="str">
            <v>______</v>
          </cell>
          <cell r="M527" t="str">
            <v>______</v>
          </cell>
          <cell r="N527" t="str">
            <v>______</v>
          </cell>
        </row>
        <row r="528"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L528">
            <v>0</v>
          </cell>
          <cell r="M528">
            <v>0</v>
          </cell>
          <cell r="N528">
            <v>0</v>
          </cell>
        </row>
        <row r="529">
          <cell r="G529" t="str">
            <v>______</v>
          </cell>
          <cell r="H529" t="str">
            <v>______</v>
          </cell>
          <cell r="I529" t="str">
            <v>______</v>
          </cell>
          <cell r="J529" t="str">
            <v>______</v>
          </cell>
          <cell r="L529" t="str">
            <v>______</v>
          </cell>
          <cell r="M529" t="str">
            <v>______</v>
          </cell>
          <cell r="N529" t="str">
            <v>______</v>
          </cell>
        </row>
        <row r="530"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L530">
            <v>0</v>
          </cell>
          <cell r="M530">
            <v>0</v>
          </cell>
          <cell r="N530">
            <v>0</v>
          </cell>
        </row>
        <row r="532">
          <cell r="G532">
            <v>0</v>
          </cell>
          <cell r="H532">
            <v>0</v>
          </cell>
          <cell r="I532">
            <v>0</v>
          </cell>
          <cell r="J532">
            <v>0</v>
          </cell>
          <cell r="L532">
            <v>0</v>
          </cell>
          <cell r="M532">
            <v>0</v>
          </cell>
          <cell r="N532">
            <v>0</v>
          </cell>
        </row>
        <row r="533"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L533">
            <v>0</v>
          </cell>
          <cell r="M533">
            <v>0</v>
          </cell>
          <cell r="N533">
            <v>0</v>
          </cell>
        </row>
        <row r="534"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L534">
            <v>0</v>
          </cell>
          <cell r="M534">
            <v>0</v>
          </cell>
          <cell r="N534">
            <v>0</v>
          </cell>
        </row>
        <row r="535"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L535">
            <v>0</v>
          </cell>
          <cell r="M535">
            <v>0</v>
          </cell>
          <cell r="N535">
            <v>0</v>
          </cell>
        </row>
        <row r="536"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L536">
            <v>0</v>
          </cell>
          <cell r="M536">
            <v>0</v>
          </cell>
          <cell r="N536">
            <v>0</v>
          </cell>
        </row>
        <row r="537"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L537">
            <v>0</v>
          </cell>
          <cell r="M537">
            <v>0</v>
          </cell>
          <cell r="N537">
            <v>0</v>
          </cell>
        </row>
        <row r="538">
          <cell r="G538" t="str">
            <v>______</v>
          </cell>
          <cell r="H538" t="str">
            <v>______</v>
          </cell>
          <cell r="I538" t="str">
            <v>______</v>
          </cell>
          <cell r="J538" t="str">
            <v>______</v>
          </cell>
          <cell r="L538" t="str">
            <v>______</v>
          </cell>
          <cell r="M538" t="str">
            <v>______</v>
          </cell>
          <cell r="N538" t="str">
            <v>______</v>
          </cell>
        </row>
        <row r="539"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L539">
            <v>0</v>
          </cell>
          <cell r="M539">
            <v>0</v>
          </cell>
          <cell r="N539">
            <v>0</v>
          </cell>
        </row>
        <row r="548"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L548">
            <v>0</v>
          </cell>
          <cell r="M548">
            <v>0</v>
          </cell>
          <cell r="N548">
            <v>0</v>
          </cell>
        </row>
        <row r="550"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L550">
            <v>0</v>
          </cell>
          <cell r="M550">
            <v>0</v>
          </cell>
          <cell r="N550">
            <v>0</v>
          </cell>
        </row>
        <row r="551"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L551">
            <v>0</v>
          </cell>
          <cell r="M551">
            <v>0</v>
          </cell>
          <cell r="N551">
            <v>0</v>
          </cell>
        </row>
        <row r="552"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L552">
            <v>0</v>
          </cell>
          <cell r="M552">
            <v>0</v>
          </cell>
          <cell r="N552">
            <v>0</v>
          </cell>
        </row>
        <row r="553"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L553">
            <v>0</v>
          </cell>
          <cell r="M553">
            <v>0</v>
          </cell>
          <cell r="N553">
            <v>0</v>
          </cell>
        </row>
        <row r="554"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L554">
            <v>0</v>
          </cell>
          <cell r="M554">
            <v>0</v>
          </cell>
          <cell r="N554">
            <v>0</v>
          </cell>
        </row>
        <row r="555"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L555">
            <v>0</v>
          </cell>
          <cell r="M555">
            <v>0</v>
          </cell>
          <cell r="N555">
            <v>0</v>
          </cell>
        </row>
        <row r="556"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L556">
            <v>0</v>
          </cell>
          <cell r="M556">
            <v>0</v>
          </cell>
          <cell r="N556">
            <v>0</v>
          </cell>
        </row>
        <row r="557"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L557">
            <v>0</v>
          </cell>
          <cell r="M557">
            <v>0</v>
          </cell>
          <cell r="N557">
            <v>0</v>
          </cell>
        </row>
        <row r="558"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L558">
            <v>0</v>
          </cell>
          <cell r="M558">
            <v>0</v>
          </cell>
          <cell r="N558">
            <v>0</v>
          </cell>
        </row>
        <row r="559"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L559">
            <v>0</v>
          </cell>
          <cell r="M559">
            <v>0</v>
          </cell>
          <cell r="N559">
            <v>0</v>
          </cell>
        </row>
        <row r="560"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L560">
            <v>0</v>
          </cell>
          <cell r="M560">
            <v>0</v>
          </cell>
          <cell r="N560">
            <v>0</v>
          </cell>
        </row>
        <row r="561">
          <cell r="G561" t="str">
            <v>______</v>
          </cell>
          <cell r="H561" t="str">
            <v>______</v>
          </cell>
          <cell r="I561" t="str">
            <v>______</v>
          </cell>
          <cell r="J561" t="str">
            <v>______</v>
          </cell>
          <cell r="L561" t="str">
            <v>______</v>
          </cell>
          <cell r="M561" t="str">
            <v>______</v>
          </cell>
          <cell r="N561" t="str">
            <v>______</v>
          </cell>
        </row>
        <row r="562"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L562">
            <v>0</v>
          </cell>
          <cell r="M562">
            <v>0</v>
          </cell>
          <cell r="N562">
            <v>0</v>
          </cell>
        </row>
        <row r="565">
          <cell r="H565">
            <v>0</v>
          </cell>
          <cell r="I565">
            <v>0</v>
          </cell>
          <cell r="J565">
            <v>0</v>
          </cell>
          <cell r="M565">
            <v>0</v>
          </cell>
          <cell r="N565">
            <v>0</v>
          </cell>
        </row>
        <row r="566">
          <cell r="H566">
            <v>0</v>
          </cell>
          <cell r="I566">
            <v>0</v>
          </cell>
          <cell r="J566">
            <v>0</v>
          </cell>
          <cell r="M566">
            <v>0</v>
          </cell>
          <cell r="N566">
            <v>0</v>
          </cell>
        </row>
        <row r="567">
          <cell r="H567">
            <v>0</v>
          </cell>
          <cell r="I567">
            <v>0</v>
          </cell>
          <cell r="J567">
            <v>0</v>
          </cell>
          <cell r="M567">
            <v>0</v>
          </cell>
          <cell r="N567">
            <v>0</v>
          </cell>
        </row>
        <row r="568">
          <cell r="H568">
            <v>0</v>
          </cell>
          <cell r="I568">
            <v>0</v>
          </cell>
          <cell r="J568">
            <v>0</v>
          </cell>
          <cell r="M568">
            <v>0</v>
          </cell>
          <cell r="N568">
            <v>0</v>
          </cell>
        </row>
        <row r="569">
          <cell r="H569">
            <v>0</v>
          </cell>
          <cell r="I569">
            <v>0</v>
          </cell>
          <cell r="J569">
            <v>0</v>
          </cell>
          <cell r="M569">
            <v>0</v>
          </cell>
          <cell r="N569">
            <v>0</v>
          </cell>
        </row>
        <row r="570">
          <cell r="H570">
            <v>0</v>
          </cell>
          <cell r="I570">
            <v>0</v>
          </cell>
          <cell r="J570">
            <v>0</v>
          </cell>
          <cell r="M570">
            <v>0</v>
          </cell>
          <cell r="N570">
            <v>0</v>
          </cell>
        </row>
        <row r="571">
          <cell r="H571">
            <v>0</v>
          </cell>
          <cell r="I571">
            <v>0</v>
          </cell>
          <cell r="J571">
            <v>0</v>
          </cell>
          <cell r="M571">
            <v>0</v>
          </cell>
          <cell r="N571">
            <v>0</v>
          </cell>
        </row>
        <row r="572">
          <cell r="H572">
            <v>0</v>
          </cell>
          <cell r="I572">
            <v>0</v>
          </cell>
          <cell r="J572">
            <v>0</v>
          </cell>
          <cell r="M572">
            <v>0</v>
          </cell>
          <cell r="N572">
            <v>0</v>
          </cell>
        </row>
        <row r="573">
          <cell r="H573">
            <v>0</v>
          </cell>
          <cell r="I573">
            <v>0</v>
          </cell>
          <cell r="J573">
            <v>0</v>
          </cell>
          <cell r="M573">
            <v>0</v>
          </cell>
          <cell r="N573">
            <v>0</v>
          </cell>
        </row>
        <row r="574">
          <cell r="H574">
            <v>0</v>
          </cell>
          <cell r="I574">
            <v>0</v>
          </cell>
          <cell r="J574">
            <v>0</v>
          </cell>
          <cell r="M574">
            <v>0</v>
          </cell>
          <cell r="N574">
            <v>0</v>
          </cell>
        </row>
        <row r="575">
          <cell r="H575">
            <v>0</v>
          </cell>
          <cell r="I575">
            <v>0</v>
          </cell>
          <cell r="J575">
            <v>0</v>
          </cell>
          <cell r="M575">
            <v>0</v>
          </cell>
          <cell r="N575">
            <v>0</v>
          </cell>
        </row>
        <row r="576">
          <cell r="H576">
            <v>0</v>
          </cell>
          <cell r="I576">
            <v>0</v>
          </cell>
          <cell r="J576">
            <v>0</v>
          </cell>
          <cell r="M576">
            <v>0</v>
          </cell>
          <cell r="N576">
            <v>0</v>
          </cell>
        </row>
        <row r="577">
          <cell r="H577">
            <v>0</v>
          </cell>
          <cell r="I577">
            <v>0</v>
          </cell>
          <cell r="J577">
            <v>0</v>
          </cell>
          <cell r="M577">
            <v>0</v>
          </cell>
          <cell r="N577">
            <v>0</v>
          </cell>
        </row>
        <row r="578">
          <cell r="H578">
            <v>0</v>
          </cell>
          <cell r="I578">
            <v>0</v>
          </cell>
          <cell r="J578">
            <v>0</v>
          </cell>
          <cell r="M578">
            <v>0</v>
          </cell>
          <cell r="N578">
            <v>0</v>
          </cell>
        </row>
        <row r="579">
          <cell r="H579" t="str">
            <v>______</v>
          </cell>
          <cell r="I579" t="str">
            <v>______</v>
          </cell>
          <cell r="J579" t="str">
            <v>______</v>
          </cell>
          <cell r="M579" t="str">
            <v>______</v>
          </cell>
          <cell r="N579" t="str">
            <v>______</v>
          </cell>
        </row>
        <row r="580">
          <cell r="H580">
            <v>0</v>
          </cell>
          <cell r="I580">
            <v>0</v>
          </cell>
          <cell r="J580">
            <v>0</v>
          </cell>
          <cell r="M580">
            <v>0</v>
          </cell>
          <cell r="N580">
            <v>0</v>
          </cell>
        </row>
        <row r="581">
          <cell r="H581" t="str">
            <v>______</v>
          </cell>
          <cell r="I581" t="str">
            <v>______</v>
          </cell>
          <cell r="J581" t="str">
            <v>______</v>
          </cell>
          <cell r="M581" t="str">
            <v>______</v>
          </cell>
          <cell r="N581" t="str">
            <v>______</v>
          </cell>
        </row>
        <row r="582">
          <cell r="H582">
            <v>0</v>
          </cell>
          <cell r="I582">
            <v>0</v>
          </cell>
          <cell r="J582">
            <v>0</v>
          </cell>
          <cell r="M582">
            <v>0</v>
          </cell>
          <cell r="N582">
            <v>0</v>
          </cell>
        </row>
        <row r="584">
          <cell r="H584">
            <v>0</v>
          </cell>
          <cell r="I584">
            <v>0</v>
          </cell>
          <cell r="J584">
            <v>0</v>
          </cell>
          <cell r="M584">
            <v>0</v>
          </cell>
          <cell r="N584">
            <v>0</v>
          </cell>
        </row>
        <row r="585">
          <cell r="H585">
            <v>0</v>
          </cell>
          <cell r="I585">
            <v>0</v>
          </cell>
          <cell r="J585">
            <v>0</v>
          </cell>
          <cell r="M585">
            <v>0</v>
          </cell>
          <cell r="N585">
            <v>0</v>
          </cell>
        </row>
        <row r="586">
          <cell r="H586" t="str">
            <v>______</v>
          </cell>
          <cell r="I586" t="str">
            <v>______</v>
          </cell>
          <cell r="J586" t="str">
            <v>______</v>
          </cell>
          <cell r="M586" t="str">
            <v>______</v>
          </cell>
          <cell r="N586" t="str">
            <v>______</v>
          </cell>
        </row>
        <row r="587">
          <cell r="H587">
            <v>0</v>
          </cell>
          <cell r="I587">
            <v>0</v>
          </cell>
          <cell r="J587">
            <v>0</v>
          </cell>
          <cell r="M587">
            <v>0</v>
          </cell>
          <cell r="N587">
            <v>0</v>
          </cell>
        </row>
        <row r="590">
          <cell r="H590">
            <v>0</v>
          </cell>
          <cell r="I590">
            <v>0</v>
          </cell>
          <cell r="J590">
            <v>0</v>
          </cell>
          <cell r="M590">
            <v>0</v>
          </cell>
          <cell r="N590">
            <v>0</v>
          </cell>
        </row>
        <row r="591">
          <cell r="H591">
            <v>0</v>
          </cell>
          <cell r="I591">
            <v>0</v>
          </cell>
          <cell r="J591">
            <v>0</v>
          </cell>
          <cell r="M591">
            <v>0</v>
          </cell>
          <cell r="N591">
            <v>0</v>
          </cell>
        </row>
        <row r="593">
          <cell r="H593">
            <v>0</v>
          </cell>
          <cell r="I593">
            <v>0</v>
          </cell>
          <cell r="J593">
            <v>0</v>
          </cell>
          <cell r="M593">
            <v>0</v>
          </cell>
          <cell r="N593">
            <v>0</v>
          </cell>
        </row>
        <row r="594">
          <cell r="H594">
            <v>0</v>
          </cell>
          <cell r="I594">
            <v>0</v>
          </cell>
          <cell r="J594">
            <v>0</v>
          </cell>
          <cell r="M594">
            <v>0</v>
          </cell>
          <cell r="N594">
            <v>0</v>
          </cell>
        </row>
        <row r="595">
          <cell r="H595">
            <v>0</v>
          </cell>
          <cell r="I595">
            <v>0</v>
          </cell>
          <cell r="J595">
            <v>0</v>
          </cell>
          <cell r="M595">
            <v>0</v>
          </cell>
          <cell r="N595">
            <v>0</v>
          </cell>
        </row>
        <row r="596">
          <cell r="H596">
            <v>0</v>
          </cell>
          <cell r="I596">
            <v>0</v>
          </cell>
          <cell r="J596">
            <v>0</v>
          </cell>
          <cell r="M596">
            <v>0</v>
          </cell>
          <cell r="N596">
            <v>0</v>
          </cell>
        </row>
        <row r="597">
          <cell r="H597">
            <v>0</v>
          </cell>
          <cell r="I597">
            <v>0</v>
          </cell>
          <cell r="J597">
            <v>0</v>
          </cell>
          <cell r="M597">
            <v>0</v>
          </cell>
          <cell r="N597">
            <v>0</v>
          </cell>
        </row>
        <row r="598">
          <cell r="H598">
            <v>0</v>
          </cell>
          <cell r="I598">
            <v>0</v>
          </cell>
          <cell r="J598">
            <v>0</v>
          </cell>
          <cell r="M598">
            <v>0</v>
          </cell>
          <cell r="N598">
            <v>0</v>
          </cell>
        </row>
        <row r="599">
          <cell r="H599">
            <v>0</v>
          </cell>
          <cell r="I599">
            <v>0</v>
          </cell>
          <cell r="J599">
            <v>0</v>
          </cell>
          <cell r="M599">
            <v>0</v>
          </cell>
          <cell r="N599">
            <v>0</v>
          </cell>
        </row>
        <row r="600">
          <cell r="H600">
            <v>0</v>
          </cell>
          <cell r="I600">
            <v>0</v>
          </cell>
          <cell r="J600">
            <v>0</v>
          </cell>
          <cell r="M600">
            <v>0</v>
          </cell>
          <cell r="N600">
            <v>0</v>
          </cell>
        </row>
        <row r="601">
          <cell r="H601">
            <v>0</v>
          </cell>
          <cell r="I601">
            <v>0</v>
          </cell>
          <cell r="J601">
            <v>0</v>
          </cell>
          <cell r="M601">
            <v>0</v>
          </cell>
          <cell r="N601">
            <v>0</v>
          </cell>
        </row>
        <row r="602">
          <cell r="H602">
            <v>0</v>
          </cell>
          <cell r="I602">
            <v>0</v>
          </cell>
          <cell r="J602">
            <v>0</v>
          </cell>
          <cell r="M602">
            <v>0</v>
          </cell>
          <cell r="N602">
            <v>0</v>
          </cell>
        </row>
        <row r="603">
          <cell r="H603">
            <v>0</v>
          </cell>
          <cell r="I603">
            <v>0</v>
          </cell>
          <cell r="J603">
            <v>0</v>
          </cell>
          <cell r="M603">
            <v>0</v>
          </cell>
          <cell r="N603">
            <v>0</v>
          </cell>
        </row>
        <row r="604">
          <cell r="H604">
            <v>0</v>
          </cell>
          <cell r="I604">
            <v>0</v>
          </cell>
          <cell r="J604">
            <v>0</v>
          </cell>
          <cell r="M604">
            <v>0</v>
          </cell>
          <cell r="N604">
            <v>0</v>
          </cell>
        </row>
        <row r="605">
          <cell r="H605">
            <v>0</v>
          </cell>
          <cell r="I605">
            <v>0</v>
          </cell>
          <cell r="J605">
            <v>0</v>
          </cell>
          <cell r="M605">
            <v>0</v>
          </cell>
          <cell r="N605">
            <v>0</v>
          </cell>
        </row>
        <row r="606">
          <cell r="H606">
            <v>0</v>
          </cell>
          <cell r="I606">
            <v>0</v>
          </cell>
          <cell r="J606">
            <v>0</v>
          </cell>
          <cell r="M606">
            <v>0</v>
          </cell>
          <cell r="N606">
            <v>0</v>
          </cell>
        </row>
        <row r="608">
          <cell r="H608">
            <v>0</v>
          </cell>
          <cell r="I608">
            <v>0</v>
          </cell>
          <cell r="J608">
            <v>0</v>
          </cell>
          <cell r="M608">
            <v>0</v>
          </cell>
          <cell r="N608">
            <v>0</v>
          </cell>
        </row>
        <row r="614">
          <cell r="H614">
            <v>0</v>
          </cell>
          <cell r="I614">
            <v>0</v>
          </cell>
          <cell r="J614">
            <v>0</v>
          </cell>
          <cell r="M614">
            <v>0</v>
          </cell>
          <cell r="N614">
            <v>0</v>
          </cell>
        </row>
        <row r="632">
          <cell r="H632" t="str">
            <v>______</v>
          </cell>
          <cell r="I632" t="str">
            <v>______</v>
          </cell>
          <cell r="J632" t="str">
            <v>______</v>
          </cell>
          <cell r="M632" t="str">
            <v>______</v>
          </cell>
          <cell r="N632" t="str">
            <v>______</v>
          </cell>
        </row>
        <row r="633">
          <cell r="H633">
            <v>0</v>
          </cell>
          <cell r="I633">
            <v>0</v>
          </cell>
          <cell r="J633">
            <v>0</v>
          </cell>
          <cell r="M633">
            <v>0</v>
          </cell>
          <cell r="N633">
            <v>0</v>
          </cell>
        </row>
        <row r="635">
          <cell r="H635">
            <v>0</v>
          </cell>
          <cell r="I635">
            <v>0</v>
          </cell>
          <cell r="J635">
            <v>0</v>
          </cell>
          <cell r="M635">
            <v>0</v>
          </cell>
          <cell r="N635">
            <v>0</v>
          </cell>
        </row>
        <row r="636">
          <cell r="H636">
            <v>0</v>
          </cell>
          <cell r="I636">
            <v>0</v>
          </cell>
          <cell r="J636">
            <v>0</v>
          </cell>
          <cell r="M636">
            <v>0</v>
          </cell>
          <cell r="N636">
            <v>0</v>
          </cell>
        </row>
        <row r="637">
          <cell r="H637" t="str">
            <v>______</v>
          </cell>
          <cell r="I637" t="str">
            <v>______</v>
          </cell>
          <cell r="J637" t="str">
            <v>______</v>
          </cell>
          <cell r="M637" t="str">
            <v>______</v>
          </cell>
          <cell r="N637" t="str">
            <v>______</v>
          </cell>
        </row>
        <row r="665">
          <cell r="H665">
            <v>0</v>
          </cell>
          <cell r="I665">
            <v>0</v>
          </cell>
          <cell r="J665">
            <v>0</v>
          </cell>
          <cell r="M665">
            <v>0</v>
          </cell>
          <cell r="N665">
            <v>0</v>
          </cell>
        </row>
        <row r="667">
          <cell r="H667">
            <v>0</v>
          </cell>
          <cell r="I667">
            <v>0</v>
          </cell>
          <cell r="J667">
            <v>0</v>
          </cell>
          <cell r="M667">
            <v>0</v>
          </cell>
          <cell r="N667">
            <v>0</v>
          </cell>
        </row>
        <row r="676">
          <cell r="G676">
            <v>0</v>
          </cell>
          <cell r="H676">
            <v>0</v>
          </cell>
          <cell r="I676">
            <v>0</v>
          </cell>
          <cell r="J676">
            <v>0</v>
          </cell>
          <cell r="L676">
            <v>0</v>
          </cell>
          <cell r="M676">
            <v>0</v>
          </cell>
          <cell r="N676">
            <v>0</v>
          </cell>
        </row>
        <row r="677">
          <cell r="G677">
            <v>0</v>
          </cell>
          <cell r="H677">
            <v>0</v>
          </cell>
          <cell r="I677">
            <v>0</v>
          </cell>
          <cell r="J677">
            <v>0</v>
          </cell>
          <cell r="L677">
            <v>0</v>
          </cell>
          <cell r="M677">
            <v>0</v>
          </cell>
          <cell r="N677">
            <v>0</v>
          </cell>
        </row>
        <row r="678"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L678">
            <v>0</v>
          </cell>
          <cell r="M678">
            <v>0</v>
          </cell>
          <cell r="N678">
            <v>0</v>
          </cell>
        </row>
        <row r="679"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L679">
            <v>0</v>
          </cell>
          <cell r="M679">
            <v>0</v>
          </cell>
          <cell r="N679">
            <v>0</v>
          </cell>
        </row>
        <row r="680"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L680">
            <v>0</v>
          </cell>
          <cell r="M680">
            <v>0</v>
          </cell>
          <cell r="N680">
            <v>0</v>
          </cell>
        </row>
        <row r="681"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L681">
            <v>0</v>
          </cell>
          <cell r="M681">
            <v>0</v>
          </cell>
          <cell r="N681">
            <v>0</v>
          </cell>
        </row>
        <row r="682"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L682">
            <v>0</v>
          </cell>
          <cell r="M682">
            <v>0</v>
          </cell>
          <cell r="N682">
            <v>0</v>
          </cell>
        </row>
        <row r="683">
          <cell r="G683" t="str">
            <v>______</v>
          </cell>
          <cell r="H683" t="str">
            <v>______</v>
          </cell>
          <cell r="I683" t="str">
            <v>______</v>
          </cell>
          <cell r="J683" t="str">
            <v>______</v>
          </cell>
          <cell r="L683" t="str">
            <v>______</v>
          </cell>
          <cell r="M683" t="str">
            <v>______</v>
          </cell>
          <cell r="N683" t="str">
            <v>______</v>
          </cell>
        </row>
        <row r="684"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L684">
            <v>0</v>
          </cell>
          <cell r="M684">
            <v>0</v>
          </cell>
          <cell r="N684">
            <v>0</v>
          </cell>
        </row>
        <row r="686"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L686">
            <v>0</v>
          </cell>
          <cell r="M686">
            <v>0</v>
          </cell>
          <cell r="N686">
            <v>0</v>
          </cell>
        </row>
        <row r="688"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L688">
            <v>0</v>
          </cell>
          <cell r="M688">
            <v>0</v>
          </cell>
          <cell r="N688">
            <v>0</v>
          </cell>
        </row>
        <row r="689"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L689">
            <v>0</v>
          </cell>
          <cell r="M689">
            <v>0</v>
          </cell>
          <cell r="N689">
            <v>0</v>
          </cell>
        </row>
        <row r="690"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L690">
            <v>0</v>
          </cell>
          <cell r="M690">
            <v>0</v>
          </cell>
          <cell r="N690">
            <v>0</v>
          </cell>
        </row>
        <row r="691"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L691">
            <v>0</v>
          </cell>
          <cell r="M691">
            <v>0</v>
          </cell>
          <cell r="N691">
            <v>0</v>
          </cell>
        </row>
        <row r="692"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L692">
            <v>0</v>
          </cell>
          <cell r="M692">
            <v>0</v>
          </cell>
          <cell r="N692">
            <v>0</v>
          </cell>
        </row>
        <row r="693"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L693">
            <v>0</v>
          </cell>
          <cell r="M693">
            <v>0</v>
          </cell>
          <cell r="N693">
            <v>0</v>
          </cell>
        </row>
        <row r="694"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L694">
            <v>0</v>
          </cell>
          <cell r="M694">
            <v>0</v>
          </cell>
          <cell r="N694">
            <v>0</v>
          </cell>
        </row>
        <row r="696"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L696">
            <v>0</v>
          </cell>
          <cell r="M696">
            <v>0</v>
          </cell>
          <cell r="N696">
            <v>0</v>
          </cell>
        </row>
        <row r="699"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L699">
            <v>0</v>
          </cell>
          <cell r="M699">
            <v>0</v>
          </cell>
          <cell r="N699">
            <v>0</v>
          </cell>
        </row>
        <row r="700"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L700">
            <v>0</v>
          </cell>
          <cell r="M700">
            <v>0</v>
          </cell>
          <cell r="N700">
            <v>0</v>
          </cell>
        </row>
        <row r="701"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L701">
            <v>0</v>
          </cell>
          <cell r="M701">
            <v>0</v>
          </cell>
          <cell r="N701">
            <v>0</v>
          </cell>
        </row>
        <row r="702"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L702">
            <v>0</v>
          </cell>
          <cell r="M702">
            <v>0</v>
          </cell>
          <cell r="N702">
            <v>0</v>
          </cell>
        </row>
        <row r="703"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L703">
            <v>0</v>
          </cell>
          <cell r="M703">
            <v>0</v>
          </cell>
          <cell r="N703">
            <v>0</v>
          </cell>
        </row>
        <row r="704"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L704">
            <v>0</v>
          </cell>
          <cell r="M704">
            <v>0</v>
          </cell>
          <cell r="N704">
            <v>0</v>
          </cell>
        </row>
        <row r="705"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L705">
            <v>0</v>
          </cell>
          <cell r="M705">
            <v>0</v>
          </cell>
          <cell r="N705">
            <v>0</v>
          </cell>
        </row>
        <row r="706"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L706">
            <v>0</v>
          </cell>
          <cell r="M706">
            <v>0</v>
          </cell>
          <cell r="N706">
            <v>0</v>
          </cell>
        </row>
        <row r="707">
          <cell r="G707" t="str">
            <v>______</v>
          </cell>
          <cell r="H707" t="str">
            <v>______</v>
          </cell>
          <cell r="I707" t="str">
            <v>______</v>
          </cell>
          <cell r="J707" t="str">
            <v>______</v>
          </cell>
          <cell r="L707" t="str">
            <v>______</v>
          </cell>
          <cell r="M707" t="str">
            <v>______</v>
          </cell>
          <cell r="N707" t="str">
            <v>______</v>
          </cell>
        </row>
        <row r="708"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L708">
            <v>0</v>
          </cell>
          <cell r="M708">
            <v>0</v>
          </cell>
          <cell r="N708">
            <v>0</v>
          </cell>
        </row>
        <row r="710"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L710">
            <v>0</v>
          </cell>
          <cell r="M710">
            <v>0</v>
          </cell>
          <cell r="N710">
            <v>0</v>
          </cell>
        </row>
        <row r="711"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L711">
            <v>0</v>
          </cell>
          <cell r="M711">
            <v>0</v>
          </cell>
          <cell r="N711">
            <v>0</v>
          </cell>
        </row>
        <row r="712"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L712">
            <v>0</v>
          </cell>
          <cell r="M712">
            <v>0</v>
          </cell>
          <cell r="N712">
            <v>0</v>
          </cell>
        </row>
        <row r="713"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L713">
            <v>0</v>
          </cell>
          <cell r="M713">
            <v>0</v>
          </cell>
          <cell r="N713">
            <v>0</v>
          </cell>
        </row>
        <row r="714"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L714">
            <v>0</v>
          </cell>
          <cell r="M714">
            <v>0</v>
          </cell>
          <cell r="N714">
            <v>0</v>
          </cell>
        </row>
        <row r="717"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L717">
            <v>0</v>
          </cell>
          <cell r="M717">
            <v>0</v>
          </cell>
          <cell r="N717">
            <v>0</v>
          </cell>
        </row>
        <row r="718"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L718">
            <v>0</v>
          </cell>
          <cell r="M718">
            <v>0</v>
          </cell>
          <cell r="N718">
            <v>0</v>
          </cell>
        </row>
        <row r="719"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L719">
            <v>0</v>
          </cell>
          <cell r="M719">
            <v>0</v>
          </cell>
          <cell r="N719">
            <v>0</v>
          </cell>
        </row>
        <row r="720"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L720">
            <v>0</v>
          </cell>
          <cell r="M720">
            <v>0</v>
          </cell>
          <cell r="N720">
            <v>0</v>
          </cell>
        </row>
        <row r="721"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L721">
            <v>0</v>
          </cell>
          <cell r="M721">
            <v>0</v>
          </cell>
          <cell r="N721">
            <v>0</v>
          </cell>
        </row>
        <row r="722"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L722">
            <v>0</v>
          </cell>
          <cell r="M722">
            <v>0</v>
          </cell>
          <cell r="N722">
            <v>0</v>
          </cell>
        </row>
        <row r="723"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L723">
            <v>0</v>
          </cell>
          <cell r="M723">
            <v>0</v>
          </cell>
          <cell r="N723">
            <v>0</v>
          </cell>
        </row>
        <row r="724"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L724">
            <v>0</v>
          </cell>
          <cell r="M724">
            <v>0</v>
          </cell>
          <cell r="N724">
            <v>0</v>
          </cell>
        </row>
        <row r="725"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L725">
            <v>0</v>
          </cell>
          <cell r="M725">
            <v>0</v>
          </cell>
          <cell r="N725">
            <v>0</v>
          </cell>
        </row>
        <row r="726"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L726">
            <v>0</v>
          </cell>
          <cell r="M726">
            <v>0</v>
          </cell>
          <cell r="N726">
            <v>0</v>
          </cell>
        </row>
        <row r="727"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L727">
            <v>0</v>
          </cell>
          <cell r="M727">
            <v>0</v>
          </cell>
          <cell r="N727">
            <v>0</v>
          </cell>
        </row>
        <row r="728"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L728">
            <v>0</v>
          </cell>
          <cell r="M728">
            <v>0</v>
          </cell>
          <cell r="N728">
            <v>0</v>
          </cell>
        </row>
        <row r="729"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L729">
            <v>0</v>
          </cell>
          <cell r="M729">
            <v>0</v>
          </cell>
          <cell r="N729">
            <v>0</v>
          </cell>
        </row>
        <row r="730"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L730">
            <v>0</v>
          </cell>
          <cell r="M730">
            <v>0</v>
          </cell>
          <cell r="N730">
            <v>0</v>
          </cell>
        </row>
        <row r="731"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L731">
            <v>0</v>
          </cell>
          <cell r="M731">
            <v>0</v>
          </cell>
          <cell r="N731">
            <v>0</v>
          </cell>
        </row>
        <row r="732"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L732">
            <v>0</v>
          </cell>
          <cell r="M732">
            <v>0</v>
          </cell>
          <cell r="N732">
            <v>0</v>
          </cell>
        </row>
        <row r="733"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L733">
            <v>0</v>
          </cell>
          <cell r="M733">
            <v>0</v>
          </cell>
          <cell r="N733">
            <v>0</v>
          </cell>
        </row>
        <row r="734"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L734">
            <v>0</v>
          </cell>
          <cell r="M734">
            <v>0</v>
          </cell>
          <cell r="N734">
            <v>0</v>
          </cell>
        </row>
        <row r="735">
          <cell r="G735" t="str">
            <v>______</v>
          </cell>
          <cell r="H735" t="str">
            <v>______</v>
          </cell>
          <cell r="I735" t="str">
            <v>______</v>
          </cell>
          <cell r="J735" t="str">
            <v>______</v>
          </cell>
          <cell r="L735" t="str">
            <v>______</v>
          </cell>
          <cell r="M735" t="str">
            <v>______</v>
          </cell>
          <cell r="N735" t="str">
            <v>______</v>
          </cell>
        </row>
        <row r="736"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L736">
            <v>0</v>
          </cell>
          <cell r="M736">
            <v>0</v>
          </cell>
          <cell r="N736">
            <v>0</v>
          </cell>
        </row>
        <row r="738"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L738">
            <v>0</v>
          </cell>
          <cell r="M738">
            <v>0</v>
          </cell>
          <cell r="N738">
            <v>0</v>
          </cell>
        </row>
        <row r="740"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L740">
            <v>0</v>
          </cell>
          <cell r="M740">
            <v>0</v>
          </cell>
          <cell r="N740">
            <v>0</v>
          </cell>
        </row>
        <row r="742">
          <cell r="G742">
            <v>1998</v>
          </cell>
          <cell r="H742">
            <v>1999</v>
          </cell>
          <cell r="I742">
            <v>2000</v>
          </cell>
          <cell r="J742">
            <v>2001</v>
          </cell>
          <cell r="L742">
            <v>2000</v>
          </cell>
          <cell r="M742">
            <v>2001</v>
          </cell>
          <cell r="N742">
            <v>2002</v>
          </cell>
        </row>
        <row r="745"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L745">
            <v>0</v>
          </cell>
          <cell r="M745">
            <v>0</v>
          </cell>
          <cell r="N745">
            <v>0</v>
          </cell>
        </row>
        <row r="746"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L746">
            <v>0</v>
          </cell>
          <cell r="M746">
            <v>0</v>
          </cell>
          <cell r="N746">
            <v>0</v>
          </cell>
        </row>
        <row r="747"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L747">
            <v>0</v>
          </cell>
          <cell r="M747">
            <v>0</v>
          </cell>
          <cell r="N747">
            <v>0</v>
          </cell>
        </row>
        <row r="748"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L748">
            <v>0</v>
          </cell>
          <cell r="M748">
            <v>0</v>
          </cell>
          <cell r="N748">
            <v>0</v>
          </cell>
        </row>
        <row r="749"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L749">
            <v>0</v>
          </cell>
          <cell r="M749">
            <v>0</v>
          </cell>
          <cell r="N749">
            <v>0</v>
          </cell>
        </row>
        <row r="750"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L750">
            <v>0</v>
          </cell>
          <cell r="M750">
            <v>0</v>
          </cell>
          <cell r="N750">
            <v>0</v>
          </cell>
        </row>
        <row r="751"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L751">
            <v>0</v>
          </cell>
          <cell r="M751">
            <v>0</v>
          </cell>
          <cell r="N751">
            <v>0</v>
          </cell>
        </row>
        <row r="753"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L753">
            <v>0</v>
          </cell>
          <cell r="M753">
            <v>0</v>
          </cell>
          <cell r="N753">
            <v>0</v>
          </cell>
        </row>
        <row r="755"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L755">
            <v>0</v>
          </cell>
          <cell r="M755">
            <v>0</v>
          </cell>
          <cell r="N755">
            <v>0</v>
          </cell>
        </row>
        <row r="757"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L757">
            <v>0</v>
          </cell>
          <cell r="M757">
            <v>0</v>
          </cell>
          <cell r="N757">
            <v>0</v>
          </cell>
        </row>
        <row r="837">
          <cell r="L837">
            <v>0</v>
          </cell>
          <cell r="M837">
            <v>0</v>
          </cell>
          <cell r="N837">
            <v>0</v>
          </cell>
        </row>
        <row r="838">
          <cell r="L838">
            <v>0</v>
          </cell>
          <cell r="M838">
            <v>0</v>
          </cell>
          <cell r="N838">
            <v>0</v>
          </cell>
        </row>
        <row r="840"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L840">
            <v>0</v>
          </cell>
          <cell r="M840">
            <v>0</v>
          </cell>
          <cell r="N840">
            <v>0</v>
          </cell>
        </row>
        <row r="1266">
          <cell r="H1266">
            <v>0</v>
          </cell>
          <cell r="I1266">
            <v>0</v>
          </cell>
          <cell r="J1266">
            <v>0</v>
          </cell>
          <cell r="M1266">
            <v>0</v>
          </cell>
          <cell r="N1266">
            <v>0</v>
          </cell>
        </row>
        <row r="1267">
          <cell r="G1267">
            <v>0</v>
          </cell>
          <cell r="H1267">
            <v>0</v>
          </cell>
          <cell r="I1267">
            <v>0</v>
          </cell>
          <cell r="J1267">
            <v>0</v>
          </cell>
        </row>
        <row r="1454"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L1454">
            <v>0</v>
          </cell>
          <cell r="M1454">
            <v>0</v>
          </cell>
          <cell r="N1454">
            <v>0</v>
          </cell>
        </row>
        <row r="1455"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L1455">
            <v>0</v>
          </cell>
          <cell r="M1455">
            <v>0</v>
          </cell>
          <cell r="N1455">
            <v>0</v>
          </cell>
        </row>
        <row r="1456"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L1456">
            <v>0</v>
          </cell>
          <cell r="M1456">
            <v>0</v>
          </cell>
          <cell r="N1456">
            <v>0</v>
          </cell>
        </row>
        <row r="1457"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L1457">
            <v>0</v>
          </cell>
          <cell r="M1457">
            <v>0</v>
          </cell>
          <cell r="N1457">
            <v>0</v>
          </cell>
        </row>
        <row r="1458"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L1458">
            <v>0</v>
          </cell>
          <cell r="M1458">
            <v>0</v>
          </cell>
          <cell r="N1458">
            <v>0</v>
          </cell>
        </row>
        <row r="1459">
          <cell r="G1459">
            <v>0</v>
          </cell>
          <cell r="H1459">
            <v>0</v>
          </cell>
          <cell r="I1459">
            <v>0</v>
          </cell>
          <cell r="J1459">
            <v>0</v>
          </cell>
        </row>
        <row r="1460">
          <cell r="G1460">
            <v>0</v>
          </cell>
          <cell r="H1460">
            <v>0</v>
          </cell>
          <cell r="I1460">
            <v>0</v>
          </cell>
          <cell r="J1460">
            <v>0</v>
          </cell>
        </row>
        <row r="1461">
          <cell r="G1461">
            <v>0</v>
          </cell>
          <cell r="H1461">
            <v>0</v>
          </cell>
          <cell r="I1461">
            <v>0</v>
          </cell>
          <cell r="J1461">
            <v>0</v>
          </cell>
        </row>
        <row r="1462">
          <cell r="J1462">
            <v>0</v>
          </cell>
        </row>
        <row r="1463">
          <cell r="J1463">
            <v>0</v>
          </cell>
        </row>
        <row r="1464">
          <cell r="J1464">
            <v>0</v>
          </cell>
        </row>
        <row r="1465">
          <cell r="J1465">
            <v>0</v>
          </cell>
        </row>
        <row r="1468"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L1468">
            <v>0</v>
          </cell>
          <cell r="M1468">
            <v>0</v>
          </cell>
          <cell r="N1468">
            <v>0</v>
          </cell>
        </row>
        <row r="1469"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L1469">
            <v>0</v>
          </cell>
          <cell r="M1469">
            <v>0</v>
          </cell>
          <cell r="N1469">
            <v>0</v>
          </cell>
        </row>
      </sheetData>
      <sheetData sheetId="15" refreshError="1">
        <row r="9">
          <cell r="B9" t="str">
            <v>Senior Debt*/EBITDA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B10" t="str">
            <v>Total Debt/EBITDA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B11" t="str">
            <v>Total Debt/(EBITDA-CAPEX)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I11">
            <v>0</v>
          </cell>
          <cell r="J11">
            <v>0</v>
          </cell>
          <cell r="K11">
            <v>0</v>
          </cell>
          <cell r="O11" t="str">
            <v>EBITDA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V11">
            <v>0</v>
          </cell>
          <cell r="W11">
            <v>0</v>
          </cell>
          <cell r="X11">
            <v>0</v>
          </cell>
        </row>
        <row r="12">
          <cell r="O12" t="str">
            <v xml:space="preserve">      EBITDA Margin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V12">
            <v>0</v>
          </cell>
          <cell r="W12">
            <v>0</v>
          </cell>
          <cell r="X12">
            <v>0</v>
          </cell>
        </row>
        <row r="13">
          <cell r="O13" t="str">
            <v xml:space="preserve">      % Growth</v>
          </cell>
          <cell r="R13">
            <v>0</v>
          </cell>
          <cell r="S13">
            <v>0</v>
          </cell>
          <cell r="T13">
            <v>0</v>
          </cell>
          <cell r="W13">
            <v>0</v>
          </cell>
          <cell r="X13">
            <v>0</v>
          </cell>
        </row>
        <row r="14">
          <cell r="O14" t="str">
            <v>Depreciation &amp; Amortization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V14">
            <v>0</v>
          </cell>
          <cell r="W14">
            <v>0</v>
          </cell>
          <cell r="X14">
            <v>0</v>
          </cell>
        </row>
        <row r="25">
          <cell r="B25" t="str">
            <v>EBITDA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I25">
            <v>0</v>
          </cell>
          <cell r="J25">
            <v>0</v>
          </cell>
          <cell r="K25">
            <v>0</v>
          </cell>
          <cell r="O25" t="str">
            <v>Total Cash &amp; Cash Equivalents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V25">
            <v>0</v>
          </cell>
          <cell r="W25">
            <v>0</v>
          </cell>
          <cell r="X25">
            <v>0</v>
          </cell>
        </row>
        <row r="26">
          <cell r="B26" t="str">
            <v xml:space="preserve">      Interest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I26">
            <v>0</v>
          </cell>
          <cell r="J26">
            <v>0</v>
          </cell>
          <cell r="K26">
            <v>0</v>
          </cell>
          <cell r="O26" t="str">
            <v>Working Capital, Including Cash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V26">
            <v>0</v>
          </cell>
          <cell r="W26">
            <v>0</v>
          </cell>
          <cell r="X26">
            <v>0</v>
          </cell>
        </row>
        <row r="27">
          <cell r="B27" t="str">
            <v xml:space="preserve">      CAPEX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I27">
            <v>0</v>
          </cell>
          <cell r="J27">
            <v>0</v>
          </cell>
          <cell r="K27">
            <v>0</v>
          </cell>
        </row>
        <row r="28">
          <cell r="B28" t="str">
            <v>EBITDA/Total Interest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I28">
            <v>0</v>
          </cell>
          <cell r="J28">
            <v>0</v>
          </cell>
          <cell r="K28">
            <v>0</v>
          </cell>
        </row>
        <row r="29">
          <cell r="B29" t="str">
            <v>(EBITDA-CAPEX)/Total Interest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B30" t="str">
            <v>EBIT/Total Interest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I30">
            <v>0</v>
          </cell>
          <cell r="J30">
            <v>0</v>
          </cell>
          <cell r="K30">
            <v>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iseño"/>
      <sheetName val="Design"/>
      <sheetName val="Aliv A1"/>
      <sheetName val="Resumen"/>
      <sheetName val="Despiece Todo"/>
      <sheetName val="MH"/>
      <sheetName val="OU"/>
      <sheetName val="PIPE"/>
    </sheetNames>
    <sheetDataSet>
      <sheetData sheetId="0" refreshError="1"/>
      <sheetData sheetId="1" refreshError="1">
        <row r="11">
          <cell r="A11">
            <v>1</v>
          </cell>
          <cell r="B11" t="str">
            <v>C14</v>
          </cell>
          <cell r="C11" t="str">
            <v>C2</v>
          </cell>
          <cell r="D11">
            <v>0.11</v>
          </cell>
          <cell r="F11">
            <v>0.11</v>
          </cell>
          <cell r="G11">
            <v>5</v>
          </cell>
          <cell r="H11">
            <v>196.13</v>
          </cell>
          <cell r="I11">
            <v>20.899999999999864</v>
          </cell>
          <cell r="J11">
            <v>10.656197420078451</v>
          </cell>
          <cell r="K11">
            <v>0.25123474991954797</v>
          </cell>
          <cell r="L11">
            <v>7.2578794649154172</v>
          </cell>
          <cell r="M11">
            <v>7.2578794649154172</v>
          </cell>
          <cell r="N11">
            <v>292.13477758617864</v>
          </cell>
          <cell r="O11">
            <v>0.63351948503827427</v>
          </cell>
          <cell r="P11">
            <v>20.358038124398337</v>
          </cell>
          <cell r="Q11">
            <v>0.11</v>
          </cell>
          <cell r="S11">
            <v>0.11</v>
          </cell>
          <cell r="U11">
            <v>0</v>
          </cell>
          <cell r="V11">
            <v>0.69</v>
          </cell>
          <cell r="X11">
            <v>0</v>
          </cell>
          <cell r="Y11">
            <v>0</v>
          </cell>
          <cell r="AA11">
            <v>0</v>
          </cell>
          <cell r="AB11">
            <v>0</v>
          </cell>
          <cell r="AC11">
            <v>0.58649999999999991</v>
          </cell>
          <cell r="AD11">
            <v>6.4514999999999989E-2</v>
          </cell>
          <cell r="AE11">
            <v>0.29181949142619273</v>
          </cell>
          <cell r="AF11">
            <v>0.29181949142619273</v>
          </cell>
          <cell r="AG11">
            <v>0.30281949142619274</v>
          </cell>
          <cell r="AH11">
            <v>21.858038124398337</v>
          </cell>
          <cell r="AI11">
            <v>43.11</v>
          </cell>
          <cell r="AJ11">
            <v>12.13</v>
          </cell>
          <cell r="AK11">
            <v>8</v>
          </cell>
          <cell r="AL11">
            <v>0.18099999999999999</v>
          </cell>
          <cell r="AM11">
            <v>0.01</v>
          </cell>
          <cell r="AN11">
            <v>6.079847335815429E-2</v>
          </cell>
          <cell r="AO11">
            <v>0.13009374999999998</v>
          </cell>
          <cell r="AP11">
            <v>0.33590316772460932</v>
          </cell>
          <cell r="AQ11">
            <v>2.8808379070118053</v>
          </cell>
          <cell r="AR11">
            <v>4.3624408219985407</v>
          </cell>
          <cell r="AS11">
            <v>2.5642109511790911</v>
          </cell>
          <cell r="AT11">
            <v>0.42299832041162883</v>
          </cell>
          <cell r="AU11">
            <v>0.48379679376978313</v>
          </cell>
          <cell r="AV11">
            <v>4.4301155262957019</v>
          </cell>
          <cell r="AW11">
            <v>113.98877403478853</v>
          </cell>
          <cell r="AX11">
            <v>0.19175605939693172</v>
          </cell>
          <cell r="AY11">
            <v>69.412846205176052</v>
          </cell>
          <cell r="BO11">
            <v>1860.22</v>
          </cell>
          <cell r="BP11">
            <v>1854.99</v>
          </cell>
          <cell r="BQ11">
            <v>1860.4010000000001</v>
          </cell>
          <cell r="BR11">
            <v>1855.171</v>
          </cell>
          <cell r="BS11">
            <v>1861.65</v>
          </cell>
          <cell r="BT11">
            <v>1856.46</v>
          </cell>
          <cell r="BU11">
            <v>1856.4599609375</v>
          </cell>
          <cell r="BV11">
            <v>1.2490000000000236</v>
          </cell>
          <cell r="BW11">
            <v>1.2889999999999873</v>
          </cell>
          <cell r="BX11">
            <v>1.4300000000000237</v>
          </cell>
          <cell r="BY11">
            <v>200</v>
          </cell>
          <cell r="BZ11">
            <v>0.60000000000000009</v>
          </cell>
          <cell r="CA11">
            <v>0.2</v>
          </cell>
          <cell r="CB11">
            <v>1.2690000000000055</v>
          </cell>
          <cell r="CC11">
            <v>3</v>
          </cell>
          <cell r="CD11">
            <v>1.565998258950988</v>
          </cell>
          <cell r="CE11">
            <v>2284.2000000000098</v>
          </cell>
          <cell r="CF11">
            <v>3.4845553151868512E-2</v>
          </cell>
          <cell r="CG11">
            <v>922.40948001164327</v>
          </cell>
          <cell r="CH11">
            <v>3206.609480011653</v>
          </cell>
          <cell r="CI11">
            <v>4</v>
          </cell>
          <cell r="CK11">
            <v>4</v>
          </cell>
          <cell r="CL11">
            <v>4</v>
          </cell>
          <cell r="CM11">
            <v>4</v>
          </cell>
          <cell r="CN11">
            <v>4</v>
          </cell>
          <cell r="CO11">
            <v>0.89036824335293707</v>
          </cell>
          <cell r="CP11">
            <v>4</v>
          </cell>
          <cell r="CQ11">
            <v>1</v>
          </cell>
          <cell r="CR11">
            <v>43.11</v>
          </cell>
          <cell r="CS11">
            <v>8</v>
          </cell>
          <cell r="CT11">
            <v>0.21719999999999998</v>
          </cell>
          <cell r="CU11">
            <v>0.18099999999999999</v>
          </cell>
          <cell r="CV11">
            <v>200</v>
          </cell>
          <cell r="CW11">
            <v>0.61719999999999997</v>
          </cell>
          <cell r="CX11">
            <v>0.61719989776611328</v>
          </cell>
          <cell r="CY11">
            <v>1860.22</v>
          </cell>
          <cell r="CZ11">
            <v>1854.99</v>
          </cell>
          <cell r="DA11">
            <v>1.2490000000000236</v>
          </cell>
          <cell r="DB11">
            <v>1.2889999999999873</v>
          </cell>
          <cell r="DC11">
            <v>1.4571500000000237</v>
          </cell>
          <cell r="DD11">
            <v>43.42608663004301</v>
          </cell>
          <cell r="DE11">
            <v>1.4771500000000055</v>
          </cell>
          <cell r="DF11">
            <v>1.2</v>
          </cell>
          <cell r="DG11">
            <v>1.2</v>
          </cell>
          <cell r="DH11">
            <v>1</v>
          </cell>
          <cell r="DI11">
            <v>42.226086630043007</v>
          </cell>
          <cell r="DJ11">
            <v>1.6479978246642391</v>
          </cell>
          <cell r="DK11">
            <v>46.764243237738171</v>
          </cell>
          <cell r="DL11">
            <v>2.6061940668062542</v>
          </cell>
          <cell r="DM11">
            <v>2.8118008475052259</v>
          </cell>
          <cell r="DN11">
            <v>48.412241062402408</v>
          </cell>
          <cell r="DO11" t="b">
            <v>0</v>
          </cell>
          <cell r="DP11">
            <v>48.4122314453125</v>
          </cell>
          <cell r="DQ11">
            <v>9.8666323166782082</v>
          </cell>
          <cell r="DR11">
            <v>22.411965877500521</v>
          </cell>
          <cell r="DS11" t="b">
            <v>0</v>
          </cell>
          <cell r="DT11">
            <v>0</v>
          </cell>
          <cell r="DV11" t="str">
            <v>200 mm</v>
          </cell>
          <cell r="DW11">
            <v>43.11</v>
          </cell>
          <cell r="DX11" t="str">
            <v>-</v>
          </cell>
          <cell r="DY11" t="str">
            <v>PVC</v>
          </cell>
        </row>
        <row r="12">
          <cell r="A12">
            <v>2</v>
          </cell>
          <cell r="B12" t="str">
            <v>C2</v>
          </cell>
          <cell r="C12" t="str">
            <v>C3</v>
          </cell>
          <cell r="D12">
            <v>0.19</v>
          </cell>
          <cell r="F12">
            <v>0.3</v>
          </cell>
          <cell r="G12">
            <v>5</v>
          </cell>
          <cell r="K12">
            <v>0.19650435486426723</v>
          </cell>
          <cell r="L12">
            <v>7.4543838197796841</v>
          </cell>
          <cell r="M12">
            <v>7.4543838197796841</v>
          </cell>
          <cell r="N12">
            <v>290.72842921330431</v>
          </cell>
          <cell r="O12">
            <v>0.63230700071925205</v>
          </cell>
          <cell r="P12">
            <v>55.285666133338268</v>
          </cell>
          <cell r="Q12">
            <v>0.19</v>
          </cell>
          <cell r="S12">
            <v>0.3</v>
          </cell>
          <cell r="U12">
            <v>0</v>
          </cell>
          <cell r="V12">
            <v>0.69</v>
          </cell>
          <cell r="X12">
            <v>0</v>
          </cell>
          <cell r="Y12">
            <v>0</v>
          </cell>
          <cell r="AA12">
            <v>0</v>
          </cell>
          <cell r="AB12">
            <v>0</v>
          </cell>
          <cell r="AC12">
            <v>0.58649999999999991</v>
          </cell>
          <cell r="AD12">
            <v>0.17594999999999997</v>
          </cell>
          <cell r="AE12">
            <v>0.73944173945809666</v>
          </cell>
          <cell r="AF12">
            <v>0.73944173945809666</v>
          </cell>
          <cell r="AG12">
            <v>0.76944173945809669</v>
          </cell>
          <cell r="AH12">
            <v>56.785666133338268</v>
          </cell>
          <cell r="AI12">
            <v>41.71</v>
          </cell>
          <cell r="AJ12">
            <v>10</v>
          </cell>
          <cell r="AK12">
            <v>8</v>
          </cell>
          <cell r="AL12">
            <v>0.18099999999999999</v>
          </cell>
          <cell r="AM12">
            <v>0.01</v>
          </cell>
          <cell r="AN12">
            <v>0.10777030849456788</v>
          </cell>
          <cell r="AO12">
            <v>0.17728808593750001</v>
          </cell>
          <cell r="AP12">
            <v>0.59541606903076183</v>
          </cell>
          <cell r="AQ12">
            <v>3.5553097745721338</v>
          </cell>
          <cell r="AR12">
            <v>3.7826765524853094</v>
          </cell>
          <cell r="AS12">
            <v>3.4297484346551075</v>
          </cell>
          <cell r="AT12">
            <v>0.64425217090561449</v>
          </cell>
          <cell r="AU12">
            <v>0.75202247940018241</v>
          </cell>
          <cell r="AV12">
            <v>4.022394398783157</v>
          </cell>
          <cell r="AW12">
            <v>103.49793441731744</v>
          </cell>
          <cell r="AX12">
            <v>0.54866472894397011</v>
          </cell>
          <cell r="AY12">
            <v>69.918299998075554</v>
          </cell>
          <cell r="AZ12" t="str">
            <v>00°00'00''</v>
          </cell>
          <cell r="BA12">
            <v>1000</v>
          </cell>
          <cell r="BB12">
            <v>0.26800000000000002</v>
          </cell>
          <cell r="BC12">
            <v>2.1999999999999999E-2</v>
          </cell>
          <cell r="BD12">
            <v>2.5999999999999999E-2</v>
          </cell>
          <cell r="BE12">
            <v>0.31600000000000006</v>
          </cell>
          <cell r="BF12">
            <v>0.31600000000000006</v>
          </cell>
          <cell r="BG12">
            <v>0.31599998474121094</v>
          </cell>
          <cell r="BH12">
            <v>0.31599998474121094</v>
          </cell>
          <cell r="BI12">
            <v>0.31599998474121094</v>
          </cell>
          <cell r="BJ12">
            <v>0.31599998474121094</v>
          </cell>
          <cell r="BK12">
            <v>0.31599998474121094</v>
          </cell>
          <cell r="BL12">
            <v>0.31599998474121094</v>
          </cell>
          <cell r="BM12">
            <v>0.31599998474121094</v>
          </cell>
          <cell r="BN12">
            <v>3.999999999996362E-2</v>
          </cell>
          <cell r="BO12">
            <v>1854.95</v>
          </cell>
          <cell r="BP12">
            <v>1850.78</v>
          </cell>
          <cell r="BQ12">
            <v>1855.1310000000001</v>
          </cell>
          <cell r="BR12">
            <v>1850.961</v>
          </cell>
          <cell r="BS12">
            <v>1856.46</v>
          </cell>
          <cell r="BT12">
            <v>1852.45</v>
          </cell>
          <cell r="BU12">
            <v>1852.44921875</v>
          </cell>
          <cell r="BV12">
            <v>1.3289999999999509</v>
          </cell>
          <cell r="BW12">
            <v>1.4890000000000327</v>
          </cell>
          <cell r="BX12">
            <v>1.5099999999999509</v>
          </cell>
          <cell r="BY12">
            <v>200</v>
          </cell>
          <cell r="BZ12">
            <v>0.60000000000000009</v>
          </cell>
          <cell r="CA12">
            <v>0.2</v>
          </cell>
          <cell r="CB12">
            <v>1.4089999999999918</v>
          </cell>
          <cell r="CC12">
            <v>3</v>
          </cell>
          <cell r="CD12">
            <v>1.6854810322762039</v>
          </cell>
          <cell r="CE12">
            <v>2536.1999999999853</v>
          </cell>
          <cell r="CF12">
            <v>2.8906387227714981E-2</v>
          </cell>
          <cell r="CG12">
            <v>876.44126265110424</v>
          </cell>
          <cell r="CH12">
            <v>3412.6412626510896</v>
          </cell>
          <cell r="CI12">
            <v>4</v>
          </cell>
          <cell r="CK12">
            <v>4</v>
          </cell>
          <cell r="CL12">
            <v>4</v>
          </cell>
          <cell r="CM12">
            <v>4</v>
          </cell>
          <cell r="CN12">
            <v>4</v>
          </cell>
          <cell r="CO12">
            <v>0.95834945856283771</v>
          </cell>
          <cell r="CP12">
            <v>4</v>
          </cell>
          <cell r="CQ12">
            <v>1</v>
          </cell>
          <cell r="CR12">
            <v>41.71</v>
          </cell>
          <cell r="CS12">
            <v>8</v>
          </cell>
          <cell r="CT12">
            <v>0.21719999999999998</v>
          </cell>
          <cell r="CU12">
            <v>0.18099999999999999</v>
          </cell>
          <cell r="CV12">
            <v>200</v>
          </cell>
          <cell r="CW12">
            <v>0.61719999999999997</v>
          </cell>
          <cell r="CX12">
            <v>0.61719989776611328</v>
          </cell>
          <cell r="CY12">
            <v>1854.95</v>
          </cell>
          <cell r="CZ12">
            <v>1850.78</v>
          </cell>
          <cell r="DA12">
            <v>1.3289999999999509</v>
          </cell>
          <cell r="DB12">
            <v>1.4890000000000327</v>
          </cell>
          <cell r="DC12">
            <v>1.5371499999999509</v>
          </cell>
          <cell r="DD12">
            <v>41.917931723786189</v>
          </cell>
          <cell r="DE12">
            <v>1.6171499999999919</v>
          </cell>
          <cell r="DF12">
            <v>1.2</v>
          </cell>
          <cell r="DG12">
            <v>1.2</v>
          </cell>
          <cell r="DH12">
            <v>1</v>
          </cell>
          <cell r="DI12">
            <v>40.717931723786187</v>
          </cell>
          <cell r="DJ12">
            <v>1.7384756930875427</v>
          </cell>
          <cell r="DK12">
            <v>48.612357715097666</v>
          </cell>
          <cell r="DL12">
            <v>2.5131107459920834</v>
          </cell>
          <cell r="DM12">
            <v>2.7107123611010362</v>
          </cell>
          <cell r="DN12">
            <v>50.35083340818521</v>
          </cell>
          <cell r="DO12" t="b">
            <v>0</v>
          </cell>
          <cell r="DP12">
            <v>50.350830078125</v>
          </cell>
          <cell r="DQ12">
            <v>9.5142338084526497</v>
          </cell>
          <cell r="DR12">
            <v>25.129850904547627</v>
          </cell>
          <cell r="DS12" t="b">
            <v>0</v>
          </cell>
          <cell r="DT12">
            <v>0</v>
          </cell>
          <cell r="DV12" t="str">
            <v>200 mm</v>
          </cell>
          <cell r="DW12">
            <v>41.71</v>
          </cell>
          <cell r="DX12" t="str">
            <v>-</v>
          </cell>
          <cell r="DY12" t="str">
            <v>PVC</v>
          </cell>
        </row>
        <row r="13">
          <cell r="A13">
            <v>3</v>
          </cell>
          <cell r="B13" t="str">
            <v>C3</v>
          </cell>
          <cell r="C13" t="str">
            <v>C4</v>
          </cell>
          <cell r="D13">
            <v>0.06</v>
          </cell>
          <cell r="F13">
            <v>0.36</v>
          </cell>
          <cell r="G13">
            <v>5</v>
          </cell>
          <cell r="K13">
            <v>7.6364318809023626E-2</v>
          </cell>
          <cell r="L13">
            <v>7.5307481385887076</v>
          </cell>
          <cell r="M13">
            <v>7.5307481385887076</v>
          </cell>
          <cell r="N13">
            <v>290.1848316286912</v>
          </cell>
          <cell r="O13">
            <v>0.64145806028833574</v>
          </cell>
          <cell r="P13">
            <v>66.454150086636517</v>
          </cell>
          <cell r="Q13">
            <v>0.06</v>
          </cell>
          <cell r="S13">
            <v>0.36</v>
          </cell>
          <cell r="U13">
            <v>0</v>
          </cell>
          <cell r="V13">
            <v>0.69</v>
          </cell>
          <cell r="X13">
            <v>0</v>
          </cell>
          <cell r="Y13">
            <v>0</v>
          </cell>
          <cell r="AA13">
            <v>0</v>
          </cell>
          <cell r="AB13">
            <v>0</v>
          </cell>
          <cell r="AC13">
            <v>0.58649999999999991</v>
          </cell>
          <cell r="AD13">
            <v>0.21113999999999997</v>
          </cell>
          <cell r="AE13">
            <v>0.87555054434365409</v>
          </cell>
          <cell r="AF13">
            <v>0.87555054434365409</v>
          </cell>
          <cell r="AG13">
            <v>0.91155054434365412</v>
          </cell>
          <cell r="AH13">
            <v>67.954150086636517</v>
          </cell>
          <cell r="AI13">
            <v>22.89</v>
          </cell>
          <cell r="AJ13">
            <v>24.51</v>
          </cell>
          <cell r="AK13">
            <v>8</v>
          </cell>
          <cell r="AL13">
            <v>0.18099999999999999</v>
          </cell>
          <cell r="AM13">
            <v>0.01</v>
          </cell>
          <cell r="AN13">
            <v>9.2411884307861333E-2</v>
          </cell>
          <cell r="AO13">
            <v>0.17918823242187498</v>
          </cell>
          <cell r="AP13">
            <v>0.51056289672851563</v>
          </cell>
          <cell r="AQ13">
            <v>5.1436588161016852</v>
          </cell>
          <cell r="AR13">
            <v>6.0727005618036634</v>
          </cell>
          <cell r="AS13">
            <v>7.3920243319850609</v>
          </cell>
          <cell r="AT13">
            <v>1.34848246770951</v>
          </cell>
          <cell r="AU13">
            <v>1.4408943520173714</v>
          </cell>
          <cell r="AV13">
            <v>6.2973278912675772</v>
          </cell>
          <cell r="AW13">
            <v>162.03294965106465</v>
          </cell>
          <cell r="AX13">
            <v>0.41938476237687877</v>
          </cell>
          <cell r="AY13">
            <v>356.94511807457576</v>
          </cell>
          <cell r="AZ13" t="str">
            <v>72°58'23''</v>
          </cell>
          <cell r="BA13">
            <v>4.4820467451805204</v>
          </cell>
          <cell r="BB13">
            <v>0.68899999999999995</v>
          </cell>
          <cell r="BC13">
            <v>7.0000000000000007E-2</v>
          </cell>
          <cell r="BD13">
            <v>0.38600000000000001</v>
          </cell>
          <cell r="BE13">
            <v>1.145</v>
          </cell>
          <cell r="BF13">
            <v>1.145</v>
          </cell>
          <cell r="BG13">
            <v>1.5552858862911318</v>
          </cell>
          <cell r="BH13">
            <v>6.6298342541436464</v>
          </cell>
          <cell r="BI13">
            <v>1.2</v>
          </cell>
          <cell r="BJ13">
            <v>1.1999998092651367</v>
          </cell>
          <cell r="BK13">
            <v>1.1999998092651367</v>
          </cell>
          <cell r="BL13">
            <v>1.1999998092651367</v>
          </cell>
          <cell r="BM13">
            <v>1.1555313887601639</v>
          </cell>
          <cell r="BN13">
            <v>0.95000000000004547</v>
          </cell>
          <cell r="BO13">
            <v>1849.83</v>
          </cell>
          <cell r="BP13">
            <v>1844.22</v>
          </cell>
          <cell r="BQ13">
            <v>1850.011</v>
          </cell>
          <cell r="BR13">
            <v>1844.4010000000001</v>
          </cell>
          <cell r="BS13">
            <v>1852.45</v>
          </cell>
          <cell r="BT13">
            <v>1846.06</v>
          </cell>
          <cell r="BU13">
            <v>1846.0595703125</v>
          </cell>
          <cell r="BV13">
            <v>2.4390000000000782</v>
          </cell>
          <cell r="BW13">
            <v>1.6589999999998781</v>
          </cell>
          <cell r="BX13">
            <v>2.6200000000000783</v>
          </cell>
          <cell r="BY13">
            <v>200</v>
          </cell>
          <cell r="BZ13">
            <v>0.60000000000000009</v>
          </cell>
          <cell r="CA13">
            <v>0.2</v>
          </cell>
          <cell r="CB13">
            <v>2.0489999999999782</v>
          </cell>
          <cell r="CC13">
            <v>3</v>
          </cell>
          <cell r="CD13">
            <v>2.1367469716810246</v>
          </cell>
          <cell r="CE13">
            <v>3688.1999999999607</v>
          </cell>
          <cell r="CF13">
            <v>1.4414567107847007E-2</v>
          </cell>
          <cell r="CG13">
            <v>467.63488096114685</v>
          </cell>
          <cell r="CH13">
            <v>4155.834880961108</v>
          </cell>
          <cell r="CI13">
            <v>4</v>
          </cell>
          <cell r="CK13">
            <v>4</v>
          </cell>
          <cell r="CL13">
            <v>4</v>
          </cell>
          <cell r="CM13">
            <v>4</v>
          </cell>
          <cell r="CN13">
            <v>4</v>
          </cell>
          <cell r="CO13">
            <v>1.2284452444450291</v>
          </cell>
          <cell r="CP13">
            <v>4</v>
          </cell>
          <cell r="CQ13">
            <v>1</v>
          </cell>
          <cell r="CR13">
            <v>22.89</v>
          </cell>
          <cell r="CS13">
            <v>8</v>
          </cell>
          <cell r="CT13">
            <v>0.21719999999999998</v>
          </cell>
          <cell r="CU13">
            <v>0.18099999999999999</v>
          </cell>
          <cell r="CV13">
            <v>200</v>
          </cell>
          <cell r="CW13">
            <v>0.61719999999999997</v>
          </cell>
          <cell r="CX13">
            <v>0.61719989776611328</v>
          </cell>
          <cell r="CY13">
            <v>1849.83</v>
          </cell>
          <cell r="CZ13">
            <v>1844.22</v>
          </cell>
          <cell r="DA13">
            <v>2.4390000000000782</v>
          </cell>
          <cell r="DB13">
            <v>1.6589999999998781</v>
          </cell>
          <cell r="DC13">
            <v>2.6471500000000781</v>
          </cell>
          <cell r="DD13">
            <v>23.567439402701325</v>
          </cell>
          <cell r="DE13">
            <v>2.257149999999978</v>
          </cell>
          <cell r="DF13">
            <v>1.2</v>
          </cell>
          <cell r="DG13">
            <v>1.2</v>
          </cell>
          <cell r="DH13">
            <v>1</v>
          </cell>
          <cell r="DI13">
            <v>22.367439402701322</v>
          </cell>
          <cell r="DJ13">
            <v>2.9938561174621681</v>
          </cell>
          <cell r="DK13">
            <v>35.539374398979305</v>
          </cell>
          <cell r="DL13">
            <v>1.3805183599347255</v>
          </cell>
          <cell r="DM13">
            <v>1.4807170298427459</v>
          </cell>
          <cell r="DN13">
            <v>38.533230516441471</v>
          </cell>
          <cell r="DO13" t="b">
            <v>0</v>
          </cell>
          <cell r="DP13">
            <v>38.533203125</v>
          </cell>
          <cell r="DQ13">
            <v>5.2264208707187416</v>
          </cell>
          <cell r="DR13">
            <v>22.639810843749228</v>
          </cell>
          <cell r="DS13" t="b">
            <v>0</v>
          </cell>
          <cell r="DT13">
            <v>0</v>
          </cell>
          <cell r="DV13" t="str">
            <v>200 mm</v>
          </cell>
          <cell r="DW13">
            <v>22.89</v>
          </cell>
          <cell r="DX13" t="str">
            <v>-</v>
          </cell>
          <cell r="DY13" t="str">
            <v>PVC</v>
          </cell>
        </row>
        <row r="14">
          <cell r="A14">
            <v>4</v>
          </cell>
          <cell r="B14" t="str">
            <v>C4</v>
          </cell>
          <cell r="C14" t="str">
            <v>C5</v>
          </cell>
          <cell r="D14">
            <v>0.45</v>
          </cell>
          <cell r="F14">
            <v>0.81</v>
          </cell>
          <cell r="G14">
            <v>5</v>
          </cell>
          <cell r="K14">
            <v>0.18389045129372616</v>
          </cell>
          <cell r="L14">
            <v>7.7146385898824335</v>
          </cell>
          <cell r="M14">
            <v>7.7146385898824335</v>
          </cell>
          <cell r="N14">
            <v>288.88248356722323</v>
          </cell>
          <cell r="O14">
            <v>0.63560533515731876</v>
          </cell>
          <cell r="P14">
            <v>149.08101159160711</v>
          </cell>
          <cell r="Q14">
            <v>0.45</v>
          </cell>
          <cell r="S14">
            <v>0.81</v>
          </cell>
          <cell r="U14">
            <v>0</v>
          </cell>
          <cell r="V14">
            <v>0.69</v>
          </cell>
          <cell r="X14">
            <v>0</v>
          </cell>
          <cell r="Y14">
            <v>0</v>
          </cell>
          <cell r="AA14">
            <v>0</v>
          </cell>
          <cell r="AB14">
            <v>0</v>
          </cell>
          <cell r="AC14">
            <v>0.58649999999999991</v>
          </cell>
          <cell r="AD14">
            <v>0.47506499999999996</v>
          </cell>
          <cell r="AE14">
            <v>1.8563025527603643</v>
          </cell>
          <cell r="AF14">
            <v>1.8563025527603643</v>
          </cell>
          <cell r="AG14">
            <v>1.9373025527603642</v>
          </cell>
          <cell r="AH14">
            <v>151.01831414436748</v>
          </cell>
          <cell r="AI14">
            <v>58.48</v>
          </cell>
          <cell r="AJ14">
            <v>15.3</v>
          </cell>
          <cell r="AK14">
            <v>10</v>
          </cell>
          <cell r="AL14">
            <v>0.22700000000000001</v>
          </cell>
          <cell r="AM14">
            <v>0.01</v>
          </cell>
          <cell r="AN14">
            <v>0.14902038145065305</v>
          </cell>
          <cell r="AO14">
            <v>0.22609942626953128</v>
          </cell>
          <cell r="AP14">
            <v>0.65647745132446278</v>
          </cell>
          <cell r="AQ14">
            <v>5.3619350733847879</v>
          </cell>
          <cell r="AR14">
            <v>4.7323827171745876</v>
          </cell>
          <cell r="AS14">
            <v>7.1258046538324846</v>
          </cell>
          <cell r="AT14">
            <v>1.4653592115797109</v>
          </cell>
          <cell r="AU14">
            <v>1.6143795930303639</v>
          </cell>
          <cell r="AV14">
            <v>5.7862237230928795</v>
          </cell>
          <cell r="AW14">
            <v>234.17299867894909</v>
          </cell>
          <cell r="AX14">
            <v>0.64490062900639289</v>
          </cell>
          <cell r="AY14">
            <v>344.75175582813387</v>
          </cell>
          <cell r="AZ14" t="str">
            <v>12°11'36''</v>
          </cell>
          <cell r="BA14">
            <v>24.74634728790296</v>
          </cell>
          <cell r="BB14">
            <v>0.17299999999999999</v>
          </cell>
          <cell r="BC14">
            <v>1.2E-2</v>
          </cell>
          <cell r="BD14">
            <v>7.0000000000000007E-2</v>
          </cell>
          <cell r="BE14">
            <v>0.255</v>
          </cell>
          <cell r="BF14">
            <v>0.255</v>
          </cell>
          <cell r="BG14">
            <v>0.25499987602233887</v>
          </cell>
          <cell r="BH14">
            <v>0.25499987602233887</v>
          </cell>
          <cell r="BI14">
            <v>0.25499987602233887</v>
          </cell>
          <cell r="BJ14">
            <v>0.25499987602233887</v>
          </cell>
          <cell r="BK14">
            <v>0.25499987602233887</v>
          </cell>
          <cell r="BL14">
            <v>0.25499987602233887</v>
          </cell>
          <cell r="BM14">
            <v>0.25499987602233887</v>
          </cell>
          <cell r="BN14">
            <v>0.19000000000005457</v>
          </cell>
          <cell r="BO14">
            <v>1844.03</v>
          </cell>
          <cell r="BP14">
            <v>1835.08</v>
          </cell>
          <cell r="BQ14">
            <v>1844.2570000000001</v>
          </cell>
          <cell r="BR14">
            <v>1835.307</v>
          </cell>
          <cell r="BS14">
            <v>1846.06</v>
          </cell>
          <cell r="BT14">
            <v>1836.58</v>
          </cell>
          <cell r="BU14">
            <v>1836.5791015625</v>
          </cell>
          <cell r="BV14">
            <v>1.8029999999998836</v>
          </cell>
          <cell r="BW14">
            <v>1.2729999999999109</v>
          </cell>
          <cell r="BX14">
            <v>2.0299999999998835</v>
          </cell>
          <cell r="BY14">
            <v>250</v>
          </cell>
          <cell r="BZ14">
            <v>0.65</v>
          </cell>
          <cell r="CA14">
            <v>0.25</v>
          </cell>
          <cell r="CB14">
            <v>1.5379999999998972</v>
          </cell>
          <cell r="CC14">
            <v>3</v>
          </cell>
          <cell r="CD14">
            <v>1.6942671971719951</v>
          </cell>
          <cell r="CE14">
            <v>2768.399999999815</v>
          </cell>
          <cell r="CF14">
            <v>3.0738930159167399E-2</v>
          </cell>
          <cell r="CG14">
            <v>922.59595354725116</v>
          </cell>
          <cell r="CH14">
            <v>3690.9959535470662</v>
          </cell>
          <cell r="CI14">
            <v>4</v>
          </cell>
          <cell r="CK14">
            <v>4</v>
          </cell>
          <cell r="CL14">
            <v>4</v>
          </cell>
          <cell r="CM14">
            <v>4</v>
          </cell>
          <cell r="CN14">
            <v>4</v>
          </cell>
          <cell r="CO14">
            <v>1.0391113332821302</v>
          </cell>
          <cell r="CP14">
            <v>4</v>
          </cell>
          <cell r="CQ14">
            <v>1</v>
          </cell>
          <cell r="CR14">
            <v>58.48</v>
          </cell>
          <cell r="CS14">
            <v>10</v>
          </cell>
          <cell r="CT14">
            <v>0.27239999999999998</v>
          </cell>
          <cell r="CU14">
            <v>0.22700000000000001</v>
          </cell>
          <cell r="CV14">
            <v>250</v>
          </cell>
          <cell r="CW14">
            <v>0.6724</v>
          </cell>
          <cell r="CX14">
            <v>0.67239999771118164</v>
          </cell>
          <cell r="CY14">
            <v>1844.03</v>
          </cell>
          <cell r="CZ14">
            <v>1835.08</v>
          </cell>
          <cell r="DA14">
            <v>1.8029999999998836</v>
          </cell>
          <cell r="DB14">
            <v>1.2729999999999109</v>
          </cell>
          <cell r="DC14">
            <v>2.0640499999998836</v>
          </cell>
          <cell r="DD14">
            <v>59.160906855794565</v>
          </cell>
          <cell r="DE14">
            <v>1.7990499999998972</v>
          </cell>
          <cell r="DF14">
            <v>1.2</v>
          </cell>
          <cell r="DG14">
            <v>1.2</v>
          </cell>
          <cell r="DH14">
            <v>1</v>
          </cell>
          <cell r="DI14">
            <v>57.960906855794562</v>
          </cell>
          <cell r="DJ14">
            <v>2.3343855539909928</v>
          </cell>
          <cell r="DK14">
            <v>84.627733605506947</v>
          </cell>
          <cell r="DL14">
            <v>3.8972913769836266</v>
          </cell>
          <cell r="DM14">
            <v>5.2789718924392686</v>
          </cell>
          <cell r="DN14">
            <v>86.962119159497945</v>
          </cell>
          <cell r="DO14" t="b">
            <v>0</v>
          </cell>
          <cell r="DP14">
            <v>86.96209716796875</v>
          </cell>
          <cell r="DQ14">
            <v>15.311064265364729</v>
          </cell>
          <cell r="DR14">
            <v>43.908833298782014</v>
          </cell>
          <cell r="DS14" t="b">
            <v>0</v>
          </cell>
          <cell r="DT14">
            <v>0</v>
          </cell>
          <cell r="DV14" t="str">
            <v>250 mm</v>
          </cell>
          <cell r="DW14">
            <v>58.48</v>
          </cell>
          <cell r="DX14" t="str">
            <v>-</v>
          </cell>
          <cell r="DY14" t="str">
            <v>PVC</v>
          </cell>
        </row>
        <row r="15">
          <cell r="A15">
            <v>5</v>
          </cell>
          <cell r="B15" t="str">
            <v>C5</v>
          </cell>
          <cell r="C15" t="str">
            <v>C82</v>
          </cell>
          <cell r="D15">
            <v>0.05</v>
          </cell>
          <cell r="F15">
            <v>0.8600000000000001</v>
          </cell>
          <cell r="G15">
            <v>5</v>
          </cell>
          <cell r="K15">
            <v>6.0865982850214884E-2</v>
          </cell>
          <cell r="L15">
            <v>7.7755045727326486</v>
          </cell>
          <cell r="M15">
            <v>7.7755045727326486</v>
          </cell>
          <cell r="N15">
            <v>288.45348359624825</v>
          </cell>
          <cell r="O15">
            <v>0.63814025794564699</v>
          </cell>
          <cell r="P15">
            <v>158.28470061297861</v>
          </cell>
          <cell r="Q15">
            <v>0.05</v>
          </cell>
          <cell r="S15">
            <v>0.8600000000000001</v>
          </cell>
          <cell r="U15">
            <v>0</v>
          </cell>
          <cell r="V15">
            <v>0.69</v>
          </cell>
          <cell r="X15">
            <v>0</v>
          </cell>
          <cell r="Y15">
            <v>0</v>
          </cell>
          <cell r="AA15">
            <v>0</v>
          </cell>
          <cell r="AB15">
            <v>0</v>
          </cell>
          <cell r="AC15">
            <v>0.58649999999999991</v>
          </cell>
          <cell r="AD15">
            <v>0.50439000000000001</v>
          </cell>
          <cell r="AE15">
            <v>1.9622548432272713</v>
          </cell>
          <cell r="AF15">
            <v>1.9622548432272713</v>
          </cell>
          <cell r="AG15">
            <v>2.0482548432272711</v>
          </cell>
          <cell r="AH15">
            <v>160.33295545620589</v>
          </cell>
          <cell r="AI15">
            <v>21.71</v>
          </cell>
          <cell r="AJ15">
            <v>20.68</v>
          </cell>
          <cell r="AK15">
            <v>10</v>
          </cell>
          <cell r="AL15">
            <v>0.22700000000000001</v>
          </cell>
          <cell r="AM15">
            <v>0.01</v>
          </cell>
          <cell r="AN15">
            <v>0.14097908067703246</v>
          </cell>
          <cell r="AO15">
            <v>0.22629339599609377</v>
          </cell>
          <cell r="AP15">
            <v>0.62105321884155273</v>
          </cell>
          <cell r="AQ15">
            <v>6.0705412550720368</v>
          </cell>
          <cell r="AR15">
            <v>5.5921004217358119</v>
          </cell>
          <cell r="AS15">
            <v>9.2083885807205359</v>
          </cell>
          <cell r="AT15">
            <v>1.8782605060923334</v>
          </cell>
          <cell r="AU15">
            <v>2.0192395867693658</v>
          </cell>
          <cell r="AV15">
            <v>6.7270518227427614</v>
          </cell>
          <cell r="AW15">
            <v>272.24904756332671</v>
          </cell>
          <cell r="AX15">
            <v>0.58892017030440302</v>
          </cell>
          <cell r="AY15">
            <v>337.35577805458081</v>
          </cell>
          <cell r="AZ15" t="str">
            <v>07°23'46''</v>
          </cell>
          <cell r="BA15">
            <v>40.895807989614561</v>
          </cell>
          <cell r="BB15">
            <v>0.40500000000000003</v>
          </cell>
          <cell r="BC15">
            <v>4.1000000000000002E-2</v>
          </cell>
          <cell r="BD15">
            <v>8.3000000000000004E-2</v>
          </cell>
          <cell r="BE15">
            <v>0.52900000000000003</v>
          </cell>
          <cell r="BF15">
            <v>0.52900000000000003</v>
          </cell>
          <cell r="BG15">
            <v>0.52899980545043945</v>
          </cell>
          <cell r="BH15">
            <v>0.52899980545043945</v>
          </cell>
          <cell r="BI15">
            <v>0.52899980545043945</v>
          </cell>
          <cell r="BJ15">
            <v>0.52899980545043945</v>
          </cell>
          <cell r="BK15">
            <v>0.52899980545043945</v>
          </cell>
          <cell r="BL15">
            <v>0.52899980545043945</v>
          </cell>
          <cell r="BM15">
            <v>0.52899980545043945</v>
          </cell>
          <cell r="BN15">
            <v>0.13999999999987267</v>
          </cell>
          <cell r="BO15">
            <v>1834.94</v>
          </cell>
          <cell r="BP15">
            <v>1830.45</v>
          </cell>
          <cell r="BQ15">
            <v>1835.1670000000001</v>
          </cell>
          <cell r="BR15">
            <v>1830.6770000000001</v>
          </cell>
          <cell r="BS15">
            <v>1836.58</v>
          </cell>
          <cell r="BT15">
            <v>1831.96</v>
          </cell>
          <cell r="BU15">
            <v>1831.9599609375</v>
          </cell>
          <cell r="BV15">
            <v>1.4129999999997835</v>
          </cell>
          <cell r="BW15">
            <v>1.2829999999999018</v>
          </cell>
          <cell r="BX15">
            <v>1.6399999999997836</v>
          </cell>
          <cell r="BY15">
            <v>250</v>
          </cell>
          <cell r="BZ15">
            <v>0.65</v>
          </cell>
          <cell r="CA15">
            <v>0.25</v>
          </cell>
          <cell r="CB15">
            <v>1.3479999999998427</v>
          </cell>
          <cell r="CC15">
            <v>3</v>
          </cell>
          <cell r="CD15">
            <v>1.5440432169403104</v>
          </cell>
          <cell r="CE15">
            <v>2426.3999999997168</v>
          </cell>
          <cell r="CF15">
            <v>3.9006802743775125E-2</v>
          </cell>
          <cell r="CG15">
            <v>1208.9963517313652</v>
          </cell>
          <cell r="CH15">
            <v>3635.3963517310822</v>
          </cell>
          <cell r="CI15">
            <v>4</v>
          </cell>
          <cell r="CK15">
            <v>4</v>
          </cell>
          <cell r="CL15">
            <v>4</v>
          </cell>
          <cell r="CM15">
            <v>4</v>
          </cell>
          <cell r="CN15">
            <v>4</v>
          </cell>
          <cell r="CO15">
            <v>0.99271662921169956</v>
          </cell>
          <cell r="CP15">
            <v>4</v>
          </cell>
          <cell r="CQ15">
            <v>1</v>
          </cell>
          <cell r="CR15">
            <v>21.71</v>
          </cell>
          <cell r="CS15">
            <v>10</v>
          </cell>
          <cell r="CT15">
            <v>0.27239999999999998</v>
          </cell>
          <cell r="CU15">
            <v>0.22700000000000001</v>
          </cell>
          <cell r="CV15">
            <v>250</v>
          </cell>
          <cell r="CW15">
            <v>0.6724</v>
          </cell>
          <cell r="CX15">
            <v>0.67239999771118164</v>
          </cell>
          <cell r="CY15">
            <v>1834.94</v>
          </cell>
          <cell r="CZ15">
            <v>1830.45</v>
          </cell>
          <cell r="DA15">
            <v>1.4129999999997835</v>
          </cell>
          <cell r="DB15">
            <v>1.2829999999999018</v>
          </cell>
          <cell r="DC15">
            <v>1.6740499999997835</v>
          </cell>
          <cell r="DD15">
            <v>22.169442933912439</v>
          </cell>
          <cell r="DE15">
            <v>1.6090499999998427</v>
          </cell>
          <cell r="DF15">
            <v>1.2</v>
          </cell>
          <cell r="DG15">
            <v>1.2</v>
          </cell>
          <cell r="DH15">
            <v>1</v>
          </cell>
          <cell r="DI15">
            <v>20.969442933912436</v>
          </cell>
          <cell r="DJ15">
            <v>1.8933059454268728</v>
          </cell>
          <cell r="DK15">
            <v>27.938154576419677</v>
          </cell>
          <cell r="DL15">
            <v>1.4099853428762723</v>
          </cell>
          <cell r="DM15">
            <v>1.8912610739850535</v>
          </cell>
          <cell r="DN15">
            <v>29.831460521846552</v>
          </cell>
          <cell r="DO15" t="b">
            <v>0</v>
          </cell>
          <cell r="DP15">
            <v>29.831451416015625</v>
          </cell>
          <cell r="DQ15">
            <v>5.539328243583781</v>
          </cell>
          <cell r="DR15">
            <v>13.206627714048384</v>
          </cell>
          <cell r="DS15" t="b">
            <v>0</v>
          </cell>
          <cell r="DT15">
            <v>0</v>
          </cell>
          <cell r="DV15" t="str">
            <v>250 mm</v>
          </cell>
          <cell r="DW15">
            <v>21.71</v>
          </cell>
          <cell r="DX15" t="str">
            <v>-</v>
          </cell>
          <cell r="DY15" t="str">
            <v>PVC</v>
          </cell>
        </row>
        <row r="16">
          <cell r="A16">
            <v>6</v>
          </cell>
          <cell r="B16" t="str">
            <v>C82</v>
          </cell>
          <cell r="C16" t="str">
            <v>C7</v>
          </cell>
          <cell r="D16">
            <v>0.14000000000000001</v>
          </cell>
          <cell r="F16">
            <v>1</v>
          </cell>
          <cell r="G16">
            <v>5</v>
          </cell>
          <cell r="K16">
            <v>0.32923666986778477</v>
          </cell>
          <cell r="L16">
            <v>8.1047412426004328</v>
          </cell>
          <cell r="M16">
            <v>8.1047412426004328</v>
          </cell>
          <cell r="N16">
            <v>286.15055307699436</v>
          </cell>
          <cell r="O16">
            <v>0.62368135671435176</v>
          </cell>
          <cell r="P16">
            <v>183.27004773644569</v>
          </cell>
          <cell r="Q16">
            <v>0.14000000000000001</v>
          </cell>
          <cell r="S16">
            <v>1</v>
          </cell>
          <cell r="U16">
            <v>0</v>
          </cell>
          <cell r="V16">
            <v>0.69</v>
          </cell>
          <cell r="X16">
            <v>0</v>
          </cell>
          <cell r="Y16">
            <v>0</v>
          </cell>
          <cell r="AA16">
            <v>0</v>
          </cell>
          <cell r="AB16">
            <v>0</v>
          </cell>
          <cell r="AC16">
            <v>0.58649999999999991</v>
          </cell>
          <cell r="AD16">
            <v>0.58650000000000002</v>
          </cell>
          <cell r="AE16">
            <v>2.2566057733323119</v>
          </cell>
          <cell r="AF16">
            <v>2.2566057733323119</v>
          </cell>
          <cell r="AG16">
            <v>2.356605773332312</v>
          </cell>
          <cell r="AH16">
            <v>185.62665350977801</v>
          </cell>
          <cell r="AI16">
            <v>43.34</v>
          </cell>
          <cell r="AJ16">
            <v>1.2</v>
          </cell>
          <cell r="AK16">
            <v>16</v>
          </cell>
          <cell r="AL16">
            <v>0.36199999999999999</v>
          </cell>
          <cell r="AM16">
            <v>0.01</v>
          </cell>
          <cell r="AN16">
            <v>0.2773100500106811</v>
          </cell>
          <cell r="AO16">
            <v>0.31462890624999995</v>
          </cell>
          <cell r="AP16">
            <v>0.76604986190795887</v>
          </cell>
          <cell r="AQ16">
            <v>2.1941217536651569</v>
          </cell>
          <cell r="AR16">
            <v>1.3322199975065707</v>
          </cell>
          <cell r="AS16">
            <v>1.0058927039789418</v>
          </cell>
          <cell r="AT16">
            <v>0.24537055402174637</v>
          </cell>
          <cell r="AU16">
            <v>0.52268060403242744</v>
          </cell>
          <cell r="AV16">
            <v>2.2118819166817527</v>
          </cell>
          <cell r="AW16">
            <v>227.65068449859839</v>
          </cell>
          <cell r="AX16">
            <v>0.81540125354167725</v>
          </cell>
          <cell r="AY16">
            <v>270.87265844356307</v>
          </cell>
          <cell r="AZ16" t="str">
            <v>66°28'59''</v>
          </cell>
          <cell r="BA16">
            <v>2.5288567925021481</v>
          </cell>
          <cell r="BB16">
            <v>1E-3</v>
          </cell>
          <cell r="BC16">
            <v>0.32700000000000001</v>
          </cell>
          <cell r="BD16">
            <v>0.34799999999999998</v>
          </cell>
          <cell r="BE16">
            <v>0.67599999999999993</v>
          </cell>
          <cell r="BF16">
            <v>0.67500000000000004</v>
          </cell>
          <cell r="BG16">
            <v>0.75103398895903239</v>
          </cell>
          <cell r="BH16">
            <v>3.3149171270718232</v>
          </cell>
          <cell r="BI16">
            <v>1.2</v>
          </cell>
          <cell r="BJ16">
            <v>1.1999998092651367</v>
          </cell>
          <cell r="BK16">
            <v>1.1999998092651367</v>
          </cell>
          <cell r="BL16">
            <v>1.1999998092651367</v>
          </cell>
          <cell r="BM16">
            <v>0.77207624422696297</v>
          </cell>
          <cell r="BN16">
            <v>4.9999999999954525E-2</v>
          </cell>
          <cell r="BO16">
            <v>1830.4</v>
          </cell>
          <cell r="BP16">
            <v>1829.88</v>
          </cell>
          <cell r="BQ16">
            <v>1830.7620000000002</v>
          </cell>
          <cell r="BR16">
            <v>1830.2420000000002</v>
          </cell>
          <cell r="BS16">
            <v>1831.96</v>
          </cell>
          <cell r="BT16">
            <v>1835.27</v>
          </cell>
          <cell r="BU16">
            <v>1835.26953125</v>
          </cell>
          <cell r="BV16">
            <v>1.1979999999998654</v>
          </cell>
          <cell r="BW16">
            <v>5.0279999999997926</v>
          </cell>
          <cell r="BX16">
            <v>1.5599999999998655</v>
          </cell>
          <cell r="BY16">
            <v>400</v>
          </cell>
          <cell r="BZ16">
            <v>0.8</v>
          </cell>
          <cell r="CA16">
            <v>0.4</v>
          </cell>
          <cell r="CB16">
            <v>3.112999999999829</v>
          </cell>
          <cell r="CC16">
            <v>3</v>
          </cell>
          <cell r="CD16">
            <v>2.2960575842210309</v>
          </cell>
          <cell r="CE16">
            <v>5603.3999999996922</v>
          </cell>
          <cell r="CF16">
            <v>1.2809426563851964E-2</v>
          </cell>
          <cell r="CG16">
            <v>495.70291491651238</v>
          </cell>
          <cell r="CH16">
            <v>6099.102914916205</v>
          </cell>
          <cell r="CI16">
            <v>4</v>
          </cell>
          <cell r="CK16">
            <v>4</v>
          </cell>
          <cell r="CL16">
            <v>4</v>
          </cell>
          <cell r="CM16">
            <v>4</v>
          </cell>
          <cell r="CN16">
            <v>4</v>
          </cell>
          <cell r="CO16">
            <v>1.8223779473452568</v>
          </cell>
          <cell r="CP16">
            <v>4</v>
          </cell>
          <cell r="CQ16">
            <v>1</v>
          </cell>
          <cell r="CR16">
            <v>43.34</v>
          </cell>
          <cell r="CS16">
            <v>16</v>
          </cell>
          <cell r="CT16">
            <v>0.43439999999999995</v>
          </cell>
          <cell r="CU16">
            <v>0.36199999999999999</v>
          </cell>
          <cell r="CV16">
            <v>400</v>
          </cell>
          <cell r="CW16">
            <v>0.83440000000000003</v>
          </cell>
          <cell r="CX16">
            <v>0.83439970016479492</v>
          </cell>
          <cell r="CY16">
            <v>1830.4</v>
          </cell>
          <cell r="CZ16">
            <v>1829.88</v>
          </cell>
          <cell r="DA16">
            <v>1.1979999999998654</v>
          </cell>
          <cell r="DB16">
            <v>5.0279999999997926</v>
          </cell>
          <cell r="DC16">
            <v>1.6142999999998655</v>
          </cell>
          <cell r="DD16">
            <v>43.343119407813738</v>
          </cell>
          <cell r="DE16">
            <v>3.5292999999998291</v>
          </cell>
          <cell r="DF16">
            <v>1.2</v>
          </cell>
          <cell r="DG16">
            <v>1.2</v>
          </cell>
          <cell r="DH16">
            <v>1</v>
          </cell>
          <cell r="DI16">
            <v>42.143119407813735</v>
          </cell>
          <cell r="DJ16">
            <v>1.8257302874482491</v>
          </cell>
          <cell r="DK16">
            <v>142.89683607523128</v>
          </cell>
          <cell r="DL16">
            <v>3.5164218833879786</v>
          </cell>
          <cell r="DM16">
            <v>7.5635646945332242</v>
          </cell>
          <cell r="DN16">
            <v>144.72256636267952</v>
          </cell>
          <cell r="DO16" t="b">
            <v>0</v>
          </cell>
          <cell r="DP16">
            <v>144.7225341796875</v>
          </cell>
          <cell r="DQ16">
            <v>15.063975592565438</v>
          </cell>
          <cell r="DR16">
            <v>94.764053335416619</v>
          </cell>
          <cell r="DS16" t="b">
            <v>0</v>
          </cell>
          <cell r="DT16">
            <v>0</v>
          </cell>
          <cell r="DV16" t="str">
            <v>400 mm</v>
          </cell>
          <cell r="DW16">
            <v>43.34</v>
          </cell>
          <cell r="DX16" t="str">
            <v>-</v>
          </cell>
          <cell r="DY16" t="str">
            <v>PVC</v>
          </cell>
        </row>
        <row r="17">
          <cell r="A17">
            <v>7</v>
          </cell>
          <cell r="B17" t="str">
            <v>C7</v>
          </cell>
          <cell r="C17" t="str">
            <v>C9</v>
          </cell>
          <cell r="D17">
            <v>0.19</v>
          </cell>
          <cell r="F17">
            <v>1.19</v>
          </cell>
          <cell r="G17">
            <v>5</v>
          </cell>
          <cell r="K17">
            <v>0.15440527003553173</v>
          </cell>
          <cell r="L17">
            <v>8.2591465126359651</v>
          </cell>
          <cell r="M17">
            <v>8.2591465126359651</v>
          </cell>
          <cell r="N17">
            <v>285.08067048268441</v>
          </cell>
          <cell r="O17">
            <v>0.63588723137909453</v>
          </cell>
          <cell r="P17">
            <v>217.71308780830242</v>
          </cell>
          <cell r="Q17">
            <v>0.19</v>
          </cell>
          <cell r="S17">
            <v>1.19</v>
          </cell>
          <cell r="U17">
            <v>0</v>
          </cell>
          <cell r="V17">
            <v>0.69</v>
          </cell>
          <cell r="X17">
            <v>0</v>
          </cell>
          <cell r="Y17">
            <v>0</v>
          </cell>
          <cell r="AA17">
            <v>0</v>
          </cell>
          <cell r="AB17">
            <v>0</v>
          </cell>
          <cell r="AC17">
            <v>0.58649999999999991</v>
          </cell>
          <cell r="AD17">
            <v>0.69793499999999997</v>
          </cell>
          <cell r="AE17">
            <v>2.651337802778805</v>
          </cell>
          <cell r="AF17">
            <v>2.651337802778805</v>
          </cell>
          <cell r="AG17">
            <v>2.7703378027788048</v>
          </cell>
          <cell r="AH17">
            <v>220.48342561108123</v>
          </cell>
          <cell r="AI17">
            <v>47.93</v>
          </cell>
          <cell r="AJ17">
            <v>12</v>
          </cell>
          <cell r="AK17">
            <v>16</v>
          </cell>
          <cell r="AL17">
            <v>0.36199999999999999</v>
          </cell>
          <cell r="AM17">
            <v>0.01</v>
          </cell>
          <cell r="AN17">
            <v>0.15564742326736447</v>
          </cell>
          <cell r="AO17">
            <v>0.33301171874999996</v>
          </cell>
          <cell r="AP17">
            <v>0.42996525764465326</v>
          </cell>
          <cell r="AQ17">
            <v>5.2107313120938548</v>
          </cell>
          <cell r="AR17">
            <v>4.8378649783366736</v>
          </cell>
          <cell r="AS17">
            <v>6.2567188922287</v>
          </cell>
          <cell r="AT17">
            <v>1.3838797557000686</v>
          </cell>
          <cell r="AU17">
            <v>1.539527178967433</v>
          </cell>
          <cell r="AV17">
            <v>6.9945847720531233</v>
          </cell>
          <cell r="AW17">
            <v>719.89467391195774</v>
          </cell>
          <cell r="AX17">
            <v>0.30627178336097272</v>
          </cell>
          <cell r="AY17">
            <v>329.15925719060067</v>
          </cell>
          <cell r="AZ17" t="str">
            <v>58°17'12''</v>
          </cell>
          <cell r="BA17">
            <v>2.9725766999367647</v>
          </cell>
          <cell r="BB17">
            <v>1.0169999999999999</v>
          </cell>
          <cell r="BC17">
            <v>0.114</v>
          </cell>
          <cell r="BD17">
            <v>0.27900000000000003</v>
          </cell>
          <cell r="BE17">
            <v>1.4100000000000001</v>
          </cell>
          <cell r="BF17">
            <v>1.4100000000000001</v>
          </cell>
          <cell r="BG17">
            <v>0.89206233859794182</v>
          </cell>
          <cell r="BH17">
            <v>3.3149171270718232</v>
          </cell>
          <cell r="BI17">
            <v>1.2</v>
          </cell>
          <cell r="BJ17">
            <v>1.1999998092651367</v>
          </cell>
          <cell r="BK17">
            <v>1.1999998092651367</v>
          </cell>
          <cell r="BL17">
            <v>1.1999998092651367</v>
          </cell>
          <cell r="BM17">
            <v>0.96433787977028829</v>
          </cell>
          <cell r="BN17">
            <v>0.18000000000006366</v>
          </cell>
          <cell r="BO17">
            <v>1829.7</v>
          </cell>
          <cell r="BP17">
            <v>1823.95</v>
          </cell>
          <cell r="BQ17">
            <v>1830.0620000000001</v>
          </cell>
          <cell r="BR17">
            <v>1824.3120000000001</v>
          </cell>
          <cell r="BS17">
            <v>1835.27</v>
          </cell>
          <cell r="BT17">
            <v>1827.23</v>
          </cell>
          <cell r="BU17">
            <v>1827.2294921875</v>
          </cell>
          <cell r="BV17">
            <v>5.2079999999998563</v>
          </cell>
          <cell r="BW17">
            <v>2.9179999999998927</v>
          </cell>
          <cell r="BX17">
            <v>5.5699999999998564</v>
          </cell>
          <cell r="BY17">
            <v>400</v>
          </cell>
          <cell r="BZ17">
            <v>0.8</v>
          </cell>
          <cell r="CA17">
            <v>0.4</v>
          </cell>
          <cell r="CB17">
            <v>4.0629999999998745</v>
          </cell>
          <cell r="CC17">
            <v>3</v>
          </cell>
          <cell r="CD17">
            <v>2.606931694557804</v>
          </cell>
          <cell r="CE17">
            <v>7313.3999999997741</v>
          </cell>
          <cell r="CF17">
            <v>7.5982376119587058E-3</v>
          </cell>
          <cell r="CG17">
            <v>319.33710974809583</v>
          </cell>
          <cell r="CH17">
            <v>7632.7371097478699</v>
          </cell>
          <cell r="CI17">
            <v>4</v>
          </cell>
          <cell r="CK17">
            <v>4</v>
          </cell>
          <cell r="CL17">
            <v>4</v>
          </cell>
          <cell r="CM17">
            <v>4</v>
          </cell>
          <cell r="CN17">
            <v>4</v>
          </cell>
          <cell r="CO17">
            <v>2.3114343080519193</v>
          </cell>
          <cell r="CP17">
            <v>4</v>
          </cell>
          <cell r="CQ17">
            <v>1</v>
          </cell>
          <cell r="CR17">
            <v>47.93</v>
          </cell>
          <cell r="CS17">
            <v>16</v>
          </cell>
          <cell r="CT17">
            <v>0.43439999999999995</v>
          </cell>
          <cell r="CU17">
            <v>0.36199999999999999</v>
          </cell>
          <cell r="CV17">
            <v>400</v>
          </cell>
          <cell r="CW17">
            <v>0.83440000000000003</v>
          </cell>
          <cell r="CX17">
            <v>0.83439970016479492</v>
          </cell>
          <cell r="CY17">
            <v>1829.7</v>
          </cell>
          <cell r="CZ17">
            <v>1823.95</v>
          </cell>
          <cell r="DA17">
            <v>5.2079999999998563</v>
          </cell>
          <cell r="DB17">
            <v>2.9179999999998927</v>
          </cell>
          <cell r="DC17">
            <v>5.624299999999856</v>
          </cell>
          <cell r="DD17">
            <v>48.273671913373235</v>
          </cell>
          <cell r="DE17">
            <v>4.4792999999998742</v>
          </cell>
          <cell r="DF17">
            <v>1.2</v>
          </cell>
          <cell r="DG17">
            <v>1.2</v>
          </cell>
          <cell r="DH17">
            <v>1</v>
          </cell>
          <cell r="DI17">
            <v>47.073671913373232</v>
          </cell>
          <cell r="DJ17">
            <v>6.360933442170464</v>
          </cell>
          <cell r="DK17">
            <v>196.92947154685808</v>
          </cell>
          <cell r="DL17">
            <v>3.9278271844518633</v>
          </cell>
          <cell r="DM17">
            <v>8.4571370084439792</v>
          </cell>
          <cell r="DN17">
            <v>203.29040498902856</v>
          </cell>
          <cell r="DO17" t="b">
            <v>0</v>
          </cell>
          <cell r="DP17">
            <v>203.290283203125</v>
          </cell>
          <cell r="DQ17">
            <v>16.826391940602541</v>
          </cell>
          <cell r="DR17">
            <v>143.16537304608102</v>
          </cell>
          <cell r="DS17" t="b">
            <v>0</v>
          </cell>
          <cell r="DT17">
            <v>0</v>
          </cell>
          <cell r="DV17" t="str">
            <v>400 mm</v>
          </cell>
          <cell r="DW17">
            <v>47.93</v>
          </cell>
          <cell r="DX17" t="str">
            <v>-</v>
          </cell>
          <cell r="DY17" t="str">
            <v>PVC</v>
          </cell>
        </row>
        <row r="18">
          <cell r="A18">
            <v>8</v>
          </cell>
          <cell r="B18" t="str">
            <v>C9</v>
          </cell>
          <cell r="C18" t="str">
            <v>C9A</v>
          </cell>
          <cell r="D18">
            <v>0.19</v>
          </cell>
          <cell r="E18">
            <v>0.18</v>
          </cell>
          <cell r="F18">
            <v>1.56</v>
          </cell>
          <cell r="G18">
            <v>5</v>
          </cell>
          <cell r="K18">
            <v>0.12709333023800265</v>
          </cell>
          <cell r="L18">
            <v>8.3862398428739677</v>
          </cell>
          <cell r="M18">
            <v>8.3862398428739677</v>
          </cell>
          <cell r="N18">
            <v>284.20484119843417</v>
          </cell>
          <cell r="O18">
            <v>0.63852053140096632</v>
          </cell>
          <cell r="P18">
            <v>284.85721951294045</v>
          </cell>
          <cell r="Q18">
            <v>0.19</v>
          </cell>
          <cell r="R18">
            <v>0.18</v>
          </cell>
          <cell r="S18">
            <v>1.56</v>
          </cell>
          <cell r="U18">
            <v>0</v>
          </cell>
          <cell r="V18">
            <v>0.69</v>
          </cell>
          <cell r="X18">
            <v>0</v>
          </cell>
          <cell r="Y18">
            <v>0</v>
          </cell>
          <cell r="AA18">
            <v>0</v>
          </cell>
          <cell r="AB18">
            <v>0</v>
          </cell>
          <cell r="AC18">
            <v>0.58649999999999991</v>
          </cell>
          <cell r="AD18">
            <v>0.91493999999999998</v>
          </cell>
          <cell r="AE18">
            <v>3.40740895320531</v>
          </cell>
          <cell r="AF18">
            <v>3.40740895320531</v>
          </cell>
          <cell r="AG18">
            <v>3.5634089532053101</v>
          </cell>
          <cell r="AH18">
            <v>288.42062846614573</v>
          </cell>
          <cell r="AI18">
            <v>49.68</v>
          </cell>
          <cell r="AJ18">
            <v>19</v>
          </cell>
          <cell r="AK18">
            <v>16</v>
          </cell>
          <cell r="AL18">
            <v>0.36199999999999999</v>
          </cell>
          <cell r="AM18">
            <v>0.01</v>
          </cell>
          <cell r="AN18">
            <v>0.15893414330482483</v>
          </cell>
          <cell r="AO18">
            <v>0.35086425781249997</v>
          </cell>
          <cell r="AP18">
            <v>0.43904459476470947</v>
          </cell>
          <cell r="AQ18">
            <v>6.6314486938959893</v>
          </cell>
          <cell r="AR18">
            <v>6.0802116205907701</v>
          </cell>
          <cell r="AS18">
            <v>10.083888716609932</v>
          </cell>
          <cell r="AT18">
            <v>2.2413920377051388</v>
          </cell>
          <cell r="AU18">
            <v>2.4003261810099636</v>
          </cell>
          <cell r="AV18">
            <v>8.8013261620778458</v>
          </cell>
          <cell r="AW18">
            <v>905.84759981141758</v>
          </cell>
          <cell r="AX18">
            <v>0.31839862304231981</v>
          </cell>
          <cell r="AY18">
            <v>328.00562016351353</v>
          </cell>
          <cell r="AZ18" t="str">
            <v>01°09'13''</v>
          </cell>
          <cell r="BA18">
            <v>164.63093649175656</v>
          </cell>
          <cell r="BB18">
            <v>0.86099999999999999</v>
          </cell>
          <cell r="BC18">
            <v>8.5999999999999993E-2</v>
          </cell>
          <cell r="BD18">
            <v>8.8999999999999996E-2</v>
          </cell>
          <cell r="BE18">
            <v>1.036</v>
          </cell>
          <cell r="BF18">
            <v>1.036</v>
          </cell>
          <cell r="BG18">
            <v>1.1669320703645083</v>
          </cell>
          <cell r="BH18">
            <v>3.3149171270718232</v>
          </cell>
          <cell r="BI18">
            <v>1.2</v>
          </cell>
          <cell r="BJ18">
            <v>1.1999998092651367</v>
          </cell>
          <cell r="BK18">
            <v>1.1999998092651367</v>
          </cell>
          <cell r="BL18">
            <v>1.1999998092651367</v>
          </cell>
          <cell r="BM18">
            <v>1.4339132069662877</v>
          </cell>
          <cell r="BN18">
            <v>0.53999999999996362</v>
          </cell>
          <cell r="BO18">
            <v>1823.41</v>
          </cell>
          <cell r="BP18">
            <v>1813.97</v>
          </cell>
          <cell r="BQ18">
            <v>1823.7720000000002</v>
          </cell>
          <cell r="BR18">
            <v>1814.3320000000001</v>
          </cell>
          <cell r="BS18">
            <v>1827.23</v>
          </cell>
          <cell r="BT18">
            <v>1816.28</v>
          </cell>
          <cell r="BU18">
            <v>1816.279296875</v>
          </cell>
          <cell r="BV18">
            <v>3.4579999999998563</v>
          </cell>
          <cell r="BW18">
            <v>1.9479999999998654</v>
          </cell>
          <cell r="BX18">
            <v>3.8199999999998564</v>
          </cell>
          <cell r="BY18">
            <v>400</v>
          </cell>
          <cell r="BZ18">
            <v>0.8</v>
          </cell>
          <cell r="CA18">
            <v>0.4</v>
          </cell>
          <cell r="CB18">
            <v>2.7029999999998608</v>
          </cell>
          <cell r="CC18">
            <v>3</v>
          </cell>
          <cell r="CD18">
            <v>2.1236630802861756</v>
          </cell>
          <cell r="CE18">
            <v>4865.3999999997495</v>
          </cell>
          <cell r="CF18">
            <v>1.6852215704635853E-2</v>
          </cell>
          <cell r="CG18">
            <v>622.96224695696912</v>
          </cell>
          <cell r="CH18">
            <v>5488.362246956719</v>
          </cell>
          <cell r="CI18">
            <v>4</v>
          </cell>
          <cell r="CK18">
            <v>4</v>
          </cell>
          <cell r="CL18">
            <v>4</v>
          </cell>
          <cell r="CM18">
            <v>4</v>
          </cell>
          <cell r="CN18">
            <v>4</v>
          </cell>
          <cell r="CO18">
            <v>1.6217828095274609</v>
          </cell>
          <cell r="CP18">
            <v>4</v>
          </cell>
          <cell r="CQ18">
            <v>1</v>
          </cell>
          <cell r="CR18">
            <v>49.68</v>
          </cell>
          <cell r="CS18">
            <v>16</v>
          </cell>
          <cell r="CT18">
            <v>0.43439999999999995</v>
          </cell>
          <cell r="CU18">
            <v>0.36199999999999999</v>
          </cell>
          <cell r="CV18">
            <v>400</v>
          </cell>
          <cell r="CW18">
            <v>0.83440000000000003</v>
          </cell>
          <cell r="CX18">
            <v>0.83439970016479492</v>
          </cell>
          <cell r="CY18">
            <v>1823.41</v>
          </cell>
          <cell r="CZ18">
            <v>1813.97</v>
          </cell>
          <cell r="DA18">
            <v>3.4579999999998563</v>
          </cell>
          <cell r="DB18">
            <v>1.9479999999998654</v>
          </cell>
          <cell r="DC18">
            <v>3.8742999999998564</v>
          </cell>
          <cell r="DD18">
            <v>50.568923263205839</v>
          </cell>
          <cell r="DE18">
            <v>3.119299999999861</v>
          </cell>
          <cell r="DF18">
            <v>1.2</v>
          </cell>
          <cell r="DG18">
            <v>1.2</v>
          </cell>
          <cell r="DH18">
            <v>1</v>
          </cell>
          <cell r="DI18">
            <v>49.368923263205836</v>
          </cell>
          <cell r="DJ18">
            <v>4.3817300704088948</v>
          </cell>
          <cell r="DK18">
            <v>150.50843362289547</v>
          </cell>
          <cell r="DL18">
            <v>4.119342957081896</v>
          </cell>
          <cell r="DM18">
            <v>8.8731092665964102</v>
          </cell>
          <cell r="DN18">
            <v>154.89016369330437</v>
          </cell>
          <cell r="DO18" t="b">
            <v>0</v>
          </cell>
          <cell r="DP18">
            <v>154.89013671875</v>
          </cell>
          <cell r="DQ18">
            <v>17.646825045662879</v>
          </cell>
          <cell r="DR18">
            <v>94.122867226358494</v>
          </cell>
          <cell r="DS18" t="b">
            <v>0</v>
          </cell>
          <cell r="DT18">
            <v>0</v>
          </cell>
          <cell r="DV18" t="str">
            <v>400 mm</v>
          </cell>
          <cell r="DW18">
            <v>49.68</v>
          </cell>
          <cell r="DX18" t="str">
            <v>-</v>
          </cell>
          <cell r="DY18" t="str">
            <v>PVC</v>
          </cell>
        </row>
        <row r="19">
          <cell r="A19">
            <v>9</v>
          </cell>
          <cell r="B19" t="str">
            <v>C9A</v>
          </cell>
          <cell r="C19" t="str">
            <v>A1</v>
          </cell>
          <cell r="D19">
            <v>0.02</v>
          </cell>
          <cell r="F19">
            <v>1.58</v>
          </cell>
          <cell r="G19">
            <v>5</v>
          </cell>
          <cell r="K19">
            <v>7.478980290600773E-2</v>
          </cell>
          <cell r="L19">
            <v>8.4610296457799752</v>
          </cell>
          <cell r="M19">
            <v>8.4610296457799752</v>
          </cell>
          <cell r="N19">
            <v>283.69146352000359</v>
          </cell>
          <cell r="O19">
            <v>0.63559859154929532</v>
          </cell>
          <cell r="P19">
            <v>288.4634974058979</v>
          </cell>
          <cell r="Q19">
            <v>0.02</v>
          </cell>
          <cell r="S19">
            <v>1.58</v>
          </cell>
          <cell r="U19">
            <v>0</v>
          </cell>
          <cell r="V19">
            <v>0.69</v>
          </cell>
          <cell r="X19">
            <v>0</v>
          </cell>
          <cell r="Y19">
            <v>0</v>
          </cell>
          <cell r="AA19">
            <v>0</v>
          </cell>
          <cell r="AB19">
            <v>0</v>
          </cell>
          <cell r="AC19">
            <v>0.58649999999999991</v>
          </cell>
          <cell r="AD19">
            <v>0.92666999999999999</v>
          </cell>
          <cell r="AE19">
            <v>3.4478726576750889</v>
          </cell>
          <cell r="AF19">
            <v>3.4478726576750889</v>
          </cell>
          <cell r="AG19">
            <v>3.6058726576750888</v>
          </cell>
          <cell r="AH19">
            <v>292.06937006357299</v>
          </cell>
          <cell r="AI19">
            <v>9.94</v>
          </cell>
          <cell r="AJ19">
            <v>0.91</v>
          </cell>
          <cell r="AK19">
            <v>20</v>
          </cell>
          <cell r="AL19">
            <v>0.45200000000000001</v>
          </cell>
          <cell r="AM19">
            <v>0.01</v>
          </cell>
          <cell r="AN19">
            <v>0.34612435722351076</v>
          </cell>
          <cell r="AO19">
            <v>0.37696093750000004</v>
          </cell>
          <cell r="AP19">
            <v>0.7657618522644043</v>
          </cell>
          <cell r="AQ19">
            <v>2.2151886957264639</v>
          </cell>
          <cell r="AR19">
            <v>1.2041645133080765</v>
          </cell>
          <cell r="AS19">
            <v>0.95217523860181885</v>
          </cell>
          <cell r="AT19">
            <v>0.2501050437142871</v>
          </cell>
          <cell r="AU19">
            <v>0.59622940093779786</v>
          </cell>
          <cell r="AV19">
            <v>2.2334621005995987</v>
          </cell>
          <cell r="AW19">
            <v>358.38129823073723</v>
          </cell>
          <cell r="AX19">
            <v>0.81496822380371392</v>
          </cell>
          <cell r="AY19">
            <v>328.0374021962017</v>
          </cell>
          <cell r="AZ19" t="str">
            <v>00°00'00''</v>
          </cell>
          <cell r="BA19">
            <v>1000</v>
          </cell>
          <cell r="BB19">
            <v>1E-3</v>
          </cell>
          <cell r="BC19">
            <v>0.39800000000000002</v>
          </cell>
          <cell r="BD19">
            <v>0.05</v>
          </cell>
          <cell r="BE19">
            <v>0.44900000000000001</v>
          </cell>
          <cell r="BF19">
            <v>0.44800000000000001</v>
          </cell>
          <cell r="BG19">
            <v>0.44799995422363281</v>
          </cell>
          <cell r="BH19">
            <v>0.44799995422363281</v>
          </cell>
          <cell r="BI19">
            <v>0.44799995422363281</v>
          </cell>
          <cell r="BJ19">
            <v>0.44799995422363281</v>
          </cell>
          <cell r="BK19">
            <v>0.44799995422363281</v>
          </cell>
          <cell r="BL19">
            <v>0.44799995422363281</v>
          </cell>
          <cell r="BM19">
            <v>0.44799995422363281</v>
          </cell>
          <cell r="BN19">
            <v>0.17000000000007276</v>
          </cell>
          <cell r="BO19">
            <v>1813.8</v>
          </cell>
          <cell r="BP19">
            <v>1813.71</v>
          </cell>
          <cell r="BQ19">
            <v>1814.252</v>
          </cell>
          <cell r="BR19">
            <v>1814.162</v>
          </cell>
          <cell r="BS19">
            <v>1816.28</v>
          </cell>
          <cell r="BT19">
            <v>1814.67</v>
          </cell>
          <cell r="BU19">
            <v>1814.669921875</v>
          </cell>
          <cell r="BV19">
            <v>2.02800000000002</v>
          </cell>
          <cell r="BW19">
            <v>0.5080000000000382</v>
          </cell>
          <cell r="BX19">
            <v>2.48000000000002</v>
          </cell>
          <cell r="BY19">
            <v>500</v>
          </cell>
          <cell r="BZ19">
            <v>0.9</v>
          </cell>
          <cell r="CA19">
            <v>0.5</v>
          </cell>
          <cell r="CB19">
            <v>1.2680000000000291</v>
          </cell>
          <cell r="CC19">
            <v>3</v>
          </cell>
          <cell r="CD19">
            <v>1.1490099031550935</v>
          </cell>
          <cell r="CE19">
            <v>2282.4000000000524</v>
          </cell>
          <cell r="CF19">
            <v>8.4578121547158977E-2</v>
          </cell>
          <cell r="CG19">
            <v>2982.4184580174074</v>
          </cell>
          <cell r="CH19">
            <v>5264.8184580174602</v>
          </cell>
          <cell r="CI19">
            <v>4</v>
          </cell>
          <cell r="CK19">
            <v>4</v>
          </cell>
          <cell r="CL19">
            <v>4</v>
          </cell>
          <cell r="CM19">
            <v>4</v>
          </cell>
          <cell r="CN19">
            <v>4</v>
          </cell>
          <cell r="CO19">
            <v>1.3115880533220232</v>
          </cell>
          <cell r="CP19">
            <v>4</v>
          </cell>
          <cell r="CQ19">
            <v>1</v>
          </cell>
          <cell r="CR19">
            <v>9.94</v>
          </cell>
          <cell r="CS19">
            <v>20</v>
          </cell>
          <cell r="CT19">
            <v>0.54239999999999999</v>
          </cell>
          <cell r="CU19">
            <v>0.45200000000000001</v>
          </cell>
          <cell r="CV19">
            <v>500</v>
          </cell>
          <cell r="CW19">
            <v>0.94240000000000002</v>
          </cell>
          <cell r="CX19">
            <v>0.94239997863769531</v>
          </cell>
          <cell r="CY19">
            <v>1813.8</v>
          </cell>
          <cell r="CZ19">
            <v>1813.71</v>
          </cell>
          <cell r="DA19">
            <v>2.02800000000002</v>
          </cell>
          <cell r="DB19">
            <v>0.5080000000000382</v>
          </cell>
          <cell r="DC19">
            <v>3.0558000000000582</v>
          </cell>
          <cell r="DD19">
            <v>9.9404074363176864</v>
          </cell>
          <cell r="DE19">
            <v>1.7878000000000291</v>
          </cell>
          <cell r="DF19">
            <v>1.2</v>
          </cell>
          <cell r="DG19">
            <v>1.2</v>
          </cell>
          <cell r="DH19">
            <v>1</v>
          </cell>
          <cell r="DI19">
            <v>8.7404074363176871</v>
          </cell>
          <cell r="DJ19">
            <v>3.4560283791023543</v>
          </cell>
          <cell r="DK19">
            <v>20.017460114199306</v>
          </cell>
          <cell r="DL19">
            <v>0.82369599679857886</v>
          </cell>
          <cell r="DM19">
            <v>2.1183323531279243</v>
          </cell>
          <cell r="DN19">
            <v>23.473488493301659</v>
          </cell>
          <cell r="DO19" t="b">
            <v>0</v>
          </cell>
          <cell r="DP19">
            <v>23.473480224609375</v>
          </cell>
          <cell r="DQ19">
            <v>3.6951618598517317</v>
          </cell>
          <cell r="DR19">
            <v>6.9635259569354249</v>
          </cell>
          <cell r="DS19" t="b">
            <v>0</v>
          </cell>
          <cell r="DT19">
            <v>0</v>
          </cell>
          <cell r="DV19" t="str">
            <v>500 mm</v>
          </cell>
          <cell r="DW19">
            <v>9.94</v>
          </cell>
          <cell r="DX19" t="str">
            <v>-</v>
          </cell>
          <cell r="DY19" t="str">
            <v>PVC</v>
          </cell>
        </row>
        <row r="20">
          <cell r="A20">
            <v>10</v>
          </cell>
          <cell r="B20" t="str">
            <v>A1</v>
          </cell>
          <cell r="C20" t="str">
            <v>C3A</v>
          </cell>
          <cell r="F20">
            <v>0</v>
          </cell>
          <cell r="G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R20">
            <v>0.19</v>
          </cell>
          <cell r="S20">
            <v>1.77</v>
          </cell>
          <cell r="U20">
            <v>0</v>
          </cell>
          <cell r="V20">
            <v>0.69</v>
          </cell>
          <cell r="X20">
            <v>0</v>
          </cell>
          <cell r="Y20">
            <v>0</v>
          </cell>
          <cell r="AA20">
            <v>0</v>
          </cell>
          <cell r="AB20">
            <v>0</v>
          </cell>
          <cell r="AC20">
            <v>0.58649999999999991</v>
          </cell>
          <cell r="AD20">
            <v>1.0381050000000001</v>
          </cell>
          <cell r="AE20">
            <v>3.8304740177528824</v>
          </cell>
          <cell r="AF20">
            <v>4.1844740177528825</v>
          </cell>
          <cell r="AG20">
            <v>4.3614740177528821</v>
          </cell>
          <cell r="AH20">
            <v>4.3614740177528821</v>
          </cell>
          <cell r="AI20">
            <v>5</v>
          </cell>
          <cell r="AJ20">
            <v>0.8</v>
          </cell>
          <cell r="AK20">
            <v>6</v>
          </cell>
          <cell r="AL20">
            <v>0.14499999999999999</v>
          </cell>
          <cell r="AM20">
            <v>0.01</v>
          </cell>
          <cell r="AN20">
            <v>5.8187179565429688E-2</v>
          </cell>
          <cell r="AO20">
            <v>5.8906249999999993E-2</v>
          </cell>
          <cell r="AP20">
            <v>0.40129089355468756</v>
          </cell>
          <cell r="AQ20">
            <v>0.70405723716057611</v>
          </cell>
          <cell r="AR20">
            <v>1.0758613411276332</v>
          </cell>
          <cell r="AS20">
            <v>0.15756420147995659</v>
          </cell>
          <cell r="AT20">
            <v>2.526486203864341E-2</v>
          </cell>
          <cell r="AU20">
            <v>8.3452041604073102E-2</v>
          </cell>
          <cell r="AV20">
            <v>0.98134699357908262</v>
          </cell>
          <cell r="AW20">
            <v>16.204979357825312</v>
          </cell>
          <cell r="AX20">
            <v>0.26914406500905202</v>
          </cell>
          <cell r="AY20">
            <v>48.727883429228356</v>
          </cell>
          <cell r="AZ20" t="str">
            <v>80°41'26''</v>
          </cell>
          <cell r="BA20">
            <v>4.8714778476010041</v>
          </cell>
          <cell r="BB20">
            <v>1E-3</v>
          </cell>
          <cell r="BC20">
            <v>4.4999999999999998E-2</v>
          </cell>
          <cell r="BD20">
            <v>4.2999999999999997E-2</v>
          </cell>
          <cell r="BE20">
            <v>8.8999999999999996E-2</v>
          </cell>
          <cell r="BF20">
            <v>8.7999999999999995E-2</v>
          </cell>
          <cell r="BG20">
            <v>0.17378167029231514</v>
          </cell>
          <cell r="BH20">
            <v>8.2758620689655178</v>
          </cell>
          <cell r="BI20">
            <v>1.2</v>
          </cell>
          <cell r="BJ20">
            <v>2.5606802846132287E-2</v>
          </cell>
          <cell r="BK20">
            <v>8.4513052846132281E-2</v>
          </cell>
          <cell r="BL20">
            <v>7.9853487690508061E-4</v>
          </cell>
          <cell r="BM20">
            <v>0.10237390526764482</v>
          </cell>
          <cell r="BN20">
            <v>0.28999999999996362</v>
          </cell>
          <cell r="BO20">
            <v>1813.42</v>
          </cell>
          <cell r="BP20">
            <v>1813.38</v>
          </cell>
          <cell r="BQ20">
            <v>1813.5650000000001</v>
          </cell>
          <cell r="BR20">
            <v>1813.5250000000001</v>
          </cell>
          <cell r="BS20">
            <v>1814.67</v>
          </cell>
          <cell r="BT20">
            <v>1814.78</v>
          </cell>
          <cell r="BU20">
            <v>1814.779296875</v>
          </cell>
          <cell r="BV20">
            <v>1.1050000000000182</v>
          </cell>
          <cell r="BW20">
            <v>1.2549999999998818</v>
          </cell>
          <cell r="BX20">
            <v>1.2500000000000182</v>
          </cell>
          <cell r="BY20">
            <v>150</v>
          </cell>
          <cell r="BZ20">
            <v>0.56000000000000005</v>
          </cell>
          <cell r="CA20">
            <v>0.16</v>
          </cell>
          <cell r="CB20">
            <v>1.17999999999995</v>
          </cell>
          <cell r="CC20">
            <v>3</v>
          </cell>
          <cell r="CD20">
            <v>1.5618274840791895</v>
          </cell>
          <cell r="CE20">
            <v>2123.99999999991</v>
          </cell>
          <cell r="CF20">
            <v>3.173894905935816E-2</v>
          </cell>
          <cell r="CG20">
            <v>926.38002695190983</v>
          </cell>
          <cell r="CH20">
            <v>3050.3800269518197</v>
          </cell>
          <cell r="CI20">
            <v>4</v>
          </cell>
          <cell r="CK20">
            <v>4</v>
          </cell>
          <cell r="CL20">
            <v>4</v>
          </cell>
          <cell r="CM20">
            <v>4</v>
          </cell>
          <cell r="CN20">
            <v>4</v>
          </cell>
          <cell r="CO20">
            <v>0.8419814194134071</v>
          </cell>
          <cell r="CP20">
            <v>4</v>
          </cell>
          <cell r="CQ20">
            <v>1</v>
          </cell>
          <cell r="CR20">
            <v>5</v>
          </cell>
          <cell r="CS20">
            <v>6</v>
          </cell>
          <cell r="CT20">
            <v>0.17399999999999999</v>
          </cell>
          <cell r="CU20">
            <v>0.14499999999999999</v>
          </cell>
          <cell r="CV20">
            <v>150</v>
          </cell>
          <cell r="CW20">
            <v>0.57400000000000007</v>
          </cell>
          <cell r="CX20">
            <v>0.57399988174438477</v>
          </cell>
          <cell r="CY20">
            <v>1813.42</v>
          </cell>
          <cell r="CZ20">
            <v>1813.38</v>
          </cell>
          <cell r="DA20">
            <v>1.1050000000000182</v>
          </cell>
          <cell r="DB20">
            <v>1.2549999999998818</v>
          </cell>
          <cell r="DC20">
            <v>1.2717500000000181</v>
          </cell>
          <cell r="DD20">
            <v>5.0001599974400817</v>
          </cell>
          <cell r="DE20">
            <v>1.3467499999999499</v>
          </cell>
          <cell r="DF20">
            <v>1.2</v>
          </cell>
          <cell r="DG20">
            <v>1.2</v>
          </cell>
          <cell r="DH20">
            <v>1</v>
          </cell>
          <cell r="DI20">
            <v>3.8001599974400819</v>
          </cell>
          <cell r="DJ20">
            <v>1.4383153645930356</v>
          </cell>
          <cell r="DK20">
            <v>3.5353287472983728</v>
          </cell>
          <cell r="DL20">
            <v>0.21812918385306074</v>
          </cell>
          <cell r="DM20">
            <v>0.17788303255465227</v>
          </cell>
          <cell r="DN20">
            <v>4.9736441118914083</v>
          </cell>
          <cell r="DO20" t="b">
            <v>0</v>
          </cell>
          <cell r="DP20">
            <v>4.9736404418945313</v>
          </cell>
          <cell r="DQ20">
            <v>0.79897848113405701</v>
          </cell>
          <cell r="DR20">
            <v>1.6855932682244175</v>
          </cell>
          <cell r="DS20" t="b">
            <v>0</v>
          </cell>
          <cell r="DT20">
            <v>0</v>
          </cell>
          <cell r="DV20" t="str">
            <v>150 mm</v>
          </cell>
          <cell r="DW20">
            <v>5</v>
          </cell>
          <cell r="DX20" t="str">
            <v>-</v>
          </cell>
          <cell r="DY20" t="str">
            <v>PVC</v>
          </cell>
        </row>
        <row r="21">
          <cell r="A21">
            <v>11</v>
          </cell>
          <cell r="B21" t="str">
            <v>C3A</v>
          </cell>
          <cell r="C21" t="str">
            <v>C3B</v>
          </cell>
          <cell r="D21">
            <v>0.03</v>
          </cell>
          <cell r="F21">
            <v>0.03</v>
          </cell>
          <cell r="G21">
            <v>5</v>
          </cell>
          <cell r="K21">
            <v>0.2583164892538955</v>
          </cell>
          <cell r="L21">
            <v>0.2583164892538955</v>
          </cell>
          <cell r="M21">
            <v>3</v>
          </cell>
          <cell r="N21">
            <v>325.50977645643849</v>
          </cell>
          <cell r="O21">
            <v>0.62635969261279123</v>
          </cell>
          <cell r="P21">
            <v>6.1165861057113959</v>
          </cell>
          <cell r="Q21">
            <v>0.03</v>
          </cell>
          <cell r="S21">
            <v>1.8</v>
          </cell>
          <cell r="U21">
            <v>0</v>
          </cell>
          <cell r="V21">
            <v>0.69</v>
          </cell>
          <cell r="X21">
            <v>0</v>
          </cell>
          <cell r="Y21">
            <v>0</v>
          </cell>
          <cell r="AA21">
            <v>0</v>
          </cell>
          <cell r="AB21">
            <v>0</v>
          </cell>
          <cell r="AC21">
            <v>0.58649999999999991</v>
          </cell>
          <cell r="AD21">
            <v>1.0557000000000001</v>
          </cell>
          <cell r="AE21">
            <v>3.8906012804858467</v>
          </cell>
          <cell r="AF21">
            <v>3.8906012804858467</v>
          </cell>
          <cell r="AG21">
            <v>4.0706012804858469</v>
          </cell>
          <cell r="AH21">
            <v>28.307187386197242</v>
          </cell>
          <cell r="AI21">
            <v>20.170000000000002</v>
          </cell>
          <cell r="AJ21">
            <v>1.04</v>
          </cell>
          <cell r="AK21">
            <v>8</v>
          </cell>
          <cell r="AL21">
            <v>0.18099999999999999</v>
          </cell>
          <cell r="AM21">
            <v>0.01</v>
          </cell>
          <cell r="AN21">
            <v>0.14263872146606443</v>
          </cell>
          <cell r="AO21">
            <v>0.14847656249999999</v>
          </cell>
          <cell r="AP21">
            <v>0.78805923461914051</v>
          </cell>
          <cell r="AQ21">
            <v>1.3014455524672726</v>
          </cell>
          <cell r="AR21">
            <v>1.0827516286870533</v>
          </cell>
          <cell r="AS21">
            <v>0.44537210221949936</v>
          </cell>
          <cell r="AT21">
            <v>8.6328263304630184E-2</v>
          </cell>
          <cell r="AU21">
            <v>0.2289669847706946</v>
          </cell>
          <cell r="AV21">
            <v>1.2971832163320878</v>
          </cell>
          <cell r="AW21">
            <v>33.377080947556507</v>
          </cell>
          <cell r="AX21">
            <v>0.84810254769357163</v>
          </cell>
          <cell r="AY21">
            <v>45.964213810687873</v>
          </cell>
          <cell r="AZ21" t="str">
            <v>02°45'49''</v>
          </cell>
          <cell r="BA21">
            <v>137.42158849946898</v>
          </cell>
          <cell r="BB21">
            <v>0.14599999999999999</v>
          </cell>
          <cell r="BC21">
            <v>6.0000000000000001E-3</v>
          </cell>
          <cell r="BD21">
            <v>3.0000000000000001E-3</v>
          </cell>
          <cell r="BE21">
            <v>0.155</v>
          </cell>
          <cell r="BF21">
            <v>0.155</v>
          </cell>
          <cell r="BG21">
            <v>0.15499997138977051</v>
          </cell>
          <cell r="BH21">
            <v>0.15499997138977051</v>
          </cell>
          <cell r="BI21">
            <v>0.15499997138977051</v>
          </cell>
          <cell r="BJ21">
            <v>0.15499997138977051</v>
          </cell>
          <cell r="BK21">
            <v>0.15499997138977051</v>
          </cell>
          <cell r="BL21">
            <v>0.15499997138977051</v>
          </cell>
          <cell r="BM21">
            <v>0.15499997138977051</v>
          </cell>
          <cell r="BN21">
            <v>0.38000000000010914</v>
          </cell>
          <cell r="BO21">
            <v>1813</v>
          </cell>
          <cell r="BP21">
            <v>1812.79</v>
          </cell>
          <cell r="BQ21">
            <v>1813.181</v>
          </cell>
          <cell r="BR21">
            <v>1812.971</v>
          </cell>
          <cell r="BS21">
            <v>1814.78</v>
          </cell>
          <cell r="BT21">
            <v>1815.24</v>
          </cell>
          <cell r="BU21">
            <v>1815.2392578125</v>
          </cell>
          <cell r="BV21">
            <v>1.5989999999999327</v>
          </cell>
          <cell r="BW21">
            <v>2.2690000000000055</v>
          </cell>
          <cell r="BX21">
            <v>1.7799999999999327</v>
          </cell>
          <cell r="BY21">
            <v>200</v>
          </cell>
          <cell r="BZ21">
            <v>0.60000000000000009</v>
          </cell>
          <cell r="CA21">
            <v>0.2</v>
          </cell>
          <cell r="CB21">
            <v>1.9339999999999691</v>
          </cell>
          <cell r="CC21">
            <v>3</v>
          </cell>
          <cell r="CD21">
            <v>2.0659266840048658</v>
          </cell>
          <cell r="CE21">
            <v>3481.1999999999443</v>
          </cell>
          <cell r="CF21">
            <v>1.6082981861659969E-2</v>
          </cell>
          <cell r="CG21">
            <v>514.02914666663901</v>
          </cell>
          <cell r="CH21">
            <v>3995.2291466665833</v>
          </cell>
          <cell r="CI21">
            <v>4</v>
          </cell>
          <cell r="CK21">
            <v>4</v>
          </cell>
          <cell r="CL21">
            <v>4</v>
          </cell>
          <cell r="CM21">
            <v>4</v>
          </cell>
          <cell r="CN21">
            <v>4</v>
          </cell>
          <cell r="CO21">
            <v>1.1743714186849719</v>
          </cell>
          <cell r="CP21">
            <v>4</v>
          </cell>
          <cell r="CQ21">
            <v>1</v>
          </cell>
          <cell r="CR21">
            <v>20.170000000000002</v>
          </cell>
          <cell r="CS21">
            <v>8</v>
          </cell>
          <cell r="CT21">
            <v>0.21719999999999998</v>
          </cell>
          <cell r="CU21">
            <v>0.18099999999999999</v>
          </cell>
          <cell r="CV21">
            <v>200</v>
          </cell>
          <cell r="CW21">
            <v>0.61719999999999997</v>
          </cell>
          <cell r="CX21">
            <v>0.61719989776611328</v>
          </cell>
          <cell r="CY21">
            <v>1813</v>
          </cell>
          <cell r="CZ21">
            <v>1812.79</v>
          </cell>
          <cell r="DA21">
            <v>1.5989999999999327</v>
          </cell>
          <cell r="DB21">
            <v>2.2690000000000055</v>
          </cell>
          <cell r="DC21">
            <v>1.8071499999999328</v>
          </cell>
          <cell r="DD21">
            <v>20.171093178110109</v>
          </cell>
          <cell r="DE21">
            <v>2.1421499999999689</v>
          </cell>
          <cell r="DF21">
            <v>1.2</v>
          </cell>
          <cell r="DG21">
            <v>1.2</v>
          </cell>
          <cell r="DH21">
            <v>1</v>
          </cell>
          <cell r="DI21">
            <v>18.971093178110106</v>
          </cell>
          <cell r="DJ21">
            <v>2.04383849901645</v>
          </cell>
          <cell r="DK21">
            <v>28.796427602281156</v>
          </cell>
          <cell r="DL21">
            <v>1.1708958709529558</v>
          </cell>
          <cell r="DM21">
            <v>1.2530670068085439</v>
          </cell>
          <cell r="DN21">
            <v>30.840266101297605</v>
          </cell>
          <cell r="DO21" t="b">
            <v>0</v>
          </cell>
          <cell r="DP21">
            <v>30.840255737304688</v>
          </cell>
          <cell r="DQ21">
            <v>4.4328237819859746</v>
          </cell>
          <cell r="DR21">
            <v>17.855576584096731</v>
          </cell>
          <cell r="DS21" t="b">
            <v>0</v>
          </cell>
          <cell r="DT21">
            <v>0</v>
          </cell>
          <cell r="DV21" t="str">
            <v>200 mm</v>
          </cell>
          <cell r="DW21">
            <v>20.170000000000002</v>
          </cell>
          <cell r="DX21" t="str">
            <v>-</v>
          </cell>
          <cell r="DY21" t="str">
            <v>PVC</v>
          </cell>
        </row>
        <row r="22">
          <cell r="A22">
            <v>12</v>
          </cell>
          <cell r="B22" t="str">
            <v>C3B</v>
          </cell>
          <cell r="C22" t="str">
            <v>C51</v>
          </cell>
          <cell r="D22">
            <v>0.02</v>
          </cell>
          <cell r="F22">
            <v>0.05</v>
          </cell>
          <cell r="G22">
            <v>5</v>
          </cell>
          <cell r="K22">
            <v>0.10265550977897293</v>
          </cell>
          <cell r="L22">
            <v>3.1026555097789728</v>
          </cell>
          <cell r="M22">
            <v>3.1026555097789728</v>
          </cell>
          <cell r="N22">
            <v>324.63433066874859</v>
          </cell>
          <cell r="O22">
            <v>0.62327639751552766</v>
          </cell>
          <cell r="P22">
            <v>10.163324428293041</v>
          </cell>
          <cell r="Q22">
            <v>0.02</v>
          </cell>
          <cell r="S22">
            <v>1.82</v>
          </cell>
          <cell r="U22">
            <v>0</v>
          </cell>
          <cell r="V22">
            <v>0.69</v>
          </cell>
          <cell r="X22">
            <v>0</v>
          </cell>
          <cell r="Y22">
            <v>0</v>
          </cell>
          <cell r="AA22">
            <v>0</v>
          </cell>
          <cell r="AB22">
            <v>0</v>
          </cell>
          <cell r="AC22">
            <v>0.58649999999999991</v>
          </cell>
          <cell r="AD22">
            <v>1.0674300000000001</v>
          </cell>
          <cell r="AE22">
            <v>3.930645256068162</v>
          </cell>
          <cell r="AF22">
            <v>3.930645256068162</v>
          </cell>
          <cell r="AG22">
            <v>4.1126452560681619</v>
          </cell>
          <cell r="AH22">
            <v>32.395969684361205</v>
          </cell>
          <cell r="AI22">
            <v>8.0500000000000007</v>
          </cell>
          <cell r="AJ22">
            <v>0.99</v>
          </cell>
          <cell r="AK22">
            <v>10</v>
          </cell>
          <cell r="AL22">
            <v>0.22700000000000001</v>
          </cell>
          <cell r="AM22">
            <v>0.01</v>
          </cell>
          <cell r="AN22">
            <v>0.13446042060852051</v>
          </cell>
          <cell r="AO22">
            <v>0.15074218749999999</v>
          </cell>
          <cell r="AP22">
            <v>0.59233665466308594</v>
          </cell>
          <cell r="AQ22">
            <v>1.297591836261073</v>
          </cell>
          <cell r="AR22">
            <v>1.2373651245345505</v>
          </cell>
          <cell r="AS22">
            <v>0.42401988145196806</v>
          </cell>
          <cell r="AT22">
            <v>8.5817766235034815E-2</v>
          </cell>
          <cell r="AU22">
            <v>0.22027818684355532</v>
          </cell>
          <cell r="AV22">
            <v>1.4718620353954035</v>
          </cell>
          <cell r="AW22">
            <v>59.567407512201818</v>
          </cell>
          <cell r="AX22">
            <v>0.54385394693776457</v>
          </cell>
          <cell r="AY22">
            <v>7.3546575223122517</v>
          </cell>
          <cell r="AZ22" t="b">
            <v>0</v>
          </cell>
          <cell r="BA22">
            <v>7.3546562194824219</v>
          </cell>
          <cell r="BB22">
            <v>7.3546562194824219</v>
          </cell>
          <cell r="BC22">
            <v>7.3546562194824219</v>
          </cell>
          <cell r="BD22">
            <v>7.3546562194824219</v>
          </cell>
          <cell r="BE22">
            <v>7.3546562194824219</v>
          </cell>
          <cell r="BF22">
            <v>7.3546562194824219</v>
          </cell>
          <cell r="BG22">
            <v>0.42093692481151346</v>
          </cell>
          <cell r="BH22">
            <v>5.2863436123348011</v>
          </cell>
          <cell r="BI22">
            <v>1.2</v>
          </cell>
          <cell r="BJ22">
            <v>9.5842175480537847E-2</v>
          </cell>
          <cell r="BK22">
            <v>0.24658436298053782</v>
          </cell>
          <cell r="BL22">
            <v>1.326785161953355E-2</v>
          </cell>
          <cell r="BM22">
            <v>0.31182265752008559</v>
          </cell>
          <cell r="BN22">
            <v>1.3300000000001546</v>
          </cell>
          <cell r="BO22">
            <v>1812.05</v>
          </cell>
          <cell r="BP22">
            <v>1811.97</v>
          </cell>
          <cell r="BQ22">
            <v>1812.6599999999999</v>
          </cell>
          <cell r="BR22">
            <v>1812.58</v>
          </cell>
          <cell r="BS22">
            <v>1815.24</v>
          </cell>
          <cell r="BT22">
            <v>1815.92</v>
          </cell>
          <cell r="BU22">
            <v>1815.919921875</v>
          </cell>
          <cell r="BV22">
            <v>2.5800000000001546</v>
          </cell>
          <cell r="BW22">
            <v>3.3400000000001455</v>
          </cell>
          <cell r="BX22">
            <v>2.8070000000001545</v>
          </cell>
          <cell r="BY22">
            <v>250</v>
          </cell>
          <cell r="BZ22">
            <v>0.65</v>
          </cell>
          <cell r="CA22">
            <v>0.25</v>
          </cell>
          <cell r="CB22">
            <v>2.9600000000001501</v>
          </cell>
          <cell r="CC22">
            <v>3</v>
          </cell>
          <cell r="CD22">
            <v>2.4830460802871088</v>
          </cell>
          <cell r="CE22">
            <v>5328.0000000002701</v>
          </cell>
          <cell r="CF22">
            <v>8.8558059146513907E-3</v>
          </cell>
          <cell r="CG22">
            <v>327.84722752590278</v>
          </cell>
          <cell r="CH22">
            <v>5655.8472275261729</v>
          </cell>
          <cell r="CI22">
            <v>4</v>
          </cell>
          <cell r="CK22">
            <v>4</v>
          </cell>
          <cell r="CL22">
            <v>4</v>
          </cell>
          <cell r="CM22">
            <v>4</v>
          </cell>
          <cell r="CN22">
            <v>4</v>
          </cell>
          <cell r="CO22">
            <v>1.7034312811619559</v>
          </cell>
          <cell r="CP22">
            <v>4</v>
          </cell>
          <cell r="CQ22">
            <v>1</v>
          </cell>
          <cell r="CR22">
            <v>8.0500000000000007</v>
          </cell>
          <cell r="CS22">
            <v>10</v>
          </cell>
          <cell r="CT22">
            <v>0.27239999999999998</v>
          </cell>
          <cell r="CU22">
            <v>0.22700000000000001</v>
          </cell>
          <cell r="CV22">
            <v>250</v>
          </cell>
          <cell r="CW22">
            <v>0.6724</v>
          </cell>
          <cell r="CX22">
            <v>0.67239999771118164</v>
          </cell>
          <cell r="CY22">
            <v>1812.05</v>
          </cell>
          <cell r="CZ22">
            <v>1811.97</v>
          </cell>
          <cell r="DA22">
            <v>2.5800000000001546</v>
          </cell>
          <cell r="DB22">
            <v>3.3400000000001455</v>
          </cell>
          <cell r="DC22">
            <v>2.8410500000001546</v>
          </cell>
          <cell r="DD22">
            <v>8.0503975057136152</v>
          </cell>
          <cell r="DE22">
            <v>3.2210500000001501</v>
          </cell>
          <cell r="DF22">
            <v>1.2</v>
          </cell>
          <cell r="DG22">
            <v>1.2</v>
          </cell>
          <cell r="DH22">
            <v>1</v>
          </cell>
          <cell r="DI22">
            <v>6.8503975057136159</v>
          </cell>
          <cell r="DJ22">
            <v>3.2131518510534365</v>
          </cell>
          <cell r="DK22">
            <v>16.552175560528685</v>
          </cell>
          <cell r="DL22">
            <v>0.4606207282841836</v>
          </cell>
          <cell r="DM22">
            <v>0.59822646891062881</v>
          </cell>
          <cell r="DN22">
            <v>19.76532741158212</v>
          </cell>
          <cell r="DO22" t="b">
            <v>0</v>
          </cell>
          <cell r="DP22">
            <v>19.76531982421875</v>
          </cell>
          <cell r="DQ22">
            <v>1.8096141372361827</v>
          </cell>
          <cell r="DR22">
            <v>11.739610191415538</v>
          </cell>
          <cell r="DS22" t="b">
            <v>0</v>
          </cell>
          <cell r="DT22">
            <v>0</v>
          </cell>
          <cell r="DV22" t="str">
            <v>250 mm</v>
          </cell>
          <cell r="DW22">
            <v>8.0500000000000007</v>
          </cell>
          <cell r="DX22" t="str">
            <v>-</v>
          </cell>
          <cell r="DY22" t="str">
            <v>PVC</v>
          </cell>
        </row>
        <row r="23">
          <cell r="A23">
            <v>13</v>
          </cell>
          <cell r="B23" t="str">
            <v>C51</v>
          </cell>
          <cell r="C23" t="str">
            <v>C64</v>
          </cell>
          <cell r="D23">
            <v>0.06</v>
          </cell>
          <cell r="E23">
            <v>0.02</v>
          </cell>
          <cell r="F23">
            <v>0.13</v>
          </cell>
          <cell r="G23">
            <v>5</v>
          </cell>
          <cell r="K23">
            <v>0.32954451103104171</v>
          </cell>
          <cell r="L23">
            <v>3.4322000208100145</v>
          </cell>
          <cell r="M23">
            <v>3.4322000208100145</v>
          </cell>
          <cell r="N23">
            <v>321.84935416849652</v>
          </cell>
          <cell r="O23">
            <v>0.62994755244755241</v>
          </cell>
          <cell r="P23">
            <v>26.383181461514628</v>
          </cell>
          <cell r="Q23">
            <v>0.06</v>
          </cell>
          <cell r="R23">
            <v>0.02</v>
          </cell>
          <cell r="S23">
            <v>1.9000000000000001</v>
          </cell>
          <cell r="U23">
            <v>0</v>
          </cell>
          <cell r="V23">
            <v>0.69</v>
          </cell>
          <cell r="X23">
            <v>0</v>
          </cell>
          <cell r="Y23">
            <v>0</v>
          </cell>
          <cell r="AA23">
            <v>0</v>
          </cell>
          <cell r="AB23">
            <v>0</v>
          </cell>
          <cell r="AC23">
            <v>0.58649999999999991</v>
          </cell>
          <cell r="AD23">
            <v>1.1143500000000002</v>
          </cell>
          <cell r="AE23">
            <v>4.0905024480997367</v>
          </cell>
          <cell r="AF23">
            <v>4.0905024480997367</v>
          </cell>
          <cell r="AG23">
            <v>4.2805024480997371</v>
          </cell>
          <cell r="AH23">
            <v>48.783683909614368</v>
          </cell>
          <cell r="AI23">
            <v>31.46</v>
          </cell>
          <cell r="AJ23">
            <v>1.24</v>
          </cell>
          <cell r="AK23">
            <v>10</v>
          </cell>
          <cell r="AL23">
            <v>0.22700000000000001</v>
          </cell>
          <cell r="AM23">
            <v>0.01</v>
          </cell>
          <cell r="AN23">
            <v>0.16153781509399412</v>
          </cell>
          <cell r="AO23">
            <v>0.18355078125000002</v>
          </cell>
          <cell r="AP23">
            <v>0.71162033081054676</v>
          </cell>
          <cell r="AQ23">
            <v>1.583624694979157</v>
          </cell>
          <cell r="AR23">
            <v>1.3053084472720151</v>
          </cell>
          <cell r="AS23">
            <v>0.61566873771171926</v>
          </cell>
          <cell r="AT23">
            <v>0.12782197627664771</v>
          </cell>
          <cell r="AU23">
            <v>0.28935979137064183</v>
          </cell>
          <cell r="AV23">
            <v>1.647253157589132</v>
          </cell>
          <cell r="AW23">
            <v>66.665623376523342</v>
          </cell>
          <cell r="AX23">
            <v>0.73176671031915685</v>
          </cell>
          <cell r="AY23">
            <v>314.42049400812414</v>
          </cell>
          <cell r="AZ23" t="str">
            <v>52°56'03''</v>
          </cell>
          <cell r="BA23">
            <v>5.3090188298960896</v>
          </cell>
          <cell r="BB23">
            <v>6.9000000000000006E-2</v>
          </cell>
          <cell r="BC23">
            <v>4.0000000000000001E-3</v>
          </cell>
          <cell r="BD23">
            <v>4.2000000000000003E-2</v>
          </cell>
          <cell r="BE23">
            <v>0.11500000000000002</v>
          </cell>
          <cell r="BF23">
            <v>0.11500000000000002</v>
          </cell>
          <cell r="BG23">
            <v>0.63387063532791721</v>
          </cell>
          <cell r="BH23">
            <v>5.2863436123348011</v>
          </cell>
          <cell r="BI23">
            <v>1.2</v>
          </cell>
          <cell r="BJ23">
            <v>1.1999998092651367</v>
          </cell>
          <cell r="BK23">
            <v>1.1999998092651367</v>
          </cell>
          <cell r="BL23">
            <v>1.1999998092651367</v>
          </cell>
          <cell r="BM23">
            <v>0.399725939735111</v>
          </cell>
          <cell r="BN23">
            <v>0.27999999999997272</v>
          </cell>
          <cell r="BO23">
            <v>1811.69</v>
          </cell>
          <cell r="BP23">
            <v>1811.3</v>
          </cell>
          <cell r="BQ23">
            <v>1811.9170000000001</v>
          </cell>
          <cell r="BR23">
            <v>1811.527</v>
          </cell>
          <cell r="BS23">
            <v>1815.92</v>
          </cell>
          <cell r="BT23">
            <v>1814.38</v>
          </cell>
          <cell r="BU23">
            <v>1814.3798828125</v>
          </cell>
          <cell r="BV23">
            <v>4.0029999999999291</v>
          </cell>
          <cell r="BW23">
            <v>2.8530000000000655</v>
          </cell>
          <cell r="BX23">
            <v>4.2299999999999294</v>
          </cell>
          <cell r="BY23">
            <v>250</v>
          </cell>
          <cell r="BZ23">
            <v>0.65</v>
          </cell>
          <cell r="CA23">
            <v>0.25</v>
          </cell>
          <cell r="CB23">
            <v>3.4279999999999973</v>
          </cell>
          <cell r="CC23">
            <v>3</v>
          </cell>
          <cell r="CD23">
            <v>2.6482268768209138</v>
          </cell>
          <cell r="CE23">
            <v>6170.3999999999951</v>
          </cell>
          <cell r="CF23">
            <v>6.6449774195376935E-3</v>
          </cell>
          <cell r="CG23">
            <v>259.08680132994317</v>
          </cell>
          <cell r="CH23">
            <v>6429.4868013299383</v>
          </cell>
          <cell r="CI23">
            <v>4</v>
          </cell>
          <cell r="CK23">
            <v>4</v>
          </cell>
          <cell r="CL23">
            <v>4</v>
          </cell>
          <cell r="CM23">
            <v>4</v>
          </cell>
          <cell r="CN23">
            <v>4</v>
          </cell>
          <cell r="CO23">
            <v>1.9480664349486041</v>
          </cell>
          <cell r="CP23">
            <v>4</v>
          </cell>
          <cell r="CQ23">
            <v>1</v>
          </cell>
          <cell r="CR23">
            <v>31.46</v>
          </cell>
          <cell r="CS23">
            <v>10</v>
          </cell>
          <cell r="CT23">
            <v>0.27239999999999998</v>
          </cell>
          <cell r="CU23">
            <v>0.22700000000000001</v>
          </cell>
          <cell r="CV23">
            <v>250</v>
          </cell>
          <cell r="CW23">
            <v>0.6724</v>
          </cell>
          <cell r="CX23">
            <v>0.67239999771118164</v>
          </cell>
          <cell r="CY23">
            <v>1811.69</v>
          </cell>
          <cell r="CZ23">
            <v>1811.3</v>
          </cell>
          <cell r="DA23">
            <v>4.0029999999999291</v>
          </cell>
          <cell r="DB23">
            <v>2.8530000000000655</v>
          </cell>
          <cell r="DC23">
            <v>4.2640499999999291</v>
          </cell>
          <cell r="DD23">
            <v>31.46241726250544</v>
          </cell>
          <cell r="DE23">
            <v>3.6890499999999973</v>
          </cell>
          <cell r="DF23">
            <v>1.2</v>
          </cell>
          <cell r="DG23">
            <v>1.2</v>
          </cell>
          <cell r="DH23">
            <v>1</v>
          </cell>
          <cell r="DI23">
            <v>30.262417262505437</v>
          </cell>
          <cell r="DJ23">
            <v>4.8225269356341602</v>
          </cell>
          <cell r="DK23">
            <v>82.644209682855674</v>
          </cell>
          <cell r="DL23">
            <v>2.0348449367308659</v>
          </cell>
          <cell r="DM23">
            <v>2.7423198408150098</v>
          </cell>
          <cell r="DN23">
            <v>87.466736618489833</v>
          </cell>
          <cell r="DO23" t="b">
            <v>0</v>
          </cell>
          <cell r="DP23">
            <v>87.46673583984375</v>
          </cell>
          <cell r="DQ23">
            <v>7.9941781567411923</v>
          </cell>
          <cell r="DR23">
            <v>61.384149783891601</v>
          </cell>
          <cell r="DS23" t="b">
            <v>0</v>
          </cell>
          <cell r="DT23">
            <v>0</v>
          </cell>
          <cell r="DV23" t="str">
            <v>250 mm</v>
          </cell>
          <cell r="DW23">
            <v>31.46</v>
          </cell>
          <cell r="DX23" t="str">
            <v>-</v>
          </cell>
          <cell r="DY23" t="str">
            <v>PVC</v>
          </cell>
        </row>
        <row r="24">
          <cell r="A24">
            <v>14</v>
          </cell>
          <cell r="B24" t="str">
            <v>C64</v>
          </cell>
          <cell r="C24" t="str">
            <v>C65</v>
          </cell>
          <cell r="D24">
            <v>0.01</v>
          </cell>
          <cell r="F24">
            <v>0.14000000000000001</v>
          </cell>
          <cell r="G24">
            <v>5</v>
          </cell>
          <cell r="K24">
            <v>6.0673740524084939E-2</v>
          </cell>
          <cell r="L24">
            <v>3.4928737613340997</v>
          </cell>
          <cell r="M24">
            <v>3.4928737613340997</v>
          </cell>
          <cell r="N24">
            <v>321.34077985244789</v>
          </cell>
          <cell r="O24">
            <v>0.64096765641569564</v>
          </cell>
          <cell r="P24">
            <v>28.442871927242784</v>
          </cell>
          <cell r="Q24">
            <v>0.01</v>
          </cell>
          <cell r="S24">
            <v>1.9100000000000001</v>
          </cell>
          <cell r="U24">
            <v>0</v>
          </cell>
          <cell r="V24">
            <v>0.69</v>
          </cell>
          <cell r="X24">
            <v>0</v>
          </cell>
          <cell r="Y24">
            <v>0</v>
          </cell>
          <cell r="AA24">
            <v>0</v>
          </cell>
          <cell r="AB24">
            <v>0</v>
          </cell>
          <cell r="AC24">
            <v>0.58649999999999991</v>
          </cell>
          <cell r="AD24">
            <v>1.1202150000000002</v>
          </cell>
          <cell r="AE24">
            <v>4.1104494943719541</v>
          </cell>
          <cell r="AF24">
            <v>4.1104494943719541</v>
          </cell>
          <cell r="AG24">
            <v>4.3014494943719539</v>
          </cell>
          <cell r="AH24">
            <v>50.864321421614733</v>
          </cell>
          <cell r="AI24">
            <v>9.43</v>
          </cell>
          <cell r="AJ24">
            <v>4.7699999999999996</v>
          </cell>
          <cell r="AK24">
            <v>10</v>
          </cell>
          <cell r="AL24">
            <v>0.22700000000000001</v>
          </cell>
          <cell r="AM24">
            <v>0.01</v>
          </cell>
          <cell r="AN24">
            <v>0.11116283798217774</v>
          </cell>
          <cell r="AO24">
            <v>0.18709765624999999</v>
          </cell>
          <cell r="AP24">
            <v>0.48970413208007813</v>
          </cell>
          <cell r="AQ24">
            <v>2.5813067756666923</v>
          </cell>
          <cell r="AR24">
            <v>2.7945388318900255</v>
          </cell>
          <cell r="AS24">
            <v>1.7416439442296527</v>
          </cell>
          <cell r="AT24">
            <v>0.33960982008678769</v>
          </cell>
          <cell r="AU24">
            <v>0.45077265806896544</v>
          </cell>
          <cell r="AV24">
            <v>3.2307897446519442</v>
          </cell>
          <cell r="AW24">
            <v>130.75258731992827</v>
          </cell>
          <cell r="AX24">
            <v>0.38901196881985062</v>
          </cell>
          <cell r="AY24">
            <v>315.5153904116047</v>
          </cell>
          <cell r="AZ24" t="str">
            <v>01°05'42''</v>
          </cell>
          <cell r="BA24">
            <v>276.62522212549811</v>
          </cell>
          <cell r="BB24">
            <v>0.161</v>
          </cell>
          <cell r="BC24">
            <v>2.1000000000000001E-2</v>
          </cell>
          <cell r="BD24">
            <v>1.0999999999999999E-2</v>
          </cell>
          <cell r="BE24">
            <v>0.193</v>
          </cell>
          <cell r="BF24">
            <v>0.193</v>
          </cell>
          <cell r="BG24">
            <v>0.19299995899200439</v>
          </cell>
          <cell r="BH24">
            <v>0.19299995899200439</v>
          </cell>
          <cell r="BI24">
            <v>0.19299995899200439</v>
          </cell>
          <cell r="BJ24">
            <v>0.19299995899200439</v>
          </cell>
          <cell r="BK24">
            <v>0.19299995899200439</v>
          </cell>
          <cell r="BL24">
            <v>0.19299995899200439</v>
          </cell>
          <cell r="BM24">
            <v>0.19299995899200439</v>
          </cell>
          <cell r="BN24">
            <v>4.9999999999954525E-2</v>
          </cell>
          <cell r="BO24">
            <v>1811.25</v>
          </cell>
          <cell r="BP24">
            <v>1810.8</v>
          </cell>
          <cell r="BQ24">
            <v>1811.4770000000001</v>
          </cell>
          <cell r="BR24">
            <v>1811.027</v>
          </cell>
          <cell r="BS24">
            <v>1814.38</v>
          </cell>
          <cell r="BT24">
            <v>1811.84</v>
          </cell>
          <cell r="BU24">
            <v>1811.83984375</v>
          </cell>
          <cell r="BV24">
            <v>2.90300000000002</v>
          </cell>
          <cell r="BW24">
            <v>0.81299999999987449</v>
          </cell>
          <cell r="BX24">
            <v>3.1300000000000199</v>
          </cell>
          <cell r="BY24">
            <v>250</v>
          </cell>
          <cell r="BZ24">
            <v>0.65</v>
          </cell>
          <cell r="CA24">
            <v>0.25</v>
          </cell>
          <cell r="CB24">
            <v>1.8579999999999472</v>
          </cell>
          <cell r="CC24">
            <v>3</v>
          </cell>
          <cell r="CD24">
            <v>1.9193166829425532</v>
          </cell>
          <cell r="CE24">
            <v>3344.399999999905</v>
          </cell>
          <cell r="CF24">
            <v>2.1648194537115407E-2</v>
          </cell>
          <cell r="CG24">
            <v>696.42803919351957</v>
          </cell>
          <cell r="CH24">
            <v>4040.8280391934245</v>
          </cell>
          <cell r="CI24">
            <v>4</v>
          </cell>
          <cell r="CK24">
            <v>4</v>
          </cell>
          <cell r="CL24">
            <v>4</v>
          </cell>
          <cell r="CM24">
            <v>4</v>
          </cell>
          <cell r="CN24">
            <v>4</v>
          </cell>
          <cell r="CO24">
            <v>1.1697030493444331</v>
          </cell>
          <cell r="CP24">
            <v>4</v>
          </cell>
          <cell r="CQ24">
            <v>1</v>
          </cell>
          <cell r="CR24">
            <v>9.43</v>
          </cell>
          <cell r="CS24">
            <v>10</v>
          </cell>
          <cell r="CT24">
            <v>0.27239999999999998</v>
          </cell>
          <cell r="CU24">
            <v>0.22700000000000001</v>
          </cell>
          <cell r="CV24">
            <v>250</v>
          </cell>
          <cell r="CW24">
            <v>0.6724</v>
          </cell>
          <cell r="CX24">
            <v>0.67239999771118164</v>
          </cell>
          <cell r="CY24">
            <v>1811.25</v>
          </cell>
          <cell r="CZ24">
            <v>1810.8</v>
          </cell>
          <cell r="DA24">
            <v>2.90300000000002</v>
          </cell>
          <cell r="DB24">
            <v>0.81299999999987449</v>
          </cell>
          <cell r="DC24">
            <v>3.16405000000002</v>
          </cell>
          <cell r="DD24">
            <v>9.4407309039078129</v>
          </cell>
          <cell r="DE24">
            <v>2.1190499999999473</v>
          </cell>
          <cell r="DF24">
            <v>1.2</v>
          </cell>
          <cell r="DG24">
            <v>1.2</v>
          </cell>
          <cell r="DH24">
            <v>1</v>
          </cell>
          <cell r="DI24">
            <v>8.2407309039078136</v>
          </cell>
          <cell r="DJ24">
            <v>3.5784562448127053</v>
          </cell>
          <cell r="DK24">
            <v>13.805292522687557</v>
          </cell>
          <cell r="DL24">
            <v>0.55410674597876142</v>
          </cell>
          <cell r="DM24">
            <v>0.72555442501064382</v>
          </cell>
          <cell r="DN24">
            <v>17.383748767500261</v>
          </cell>
          <cell r="DO24" t="b">
            <v>0</v>
          </cell>
          <cell r="DP24">
            <v>17.383743286132813</v>
          </cell>
          <cell r="DQ24">
            <v>2.1768872729550055</v>
          </cell>
          <cell r="DR24">
            <v>8.0159852407014593</v>
          </cell>
          <cell r="DS24" t="b">
            <v>0</v>
          </cell>
          <cell r="DT24">
            <v>0</v>
          </cell>
          <cell r="DV24" t="str">
            <v>250 mm</v>
          </cell>
          <cell r="DW24">
            <v>9.43</v>
          </cell>
          <cell r="DX24" t="str">
            <v>-</v>
          </cell>
          <cell r="DY24" t="str">
            <v>PVC</v>
          </cell>
        </row>
        <row r="25">
          <cell r="C25" t="str">
            <v>.</v>
          </cell>
        </row>
        <row r="26">
          <cell r="A26">
            <v>15</v>
          </cell>
          <cell r="B26" t="str">
            <v>A1</v>
          </cell>
          <cell r="C26" t="str">
            <v>B1</v>
          </cell>
          <cell r="E26">
            <v>1.77</v>
          </cell>
          <cell r="F26">
            <v>1.77</v>
          </cell>
          <cell r="G26">
            <v>5</v>
          </cell>
          <cell r="K26">
            <v>3.7253805492919186E-2</v>
          </cell>
          <cell r="L26">
            <v>8.4610296457799752</v>
          </cell>
          <cell r="M26">
            <v>8.4610296457799752</v>
          </cell>
          <cell r="N26">
            <v>283.69146352000359</v>
          </cell>
          <cell r="O26">
            <v>0.63561623246493015</v>
          </cell>
          <cell r="P26">
            <v>319.16445162833293</v>
          </cell>
          <cell r="S26">
            <v>0</v>
          </cell>
          <cell r="U26">
            <v>0</v>
          </cell>
          <cell r="X26">
            <v>0</v>
          </cell>
          <cell r="Y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319.16445162833293</v>
          </cell>
          <cell r="AI26">
            <v>14.97</v>
          </cell>
          <cell r="AJ26">
            <v>20.37</v>
          </cell>
          <cell r="AK26">
            <v>20</v>
          </cell>
          <cell r="AL26">
            <v>0.45200000000000001</v>
          </cell>
          <cell r="AM26">
            <v>0.01</v>
          </cell>
          <cell r="AN26">
            <v>0.15037528753280643</v>
          </cell>
          <cell r="AO26">
            <v>0.39086523437499998</v>
          </cell>
          <cell r="AP26">
            <v>0.33268868923187261</v>
          </cell>
          <cell r="AQ26">
            <v>6.8348380540437645</v>
          </cell>
          <cell r="AR26">
            <v>6.5849372988342996</v>
          </cell>
          <cell r="AS26">
            <v>10.665817657606986</v>
          </cell>
          <cell r="AT26">
            <v>2.380989359072617</v>
          </cell>
          <cell r="AU26">
            <v>2.5313646466054234</v>
          </cell>
          <cell r="AV26">
            <v>10.567041321781533</v>
          </cell>
          <cell r="AW26">
            <v>1695.587306514509</v>
          </cell>
          <cell r="AX26">
            <v>0.18823239027686237</v>
          </cell>
          <cell r="AY26">
            <v>27.712183359846549</v>
          </cell>
          <cell r="AZ26" t="b">
            <v>0</v>
          </cell>
          <cell r="BA26">
            <v>27.712173461914063</v>
          </cell>
          <cell r="BB26">
            <v>27.712173461914063</v>
          </cell>
          <cell r="BC26">
            <v>27.712173461914063</v>
          </cell>
          <cell r="BD26">
            <v>27.712173461914063</v>
          </cell>
          <cell r="BE26">
            <v>27.712173461914063</v>
          </cell>
          <cell r="BF26">
            <v>27.712173461914063</v>
          </cell>
          <cell r="BG26">
            <v>0.74124044806221245</v>
          </cell>
          <cell r="BH26">
            <v>2.6548672566371678</v>
          </cell>
          <cell r="BI26">
            <v>1.2</v>
          </cell>
          <cell r="BJ26">
            <v>1.1999998092651367</v>
          </cell>
          <cell r="BK26">
            <v>1.1999998092651367</v>
          </cell>
          <cell r="BL26">
            <v>1.1999998092651367</v>
          </cell>
          <cell r="BM26">
            <v>0.94888835731140475</v>
          </cell>
          <cell r="BN26">
            <v>4.9999999999954525E-2</v>
          </cell>
          <cell r="BO26">
            <v>1813.66</v>
          </cell>
          <cell r="BP26">
            <v>1810.61</v>
          </cell>
          <cell r="BQ26">
            <v>1814.1120000000001</v>
          </cell>
          <cell r="BR26">
            <v>1811.0620000000001</v>
          </cell>
          <cell r="BS26">
            <v>1814.67</v>
          </cell>
          <cell r="BT26">
            <v>1812.24</v>
          </cell>
          <cell r="BU26" t="b">
            <v>0</v>
          </cell>
          <cell r="BV26">
            <v>0.55799999999999272</v>
          </cell>
          <cell r="BW26">
            <v>1.1779999999998836</v>
          </cell>
          <cell r="BX26">
            <v>1.0099999999999927</v>
          </cell>
          <cell r="BY26">
            <v>500</v>
          </cell>
          <cell r="BZ26">
            <v>0.9</v>
          </cell>
          <cell r="CA26">
            <v>0.5</v>
          </cell>
          <cell r="CB26">
            <v>0.86799999999993815</v>
          </cell>
          <cell r="CC26">
            <v>3</v>
          </cell>
          <cell r="CD26">
            <v>0.83745807908427783</v>
          </cell>
          <cell r="CE26">
            <v>1562.3999999998887</v>
          </cell>
          <cell r="CF26">
            <v>0.15450811371248155</v>
          </cell>
          <cell r="CG26">
            <v>6252.1564129554563</v>
          </cell>
          <cell r="CH26">
            <v>7814.556412955345</v>
          </cell>
          <cell r="CI26">
            <v>4</v>
          </cell>
          <cell r="CK26">
            <v>4</v>
          </cell>
          <cell r="CL26">
            <v>4</v>
          </cell>
          <cell r="CM26">
            <v>4</v>
          </cell>
          <cell r="CN26">
            <v>4</v>
          </cell>
          <cell r="CO26">
            <v>1.7599217820529656</v>
          </cell>
          <cell r="CP26">
            <v>4</v>
          </cell>
          <cell r="CQ26">
            <v>1</v>
          </cell>
          <cell r="CR26">
            <v>14.97</v>
          </cell>
          <cell r="CS26">
            <v>20</v>
          </cell>
          <cell r="CT26">
            <v>0.54239999999999999</v>
          </cell>
          <cell r="CU26">
            <v>0.45200000000000001</v>
          </cell>
          <cell r="CV26">
            <v>500</v>
          </cell>
          <cell r="CW26">
            <v>0.94240000000000002</v>
          </cell>
          <cell r="CX26">
            <v>0.94239997863769531</v>
          </cell>
          <cell r="CY26">
            <v>1813.66</v>
          </cell>
          <cell r="CZ26">
            <v>1810.61</v>
          </cell>
          <cell r="DA26">
            <v>0.55799999999999272</v>
          </cell>
          <cell r="DB26">
            <v>1.1779999999998836</v>
          </cell>
          <cell r="DC26">
            <v>1.0777999999999928</v>
          </cell>
          <cell r="DD26">
            <v>15.27754561439766</v>
          </cell>
          <cell r="DE26">
            <v>1.3877999999999382</v>
          </cell>
          <cell r="DF26">
            <v>1.2</v>
          </cell>
          <cell r="DG26">
            <v>1.2</v>
          </cell>
          <cell r="DH26">
            <v>1</v>
          </cell>
          <cell r="DI26">
            <v>14.077545614397661</v>
          </cell>
          <cell r="DJ26">
            <v>1.2189630823340603</v>
          </cell>
          <cell r="DK26">
            <v>26.934011679423545</v>
          </cell>
          <cell r="DL26">
            <v>1.3266678987008356</v>
          </cell>
          <cell r="DM26">
            <v>3.4823921510868447</v>
          </cell>
          <cell r="DN26">
            <v>28.152974761757605</v>
          </cell>
          <cell r="DO26" t="b">
            <v>0</v>
          </cell>
          <cell r="DP26">
            <v>28.152969360351563</v>
          </cell>
          <cell r="DQ26">
            <v>5.951531437596306</v>
          </cell>
          <cell r="DR26">
            <v>5.9089788208127008</v>
          </cell>
          <cell r="DS26" t="b">
            <v>0</v>
          </cell>
          <cell r="DT26">
            <v>0</v>
          </cell>
          <cell r="DV26" t="str">
            <v>500 mm</v>
          </cell>
          <cell r="DW26">
            <v>14.97</v>
          </cell>
          <cell r="DX26" t="str">
            <v>-</v>
          </cell>
          <cell r="DY26" t="str">
            <v>PVC</v>
          </cell>
        </row>
        <row r="27">
          <cell r="AH27">
            <v>14.969993591308594</v>
          </cell>
        </row>
        <row r="29">
          <cell r="AL29" t="str">
            <v>Para Tubería Lisa</v>
          </cell>
        </row>
        <row r="30">
          <cell r="B30" t="str">
            <v xml:space="preserve">DISEÑOS SECTOR VERSALLES  - CUADRO  </v>
          </cell>
          <cell r="C30">
            <v>1</v>
          </cell>
          <cell r="L30">
            <v>0.75</v>
          </cell>
          <cell r="M30">
            <v>5</v>
          </cell>
          <cell r="O30">
            <v>3</v>
          </cell>
          <cell r="P30" t="str">
            <v>EAAB-ESP</v>
          </cell>
          <cell r="Q30">
            <v>1</v>
          </cell>
          <cell r="R30">
            <v>0.2</v>
          </cell>
          <cell r="S30">
            <v>3</v>
          </cell>
          <cell r="T30">
            <v>0.85</v>
          </cell>
          <cell r="U30">
            <v>4</v>
          </cell>
          <cell r="W30">
            <v>2</v>
          </cell>
          <cell r="X30">
            <v>110</v>
          </cell>
          <cell r="AE30">
            <v>1</v>
          </cell>
          <cell r="AF30">
            <v>2</v>
          </cell>
          <cell r="AG30">
            <v>2</v>
          </cell>
          <cell r="AL30" t="str">
            <v>Pul</v>
          </cell>
          <cell r="AM30" t="str">
            <v>[m] int</v>
          </cell>
          <cell r="AN30" t="str">
            <v>[m] ext</v>
          </cell>
          <cell r="AO30" t="str">
            <v>[psi], Rigidez</v>
          </cell>
        </row>
        <row r="31">
          <cell r="K31">
            <v>1</v>
          </cell>
          <cell r="L31">
            <v>0.3</v>
          </cell>
          <cell r="M31" t="str">
            <v xml:space="preserve">Residencial + Vegetación: </v>
          </cell>
          <cell r="N31" t="str">
            <v>Residencial + Vegetación: 0.30</v>
          </cell>
          <cell r="P31" t="str">
            <v>RAS2000</v>
          </cell>
          <cell r="Q31">
            <v>2</v>
          </cell>
          <cell r="R31" t="str">
            <v>Erradas : 0.10 [l/ha/s]</v>
          </cell>
          <cell r="S31">
            <v>0.1</v>
          </cell>
          <cell r="T31">
            <v>1</v>
          </cell>
          <cell r="U31">
            <v>0.7</v>
          </cell>
          <cell r="V31">
            <v>1</v>
          </cell>
          <cell r="W31" t="str">
            <v>Dens. Baja : 80 [viv/ha]</v>
          </cell>
          <cell r="X31">
            <v>80</v>
          </cell>
          <cell r="AE31">
            <v>2</v>
          </cell>
          <cell r="AF31" t="str">
            <v>Infil. Baja : 0.20 [l/ha/s]</v>
          </cell>
          <cell r="AG31">
            <v>0.2</v>
          </cell>
          <cell r="AL31">
            <v>4</v>
          </cell>
          <cell r="AM31">
            <v>9.9000000000000005E-2</v>
          </cell>
          <cell r="AN31">
            <v>0.11</v>
          </cell>
          <cell r="AO31">
            <v>57</v>
          </cell>
          <cell r="AP31">
            <v>3.8976377952755907</v>
          </cell>
        </row>
        <row r="32">
          <cell r="K32">
            <v>2</v>
          </cell>
          <cell r="L32">
            <v>0.45</v>
          </cell>
          <cell r="M32" t="str">
            <v xml:space="preserve">Casa Fincas: </v>
          </cell>
          <cell r="N32" t="str">
            <v>Casa Fincas: 0.45</v>
          </cell>
          <cell r="P32" t="str">
            <v>EEPPM</v>
          </cell>
          <cell r="Q32">
            <v>3</v>
          </cell>
          <cell r="R32" t="str">
            <v>Erradas : 0.20 [l/ha/s]</v>
          </cell>
          <cell r="S32">
            <v>0.2</v>
          </cell>
          <cell r="T32">
            <v>2</v>
          </cell>
          <cell r="U32">
            <v>0.75</v>
          </cell>
          <cell r="V32">
            <v>2</v>
          </cell>
          <cell r="W32" t="str">
            <v>Dens. Media : 110 [viv/ha]</v>
          </cell>
          <cell r="X32">
            <v>110</v>
          </cell>
          <cell r="AE32">
            <v>3</v>
          </cell>
          <cell r="AF32" t="str">
            <v>Infil. Media : 0.30 [l/ha/s]</v>
          </cell>
          <cell r="AG32">
            <v>0.3</v>
          </cell>
          <cell r="AL32">
            <v>6</v>
          </cell>
          <cell r="AM32">
            <v>0.14499999999999999</v>
          </cell>
          <cell r="AN32">
            <v>0.16</v>
          </cell>
          <cell r="AO32">
            <v>57</v>
          </cell>
          <cell r="AP32">
            <v>5.7086614173228343</v>
          </cell>
        </row>
        <row r="33">
          <cell r="K33">
            <v>3</v>
          </cell>
          <cell r="L33">
            <v>0.55000000000000004</v>
          </cell>
          <cell r="M33" t="str">
            <v xml:space="preserve">Residencial+ Jardines: </v>
          </cell>
          <cell r="N33" t="str">
            <v>Residencial+ Jardines: 0.55</v>
          </cell>
          <cell r="T33">
            <v>3</v>
          </cell>
          <cell r="U33">
            <v>0.8</v>
          </cell>
          <cell r="V33">
            <v>3</v>
          </cell>
          <cell r="W33" t="str">
            <v>Dens. Alta : 120 [viv/ha]</v>
          </cell>
          <cell r="X33">
            <v>120</v>
          </cell>
          <cell r="AE33">
            <v>4</v>
          </cell>
          <cell r="AF33" t="str">
            <v>Infil. Alta : 0.40 [l/ha/s]</v>
          </cell>
          <cell r="AG33">
            <v>0.4</v>
          </cell>
          <cell r="AL33">
            <v>8</v>
          </cell>
          <cell r="AM33">
            <v>0.18099999999999999</v>
          </cell>
          <cell r="AN33">
            <v>0.2</v>
          </cell>
          <cell r="AO33">
            <v>57</v>
          </cell>
          <cell r="AP33">
            <v>7.1259842519685037</v>
          </cell>
          <cell r="AZ33">
            <v>7.1259841918945313</v>
          </cell>
        </row>
        <row r="34">
          <cell r="K34">
            <v>4</v>
          </cell>
          <cell r="L34">
            <v>0.6</v>
          </cell>
          <cell r="M34" t="str">
            <v xml:space="preserve">Laderas -Vegetación: </v>
          </cell>
          <cell r="N34" t="str">
            <v>Laderas -Vegetación: 0.60</v>
          </cell>
          <cell r="T34">
            <v>4</v>
          </cell>
          <cell r="U34">
            <v>0.85</v>
          </cell>
          <cell r="V34">
            <v>0.6</v>
          </cell>
          <cell r="X34">
            <v>2</v>
          </cell>
          <cell r="AB34">
            <v>0.4</v>
          </cell>
          <cell r="AD34">
            <v>1</v>
          </cell>
          <cell r="AL34">
            <v>10</v>
          </cell>
          <cell r="AM34">
            <v>0.22700000000000001</v>
          </cell>
          <cell r="AN34">
            <v>0.25</v>
          </cell>
          <cell r="AO34">
            <v>57</v>
          </cell>
          <cell r="AP34">
            <v>8.9370078740157481</v>
          </cell>
        </row>
        <row r="35">
          <cell r="K35">
            <v>5</v>
          </cell>
          <cell r="L35">
            <v>0.75</v>
          </cell>
          <cell r="M35" t="str">
            <v xml:space="preserve">Residencial+Impermeables: </v>
          </cell>
          <cell r="N35" t="str">
            <v>Residencial+Impermeables: 0.75</v>
          </cell>
          <cell r="T35">
            <v>5</v>
          </cell>
          <cell r="U35">
            <v>0.9</v>
          </cell>
          <cell r="V35">
            <v>1</v>
          </cell>
          <cell r="W35" t="str">
            <v>Ind.  Baja: 0.40 [l/s/ha]</v>
          </cell>
          <cell r="X35">
            <v>0.4</v>
          </cell>
          <cell r="AB35">
            <v>1</v>
          </cell>
          <cell r="AC35" t="str">
            <v>Comer / Insti  Bajo : 0.40 [l/s/ha]</v>
          </cell>
          <cell r="AD35">
            <v>0.4</v>
          </cell>
          <cell r="AL35">
            <v>12</v>
          </cell>
          <cell r="AM35">
            <v>0.28399999999999997</v>
          </cell>
          <cell r="AN35">
            <v>0.315</v>
          </cell>
          <cell r="AO35">
            <v>57</v>
          </cell>
          <cell r="AP35">
            <v>11.181102362204724</v>
          </cell>
        </row>
        <row r="36">
          <cell r="K36">
            <v>6</v>
          </cell>
          <cell r="L36">
            <v>0.9</v>
          </cell>
          <cell r="M36" t="str">
            <v xml:space="preserve">Zonas Duras: </v>
          </cell>
          <cell r="N36" t="str">
            <v>Zonas Duras: 0.90</v>
          </cell>
          <cell r="V36">
            <v>2</v>
          </cell>
          <cell r="W36" t="str">
            <v>Ind.  Medio: 0.60 [l/s/ha]</v>
          </cell>
          <cell r="X36">
            <v>0.6</v>
          </cell>
          <cell r="AB36">
            <v>2</v>
          </cell>
          <cell r="AC36" t="str">
            <v>Comer / Insti  Alto : 0.50 [l/s/ha]</v>
          </cell>
          <cell r="AD36">
            <v>0.5</v>
          </cell>
          <cell r="AL36">
            <v>16</v>
          </cell>
          <cell r="AM36">
            <v>0.36199999999999999</v>
          </cell>
          <cell r="AN36">
            <v>0.4</v>
          </cell>
          <cell r="AO36">
            <v>57</v>
          </cell>
          <cell r="AP36">
            <v>14.251968503937007</v>
          </cell>
        </row>
        <row r="37">
          <cell r="P37">
            <v>11</v>
          </cell>
          <cell r="V37">
            <v>3</v>
          </cell>
          <cell r="W37" t="str">
            <v>Ind.  Medio-Alto: 0.80 [l/s/ha]</v>
          </cell>
          <cell r="X37">
            <v>0.8</v>
          </cell>
          <cell r="AL37">
            <v>18</v>
          </cell>
          <cell r="AM37">
            <v>0.40699999999999997</v>
          </cell>
          <cell r="AN37">
            <v>0.45</v>
          </cell>
          <cell r="AO37">
            <v>57</v>
          </cell>
          <cell r="AP37">
            <v>16.023622047244093</v>
          </cell>
        </row>
        <row r="38">
          <cell r="O38" t="str">
            <v xml:space="preserve">Cubiertas </v>
          </cell>
          <cell r="P38" t="str">
            <v>0.75-0.95</v>
          </cell>
          <cell r="Q38" t="str">
            <v>Cubiertas : 0.75-0.95</v>
          </cell>
          <cell r="V38">
            <v>4</v>
          </cell>
          <cell r="W38" t="str">
            <v>Ind.  Alto: 1.00 [l/s/ha]</v>
          </cell>
          <cell r="X38">
            <v>1</v>
          </cell>
          <cell r="AL38">
            <v>20</v>
          </cell>
          <cell r="AM38">
            <v>0.45200000000000001</v>
          </cell>
          <cell r="AN38">
            <v>0.5</v>
          </cell>
          <cell r="AO38">
            <v>57</v>
          </cell>
          <cell r="AP38">
            <v>17.795275590551181</v>
          </cell>
        </row>
        <row r="39">
          <cell r="O39" t="str">
            <v>Pavimentos asfálticos y superficies de concreto</v>
          </cell>
          <cell r="P39" t="str">
            <v>0.70-0.95</v>
          </cell>
          <cell r="Q39" t="str">
            <v>Pavimentos asfálticos y superficies de concreto: 0.70-0.95</v>
          </cell>
          <cell r="V39">
            <v>5</v>
          </cell>
          <cell r="W39" t="str">
            <v>Ind.  Especial: 1.50 [l/s/ha]</v>
          </cell>
          <cell r="X39">
            <v>1.5</v>
          </cell>
          <cell r="AL39">
            <v>24</v>
          </cell>
          <cell r="AM39">
            <v>0.59499999999999997</v>
          </cell>
          <cell r="AN39">
            <v>0.625</v>
          </cell>
          <cell r="AO39">
            <v>10</v>
          </cell>
          <cell r="AP39">
            <v>23.4251968503937</v>
          </cell>
          <cell r="DI39">
            <v>1</v>
          </cell>
          <cell r="DJ39" t="str">
            <v>Opcion de Tuberias</v>
          </cell>
          <cell r="DM39">
            <v>3</v>
          </cell>
          <cell r="DN39">
            <v>8250</v>
          </cell>
          <cell r="DO39" t="str">
            <v>Opcion de Carga Camion</v>
          </cell>
          <cell r="DQ39">
            <v>1</v>
          </cell>
          <cell r="DR39">
            <v>0.15</v>
          </cell>
        </row>
        <row r="40">
          <cell r="O40" t="str">
            <v>Vías adoquinadas</v>
          </cell>
          <cell r="P40" t="str">
            <v>0.70-0.85</v>
          </cell>
          <cell r="Q40" t="str">
            <v>Vías adoquinadas: 0.70-0.85</v>
          </cell>
          <cell r="AL40">
            <v>27</v>
          </cell>
          <cell r="AM40">
            <v>0.67100000000000004</v>
          </cell>
          <cell r="AN40">
            <v>0.71</v>
          </cell>
          <cell r="AO40">
            <v>13</v>
          </cell>
          <cell r="AP40">
            <v>26.41732283464567</v>
          </cell>
          <cell r="DG40" t="str">
            <v>1. Gres &lt;= ø 36"</v>
          </cell>
          <cell r="DI40">
            <v>1</v>
          </cell>
          <cell r="DM40">
            <v>1</v>
          </cell>
          <cell r="DN40">
            <v>7850</v>
          </cell>
          <cell r="DQ40">
            <v>1</v>
          </cell>
          <cell r="DR40">
            <v>0.11</v>
          </cell>
        </row>
        <row r="41">
          <cell r="O41" t="str">
            <v>Zonas comerciales o industriales</v>
          </cell>
          <cell r="P41" t="str">
            <v>0.60-0.95</v>
          </cell>
          <cell r="Q41" t="str">
            <v>Zonas comerciales o industriales: 0.60-0.95</v>
          </cell>
          <cell r="AL41">
            <v>30</v>
          </cell>
          <cell r="AM41">
            <v>0.747</v>
          </cell>
          <cell r="AN41">
            <v>0.78600000000000003</v>
          </cell>
          <cell r="AO41">
            <v>9</v>
          </cell>
          <cell r="AP41">
            <v>29.409448818897641</v>
          </cell>
          <cell r="DG41" t="str">
            <v>2. Concreto simple &lt; ø 24"</v>
          </cell>
          <cell r="DI41">
            <v>2</v>
          </cell>
          <cell r="DM41">
            <v>2</v>
          </cell>
          <cell r="DN41">
            <v>8050</v>
          </cell>
          <cell r="DQ41">
            <v>2</v>
          </cell>
          <cell r="DR41">
            <v>0.13</v>
          </cell>
        </row>
        <row r="42">
          <cell r="O42" t="str">
            <v xml:space="preserve">Residencial, predominio de zonas duras </v>
          </cell>
          <cell r="P42" t="str">
            <v>0.75</v>
          </cell>
          <cell r="Q42" t="str">
            <v>Residencial, predominio de zonas duras : 0.75</v>
          </cell>
          <cell r="AL42">
            <v>33</v>
          </cell>
          <cell r="AM42">
            <v>0.82299999999999995</v>
          </cell>
          <cell r="AN42">
            <v>0.86</v>
          </cell>
          <cell r="AO42">
            <v>9</v>
          </cell>
          <cell r="AP42">
            <v>32.401574803149607</v>
          </cell>
          <cell r="DG42" t="str">
            <v>3. Concreto reforzado &gt;= ø 24"</v>
          </cell>
          <cell r="DI42">
            <v>3</v>
          </cell>
          <cell r="DM42">
            <v>3</v>
          </cell>
          <cell r="DN42">
            <v>8250</v>
          </cell>
          <cell r="DQ42">
            <v>3</v>
          </cell>
          <cell r="DR42">
            <v>0.15</v>
          </cell>
        </row>
        <row r="43">
          <cell r="O43" t="str">
            <v>Residencial multifamiliar, zonas duras</v>
          </cell>
          <cell r="P43" t="str">
            <v>0.60-0.75</v>
          </cell>
          <cell r="Q43" t="str">
            <v>Residencial multifamiliar, zonas duras: 0.60-0.75</v>
          </cell>
          <cell r="AL43">
            <v>36</v>
          </cell>
          <cell r="AM43">
            <v>0.89900000000000002</v>
          </cell>
          <cell r="AN43">
            <v>0.95</v>
          </cell>
          <cell r="AO43">
            <v>6</v>
          </cell>
          <cell r="AP43">
            <v>35.393700787401578</v>
          </cell>
          <cell r="DG43" t="str">
            <v xml:space="preserve">4. P.V.C. </v>
          </cell>
          <cell r="DI43">
            <v>4</v>
          </cell>
          <cell r="DM43">
            <v>4</v>
          </cell>
          <cell r="DN43">
            <v>8450</v>
          </cell>
          <cell r="DQ43">
            <v>4</v>
          </cell>
          <cell r="DR43">
            <v>0.2</v>
          </cell>
        </row>
        <row r="44">
          <cell r="O44" t="str">
            <v>Residencial unifamiliar, predominio de jardines</v>
          </cell>
          <cell r="P44" t="str">
            <v>0.40-0.60</v>
          </cell>
          <cell r="Q44" t="str">
            <v>Residencial unifamiliar, predominio de jardines: 0.40-0.60</v>
          </cell>
          <cell r="AL44">
            <v>39</v>
          </cell>
          <cell r="AM44">
            <v>0.97499999999999998</v>
          </cell>
          <cell r="AN44">
            <v>1.0249999999999999</v>
          </cell>
          <cell r="AO44">
            <v>6</v>
          </cell>
          <cell r="AP44">
            <v>38.385826771653541</v>
          </cell>
          <cell r="DM44">
            <v>5</v>
          </cell>
          <cell r="DN44">
            <v>8650</v>
          </cell>
          <cell r="DQ44">
            <v>5</v>
          </cell>
          <cell r="DR44">
            <v>0.2</v>
          </cell>
        </row>
        <row r="45">
          <cell r="O45" t="str">
            <v>Residencial, apreciablemente separados</v>
          </cell>
          <cell r="P45" t="str">
            <v>0.45</v>
          </cell>
          <cell r="Q45" t="str">
            <v>Residencial, apreciablemente separados: 0.45</v>
          </cell>
          <cell r="AL45">
            <v>42</v>
          </cell>
          <cell r="AM45">
            <v>1.0509999999999999</v>
          </cell>
          <cell r="AN45">
            <v>1.101</v>
          </cell>
          <cell r="AO45">
            <v>5</v>
          </cell>
          <cell r="AP45">
            <v>41.377952755905511</v>
          </cell>
          <cell r="DM45">
            <v>6</v>
          </cell>
          <cell r="DN45">
            <v>8850</v>
          </cell>
          <cell r="DQ45">
            <v>6</v>
          </cell>
          <cell r="DR45">
            <v>0.14199999999999999</v>
          </cell>
        </row>
        <row r="46">
          <cell r="O46" t="str">
            <v xml:space="preserve">Residencial, zonas verdes y parques-cementerios </v>
          </cell>
          <cell r="P46" t="str">
            <v>0.30</v>
          </cell>
          <cell r="Q46" t="str">
            <v>Residencial, zonas verdes y parques-cementerios : 0.30</v>
          </cell>
          <cell r="DG46">
            <v>3</v>
          </cell>
          <cell r="DH46">
            <v>1</v>
          </cell>
          <cell r="DI46" t="str">
            <v>Opcion de Longitud de Tuberia</v>
          </cell>
          <cell r="DM46">
            <v>7</v>
          </cell>
          <cell r="DN46">
            <v>9050</v>
          </cell>
          <cell r="DQ46">
            <v>7</v>
          </cell>
          <cell r="DR46">
            <v>0.184</v>
          </cell>
        </row>
        <row r="47">
          <cell r="O47" t="str">
            <v>Laderas sin vegetación</v>
          </cell>
          <cell r="P47" t="str">
            <v>0.60</v>
          </cell>
          <cell r="Q47" t="str">
            <v>Laderas sin vegetación: 0.60</v>
          </cell>
          <cell r="DG47">
            <v>1</v>
          </cell>
          <cell r="DH47">
            <v>0.9</v>
          </cell>
          <cell r="DM47">
            <v>8</v>
          </cell>
          <cell r="DN47">
            <v>9250</v>
          </cell>
        </row>
        <row r="48">
          <cell r="O48" t="str">
            <v xml:space="preserve">Laderas con vegetación </v>
          </cell>
          <cell r="P48" t="str">
            <v>0.30</v>
          </cell>
          <cell r="Q48" t="str">
            <v>Laderas con vegetación : 0.30</v>
          </cell>
          <cell r="DG48">
            <v>2</v>
          </cell>
          <cell r="DH48">
            <v>0.95000000000000007</v>
          </cell>
          <cell r="DM48">
            <v>9</v>
          </cell>
          <cell r="DN48">
            <v>9450</v>
          </cell>
          <cell r="DQ48">
            <v>1</v>
          </cell>
          <cell r="DR48">
            <v>1800</v>
          </cell>
          <cell r="DS48" t="str">
            <v>Opcion de gmaterial</v>
          </cell>
        </row>
        <row r="49">
          <cell r="O49" t="str">
            <v>Parques recreacionales</v>
          </cell>
          <cell r="P49" t="str">
            <v>0.20-0.35</v>
          </cell>
          <cell r="Q49" t="str">
            <v>Parques recreacionales: 0.20-0.35</v>
          </cell>
          <cell r="DG49">
            <v>3</v>
          </cell>
          <cell r="DH49">
            <v>1</v>
          </cell>
          <cell r="DQ49">
            <v>1</v>
          </cell>
          <cell r="DR49">
            <v>2100</v>
          </cell>
        </row>
        <row r="50">
          <cell r="DG50">
            <v>4</v>
          </cell>
          <cell r="DH50">
            <v>1.05</v>
          </cell>
          <cell r="DQ50">
            <v>2</v>
          </cell>
          <cell r="DR50">
            <v>1920</v>
          </cell>
        </row>
        <row r="51">
          <cell r="DG51">
            <v>5</v>
          </cell>
          <cell r="DH51">
            <v>1.1000000000000001</v>
          </cell>
          <cell r="DN51">
            <v>1</v>
          </cell>
          <cell r="DO51" t="str">
            <v>Opcion Talud</v>
          </cell>
          <cell r="DQ51">
            <v>3</v>
          </cell>
          <cell r="DR51">
            <v>1800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U PART"/>
      <sheetName val="A. P. U."/>
      <sheetName val="Listado"/>
      <sheetName val="PPTOS"/>
      <sheetName val="Borrable"/>
      <sheetName val="Analisis de Precios Unitarios A"/>
      <sheetName val="INDICMICROEMP"/>
      <sheetName val="Análisis de precios"/>
      <sheetName val="FLUJOS"/>
      <sheetName val="Analisis%20de%20Precios%20Unita"/>
      <sheetName val="APU_PART1"/>
      <sheetName val="A__P__U_1"/>
      <sheetName val="Analisis_de_Precios_Unitarios_1"/>
      <sheetName val="APU_PART"/>
      <sheetName val="A__P__U_"/>
      <sheetName val="Analisis_de_Precios_Unitarios_A"/>
      <sheetName val="ESTADO RED"/>
      <sheetName val="CARRETERAS"/>
      <sheetName val="GENERALIDADES "/>
      <sheetName val="A_ P_ U_"/>
      <sheetName val="INDICE"/>
      <sheetName val="TOTCAPIT"/>
      <sheetName val="JORNABAS"/>
      <sheetName val="MATERIALES"/>
      <sheetName val="TOTCUADEQ"/>
      <sheetName val="TOTCUADMO"/>
      <sheetName val="ESTADO VÍA-CRIT.TECNICO"/>
      <sheetName val="Puntajes"/>
      <sheetName val="Anexo No. 5"/>
      <sheetName val="5094-2003"/>
      <sheetName val="FINANCIERA"/>
      <sheetName val="DATOS"/>
      <sheetName val="PREACTA"/>
      <sheetName val="Index"/>
      <sheetName val="NPV Summary"/>
      <sheetName val="Equip Data"/>
      <sheetName val="Royalties"/>
      <sheetName val="Title"/>
      <sheetName val="COSTOS OFICINA"/>
      <sheetName val="COSTOS CAMPAMENTO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lujo De Caja "/>
      <sheetName val="Reporte"/>
      <sheetName val="Programa"/>
      <sheetName val="LISTAS"/>
      <sheetName val="Hoja2"/>
      <sheetName val="LTM"/>
      <sheetName val="CREDIT STATS"/>
      <sheetName val="DropZo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DE EQUIPOS CTC"/>
      <sheetName val="CAT-D8N"/>
      <sheetName val="CAT-D7H"/>
      <sheetName val="CAT-D7G"/>
      <sheetName val="CAT-D6D"/>
      <sheetName val="MOTO12G"/>
      <sheetName val="MOTO120G"/>
      <sheetName val="RETRO 320"/>
      <sheetName val="RETRO 330"/>
      <sheetName val="RETRO436B"/>
      <sheetName val="RETRO428B"/>
      <sheetName val="COMP-CB434C"/>
      <sheetName val="COMPACTADOR CS433B"/>
      <sheetName val="CARGADOR 966C"/>
      <sheetName val="CARGADOR 950B"/>
      <sheetName val="CARGADOR 966D"/>
      <sheetName val="CARGADOR 966E"/>
      <sheetName val="RECUPERADORA RM350"/>
      <sheetName val="PR-450"/>
      <sheetName val="VOLQUETA "/>
      <sheetName val="MINCARG BOBCAT 75"/>
      <sheetName val="MINCARG BOBCAT 873"/>
      <sheetName val="COMP SD100"/>
      <sheetName val="COMP VIB DYNAPAC CA-15"/>
      <sheetName val="COMP TANDEM DD-22"/>
      <sheetName val="COMP. HYSTER C530A"/>
      <sheetName val="PERFILADORA  1000R"/>
      <sheetName val="TRACTOR AGRICOLA"/>
      <sheetName val="FINISHER"/>
      <sheetName val="IRRIGADOR"/>
      <sheetName val="CARRO MANTENIM"/>
      <sheetName val="NPR"/>
      <sheetName val="TARIFAS MES-SEMANA-DIA"/>
      <sheetName val="LI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5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40,3"/>
      <sheetName val="PU660.2"/>
      <sheetName val="PU661"/>
      <sheetName val="670.3"/>
      <sheetName val="PU671P,1"/>
      <sheetName val="PU673 "/>
      <sheetName val="PU681,1"/>
      <sheetName val="PU681,1 Esp. Q Caliche"/>
      <sheetName val="PU820,1"/>
      <sheetName val="PU830P.1 "/>
      <sheetName val="PU1000P,2"/>
      <sheetName val="INDICMICROEMP"/>
      <sheetName val="TUBERIA"/>
    </sheetNames>
    <sheetDataSet>
      <sheetData sheetId="0" refreshError="1"/>
      <sheetData sheetId="1" refreshError="1">
        <row r="4">
          <cell r="C4">
            <v>200.1</v>
          </cell>
          <cell r="D4">
            <v>200</v>
          </cell>
          <cell r="F4" t="str">
            <v>Desmonte y limpieza en bosque</v>
          </cell>
          <cell r="G4" t="str">
            <v>Ha</v>
          </cell>
          <cell r="H4" t="str">
            <v>Ha</v>
          </cell>
          <cell r="J4" t="str">
            <v>No incluye excavación o descapote</v>
          </cell>
        </row>
        <row r="5">
          <cell r="C5">
            <v>200.2</v>
          </cell>
          <cell r="D5">
            <v>200</v>
          </cell>
          <cell r="F5" t="str">
            <v>Desmonte y limpieza en zonas no boscosas</v>
          </cell>
          <cell r="G5" t="str">
            <v>Ha</v>
          </cell>
          <cell r="H5" t="str">
            <v>Ha</v>
          </cell>
        </row>
        <row r="6">
          <cell r="C6">
            <v>201.1</v>
          </cell>
          <cell r="D6">
            <v>201</v>
          </cell>
          <cell r="F6" t="str">
            <v>Demolición de edificaciones</v>
          </cell>
          <cell r="G6" t="str">
            <v>Global</v>
          </cell>
          <cell r="H6" t="str">
            <v>Global</v>
          </cell>
        </row>
        <row r="7">
          <cell r="C7">
            <v>201.2</v>
          </cell>
          <cell r="D7">
            <v>201</v>
          </cell>
          <cell r="F7" t="str">
            <v>Demolición de estructuras</v>
          </cell>
          <cell r="G7" t="str">
            <v>Global</v>
          </cell>
          <cell r="H7" t="str">
            <v>Global</v>
          </cell>
        </row>
        <row r="8">
          <cell r="C8">
            <v>201.3</v>
          </cell>
          <cell r="D8">
            <v>201</v>
          </cell>
          <cell r="F8" t="str">
            <v>Demolición de pavimentos, pisos, andén y bordillos de concreto</v>
          </cell>
          <cell r="G8" t="str">
            <v>m3</v>
          </cell>
          <cell r="H8">
            <v>33199</v>
          </cell>
        </row>
        <row r="9">
          <cell r="C9">
            <v>201.4</v>
          </cell>
          <cell r="D9">
            <v>201</v>
          </cell>
          <cell r="F9" t="str">
            <v>Demolición de obstáculos</v>
          </cell>
          <cell r="G9" t="str">
            <v>Global</v>
          </cell>
          <cell r="H9" t="str">
            <v>Global</v>
          </cell>
        </row>
        <row r="10">
          <cell r="C10">
            <v>201.5</v>
          </cell>
          <cell r="D10">
            <v>201</v>
          </cell>
          <cell r="F10" t="str">
            <v>Demolición de edificaciones</v>
          </cell>
          <cell r="G10" t="str">
            <v>Un</v>
          </cell>
          <cell r="H10" t="str">
            <v>Un</v>
          </cell>
        </row>
        <row r="11">
          <cell r="C11">
            <v>201.6</v>
          </cell>
          <cell r="D11">
            <v>201</v>
          </cell>
          <cell r="F11" t="str">
            <v>Demolición de estructuras</v>
          </cell>
          <cell r="G11" t="str">
            <v>Un</v>
          </cell>
          <cell r="H11" t="str">
            <v>Un</v>
          </cell>
        </row>
        <row r="12">
          <cell r="C12">
            <v>201.7</v>
          </cell>
          <cell r="D12">
            <v>201</v>
          </cell>
          <cell r="F12" t="str">
            <v>Demolición de pavimentos, pisos, andén y bordillos de concreto</v>
          </cell>
          <cell r="G12" t="str">
            <v>m2</v>
          </cell>
          <cell r="H12" t="str">
            <v>m2</v>
          </cell>
        </row>
        <row r="13">
          <cell r="C13">
            <v>201.8</v>
          </cell>
          <cell r="D13">
            <v>201</v>
          </cell>
          <cell r="F13" t="str">
            <v>Desmontaje y traslado de estructuras metálicas</v>
          </cell>
          <cell r="G13" t="str">
            <v>Un</v>
          </cell>
          <cell r="H13" t="str">
            <v>Un</v>
          </cell>
        </row>
        <row r="14">
          <cell r="C14">
            <v>201.9</v>
          </cell>
          <cell r="D14">
            <v>201</v>
          </cell>
          <cell r="F14" t="str">
            <v>Remoción de especies vegetales</v>
          </cell>
          <cell r="G14" t="str">
            <v>Un</v>
          </cell>
          <cell r="H14" t="str">
            <v>Un</v>
          </cell>
        </row>
        <row r="15">
          <cell r="C15" t="str">
            <v>201.10</v>
          </cell>
          <cell r="D15">
            <v>201</v>
          </cell>
          <cell r="F15" t="str">
            <v>Remoción de obstáculos</v>
          </cell>
          <cell r="G15" t="str">
            <v>Un</v>
          </cell>
          <cell r="H15" t="str">
            <v>Un</v>
          </cell>
        </row>
        <row r="16">
          <cell r="C16">
            <v>201.11</v>
          </cell>
          <cell r="D16">
            <v>201</v>
          </cell>
          <cell r="F16" t="str">
            <v>Remoción de servicios existentes</v>
          </cell>
          <cell r="G16" t="str">
            <v>Un</v>
          </cell>
          <cell r="H16" t="str">
            <v>Un</v>
          </cell>
        </row>
        <row r="17">
          <cell r="C17">
            <v>201.12</v>
          </cell>
          <cell r="D17">
            <v>201</v>
          </cell>
          <cell r="F17" t="str">
            <v>Remoción de alcantarillas</v>
          </cell>
          <cell r="G17" t="str">
            <v>ml</v>
          </cell>
          <cell r="H17" t="str">
            <v>ml</v>
          </cell>
        </row>
        <row r="18">
          <cell r="C18">
            <v>201.13</v>
          </cell>
          <cell r="D18">
            <v>201</v>
          </cell>
          <cell r="F18" t="str">
            <v>Remoción de cercas de alambre</v>
          </cell>
          <cell r="G18" t="str">
            <v>ml</v>
          </cell>
          <cell r="H18" t="str">
            <v>ml</v>
          </cell>
        </row>
        <row r="19">
          <cell r="C19">
            <v>201.14</v>
          </cell>
          <cell r="D19">
            <v>201</v>
          </cell>
          <cell r="F19" t="str">
            <v>Remoción de servicios existentes</v>
          </cell>
          <cell r="G19" t="str">
            <v>ml</v>
          </cell>
          <cell r="H19" t="str">
            <v>ml</v>
          </cell>
        </row>
        <row r="20">
          <cell r="C20">
            <v>201.15</v>
          </cell>
          <cell r="D20">
            <v>201</v>
          </cell>
          <cell r="F20" t="str">
            <v>Remoción de obstáculos</v>
          </cell>
          <cell r="G20" t="str">
            <v>ml</v>
          </cell>
          <cell r="H20" t="str">
            <v>ml</v>
          </cell>
        </row>
        <row r="21">
          <cell r="C21">
            <v>201.16</v>
          </cell>
          <cell r="D21">
            <v>201</v>
          </cell>
          <cell r="E21" t="str">
            <v>201P</v>
          </cell>
          <cell r="F21" t="str">
            <v>Demolición de estructuras</v>
          </cell>
          <cell r="G21" t="str">
            <v>m3</v>
          </cell>
          <cell r="H21" t="str">
            <v>m3</v>
          </cell>
          <cell r="J21" t="str">
            <v>La unidad de pago es el m³</v>
          </cell>
        </row>
        <row r="22">
          <cell r="C22" t="str">
            <v>201P.1</v>
          </cell>
          <cell r="D22">
            <v>201</v>
          </cell>
          <cell r="E22" t="str">
            <v>201P.1</v>
          </cell>
          <cell r="F22" t="str">
            <v>Demolición total o parcial de estructuras de concreto</v>
          </cell>
          <cell r="G22" t="str">
            <v>m3</v>
          </cell>
          <cell r="H22">
            <v>28917</v>
          </cell>
        </row>
        <row r="23">
          <cell r="C23" t="str">
            <v>201P.3</v>
          </cell>
          <cell r="E23" t="str">
            <v>201P.3</v>
          </cell>
          <cell r="F23" t="str">
            <v>Revestimiento de gaviones incluye concreto, formaleta y limpieza</v>
          </cell>
          <cell r="G23" t="str">
            <v>m3</v>
          </cell>
          <cell r="H23">
            <v>393147</v>
          </cell>
        </row>
        <row r="24">
          <cell r="C24">
            <v>210.1</v>
          </cell>
          <cell r="D24">
            <v>210</v>
          </cell>
          <cell r="F24" t="str">
            <v>Excavación sin clasificar de la explanación, canales y préstamos</v>
          </cell>
          <cell r="G24" t="str">
            <v>m3</v>
          </cell>
          <cell r="H24">
            <v>4001</v>
          </cell>
          <cell r="J24" t="str">
            <v>No habrá pago por las excavaciones y disposición o desecho de los materiales no utilizados en las zonas de préstamo. No incluye transporte</v>
          </cell>
        </row>
        <row r="25">
          <cell r="C25">
            <v>210.2</v>
          </cell>
          <cell r="D25">
            <v>210</v>
          </cell>
          <cell r="F25" t="str">
            <v>Excavación en roca de la explanación, canales y préstamos</v>
          </cell>
          <cell r="G25" t="str">
            <v>m3</v>
          </cell>
          <cell r="H25">
            <v>22042</v>
          </cell>
        </row>
        <row r="26">
          <cell r="C26">
            <v>210.3</v>
          </cell>
          <cell r="D26">
            <v>210</v>
          </cell>
          <cell r="F26" t="str">
            <v>Excavación en material común  de la explanación, canales y préstamos</v>
          </cell>
          <cell r="G26" t="str">
            <v>m3</v>
          </cell>
          <cell r="H26" t="str">
            <v>m3</v>
          </cell>
        </row>
        <row r="27">
          <cell r="C27">
            <v>211</v>
          </cell>
          <cell r="D27">
            <v>211</v>
          </cell>
          <cell r="F27" t="str">
            <v>Remoción de derrumbes</v>
          </cell>
          <cell r="G27" t="str">
            <v>m3</v>
          </cell>
          <cell r="J27" t="str">
            <v>No incluye el transporte a distancias mayores a 100 ml</v>
          </cell>
        </row>
        <row r="28">
          <cell r="C28" t="str">
            <v>211P.1</v>
          </cell>
          <cell r="D28">
            <v>211</v>
          </cell>
          <cell r="E28" t="str">
            <v>211P.1</v>
          </cell>
          <cell r="F28" t="str">
            <v>Remoción de derrumbes</v>
          </cell>
          <cell r="G28" t="str">
            <v>m3</v>
          </cell>
          <cell r="H28">
            <v>6952</v>
          </cell>
        </row>
        <row r="29">
          <cell r="C29" t="str">
            <v>211P.2</v>
          </cell>
          <cell r="D29">
            <v>211</v>
          </cell>
          <cell r="E29" t="str">
            <v>211P.2</v>
          </cell>
          <cell r="F29" t="str">
            <v>Remoción de Material en Roca</v>
          </cell>
          <cell r="G29" t="str">
            <v>m3</v>
          </cell>
          <cell r="H29">
            <v>21182</v>
          </cell>
        </row>
        <row r="30">
          <cell r="C30">
            <v>220</v>
          </cell>
          <cell r="D30">
            <v>220</v>
          </cell>
          <cell r="F30" t="str">
            <v>Terraplenes</v>
          </cell>
          <cell r="G30" t="str">
            <v>m3</v>
          </cell>
          <cell r="H30" t="str">
            <v>m3</v>
          </cell>
          <cell r="J30" t="str">
            <v>No incluye el suministro de materiales y el transporte</v>
          </cell>
        </row>
        <row r="31">
          <cell r="C31">
            <v>220.1</v>
          </cell>
          <cell r="D31">
            <v>220</v>
          </cell>
          <cell r="E31" t="str">
            <v>220P</v>
          </cell>
          <cell r="F31" t="str">
            <v>Terraplenes</v>
          </cell>
          <cell r="G31" t="str">
            <v>m3</v>
          </cell>
          <cell r="H31" t="str">
            <v>m3</v>
          </cell>
          <cell r="J31" t="str">
            <v>Incluye el suministro y transporte de materiales</v>
          </cell>
        </row>
        <row r="32">
          <cell r="C32">
            <v>221.1</v>
          </cell>
          <cell r="D32">
            <v>221</v>
          </cell>
          <cell r="F32" t="str">
            <v>Pedraplén compacto</v>
          </cell>
          <cell r="G32" t="str">
            <v>m3</v>
          </cell>
          <cell r="H32" t="str">
            <v>m3</v>
          </cell>
          <cell r="J32" t="str">
            <v>No incluye la corona, el suministro de materiales y el transporte</v>
          </cell>
        </row>
        <row r="33">
          <cell r="C33">
            <v>221.2</v>
          </cell>
          <cell r="D33">
            <v>221</v>
          </cell>
          <cell r="F33" t="str">
            <v>Pedraplén suelto</v>
          </cell>
          <cell r="G33" t="str">
            <v>m3</v>
          </cell>
          <cell r="H33" t="str">
            <v>m3</v>
          </cell>
        </row>
        <row r="34">
          <cell r="C34">
            <v>230.1</v>
          </cell>
          <cell r="D34">
            <v>230</v>
          </cell>
          <cell r="F34" t="str">
            <v>Mejoramiento de la subrasante involucrando el suelo existente</v>
          </cell>
          <cell r="G34" t="str">
            <v>m2</v>
          </cell>
          <cell r="H34" t="str">
            <v>m2</v>
          </cell>
          <cell r="J34" t="str">
            <v>No incluye suministro y transporte de material adicionado y transporte de material inadecuado.</v>
          </cell>
        </row>
        <row r="35">
          <cell r="C35">
            <v>230.2</v>
          </cell>
          <cell r="D35">
            <v>230</v>
          </cell>
          <cell r="F35" t="str">
            <v>Mejoramiento de la subrasante empleando únicamente material adicionado</v>
          </cell>
          <cell r="G35" t="str">
            <v>m3</v>
          </cell>
          <cell r="H35" t="str">
            <v>m3</v>
          </cell>
        </row>
        <row r="36">
          <cell r="C36">
            <v>310</v>
          </cell>
          <cell r="D36">
            <v>310</v>
          </cell>
          <cell r="F36" t="str">
            <v>Conformación de la calzada existente</v>
          </cell>
          <cell r="G36" t="str">
            <v>m2</v>
          </cell>
          <cell r="H36">
            <v>455</v>
          </cell>
          <cell r="J36" t="str">
            <v>No incluye suministro transporte y colocación de los materiales de afirmado y subbase.</v>
          </cell>
        </row>
        <row r="37">
          <cell r="C37">
            <v>311</v>
          </cell>
          <cell r="D37">
            <v>311</v>
          </cell>
          <cell r="F37" t="str">
            <v>Afirmado</v>
          </cell>
          <cell r="G37" t="str">
            <v>m3</v>
          </cell>
          <cell r="H37" t="str">
            <v>m3</v>
          </cell>
          <cell r="J37" t="str">
            <v>No incluye producto estabilizante</v>
          </cell>
        </row>
        <row r="38">
          <cell r="C38" t="str">
            <v>311P.5</v>
          </cell>
          <cell r="D38">
            <v>311</v>
          </cell>
          <cell r="E38" t="str">
            <v>311P.5</v>
          </cell>
          <cell r="F38" t="str">
            <v>Relleno con material de afirmado</v>
          </cell>
          <cell r="G38" t="str">
            <v>m3</v>
          </cell>
          <cell r="H38">
            <v>55436</v>
          </cell>
        </row>
        <row r="39">
          <cell r="C39">
            <v>312</v>
          </cell>
          <cell r="E39" t="str">
            <v>312P</v>
          </cell>
          <cell r="F39" t="str">
            <v>Relleno con material de afirmado para realce de cunetas</v>
          </cell>
          <cell r="G39" t="str">
            <v>m3</v>
          </cell>
          <cell r="H39">
            <v>28000</v>
          </cell>
        </row>
        <row r="40">
          <cell r="C40">
            <v>320.10000000000002</v>
          </cell>
          <cell r="D40">
            <v>320</v>
          </cell>
          <cell r="F40" t="str">
            <v>Subbase granular de C.B.R.&gt; 20%</v>
          </cell>
          <cell r="G40" t="str">
            <v>m3</v>
          </cell>
          <cell r="H40" t="str">
            <v>m3</v>
          </cell>
          <cell r="J40" t="str">
            <v>No incluye producto estabilizante</v>
          </cell>
        </row>
        <row r="41">
          <cell r="C41">
            <v>320.2</v>
          </cell>
          <cell r="D41">
            <v>320</v>
          </cell>
          <cell r="F41" t="str">
            <v>Subbase granular de C.B.R.&gt; 30%</v>
          </cell>
          <cell r="G41" t="str">
            <v>m3</v>
          </cell>
          <cell r="H41">
            <v>35462</v>
          </cell>
        </row>
        <row r="42">
          <cell r="C42">
            <v>320.3</v>
          </cell>
          <cell r="D42">
            <v>320</v>
          </cell>
          <cell r="F42" t="str">
            <v>Subbase granular de C.B.R.&gt; 40%</v>
          </cell>
          <cell r="G42" t="str">
            <v>m3</v>
          </cell>
          <cell r="H42" t="str">
            <v>m3</v>
          </cell>
        </row>
        <row r="43">
          <cell r="C43">
            <v>320.39999999999998</v>
          </cell>
          <cell r="D43">
            <v>320</v>
          </cell>
          <cell r="F43" t="str">
            <v>Subbase granular para bacheo</v>
          </cell>
          <cell r="G43" t="str">
            <v>m3</v>
          </cell>
          <cell r="H43" t="str">
            <v>m3</v>
          </cell>
        </row>
        <row r="44">
          <cell r="C44">
            <v>330.1</v>
          </cell>
          <cell r="D44">
            <v>330</v>
          </cell>
          <cell r="F44" t="str">
            <v>Base granular</v>
          </cell>
          <cell r="G44" t="str">
            <v>m3</v>
          </cell>
          <cell r="H44">
            <v>59602</v>
          </cell>
          <cell r="J44" t="str">
            <v>No incluye producto estabilizante</v>
          </cell>
        </row>
        <row r="45">
          <cell r="C45">
            <v>330.2</v>
          </cell>
          <cell r="D45">
            <v>330</v>
          </cell>
          <cell r="F45" t="str">
            <v>Base granular para bacheo</v>
          </cell>
          <cell r="G45" t="str">
            <v>m3</v>
          </cell>
          <cell r="H45" t="str">
            <v>m3</v>
          </cell>
        </row>
        <row r="46">
          <cell r="C46">
            <v>340.1</v>
          </cell>
          <cell r="D46">
            <v>340</v>
          </cell>
          <cell r="F46" t="str">
            <v>Base estabilizada con emulsión asfáltica tipo BEE-1</v>
          </cell>
          <cell r="G46" t="str">
            <v>m3</v>
          </cell>
          <cell r="H46" t="str">
            <v>m3</v>
          </cell>
          <cell r="J46" t="str">
            <v>No incluye la emulsión asfáltica</v>
          </cell>
        </row>
        <row r="47">
          <cell r="C47">
            <v>340.2</v>
          </cell>
          <cell r="D47">
            <v>340</v>
          </cell>
          <cell r="F47" t="str">
            <v>Base estabilizada con emulsión asfáltica tipo BEE-2</v>
          </cell>
          <cell r="G47" t="str">
            <v>m3</v>
          </cell>
          <cell r="H47" t="str">
            <v>m3</v>
          </cell>
        </row>
        <row r="48">
          <cell r="C48">
            <v>340.3</v>
          </cell>
          <cell r="D48">
            <v>340</v>
          </cell>
          <cell r="F48" t="str">
            <v>Base estabilizada con emulsión asfáltica tipo BEE-3</v>
          </cell>
          <cell r="G48" t="str">
            <v>m3</v>
          </cell>
          <cell r="H48" t="str">
            <v>m3</v>
          </cell>
        </row>
        <row r="49">
          <cell r="C49">
            <v>341.1</v>
          </cell>
          <cell r="D49">
            <v>341</v>
          </cell>
          <cell r="F49" t="str">
            <v>Base estabilizada con cemento</v>
          </cell>
          <cell r="G49" t="str">
            <v>m3</v>
          </cell>
          <cell r="H49" t="str">
            <v>m3</v>
          </cell>
        </row>
        <row r="50">
          <cell r="C50" t="str">
            <v>341P,1</v>
          </cell>
          <cell r="D50">
            <v>341</v>
          </cell>
          <cell r="E50" t="str">
            <v>341P.1</v>
          </cell>
          <cell r="F50" t="str">
            <v>Base estabilizada con cemento</v>
          </cell>
          <cell r="G50" t="str">
            <v>m3</v>
          </cell>
          <cell r="H50">
            <v>45878</v>
          </cell>
        </row>
        <row r="51">
          <cell r="C51">
            <v>341.2</v>
          </cell>
          <cell r="D51">
            <v>341</v>
          </cell>
          <cell r="F51" t="str">
            <v>Cemento</v>
          </cell>
          <cell r="G51" t="str">
            <v>Kg</v>
          </cell>
          <cell r="H51" t="str">
            <v>Kg</v>
          </cell>
        </row>
        <row r="52">
          <cell r="C52" t="str">
            <v>341P,2</v>
          </cell>
          <cell r="D52">
            <v>341</v>
          </cell>
          <cell r="E52" t="str">
            <v>341P.1</v>
          </cell>
          <cell r="F52" t="str">
            <v>Cemento</v>
          </cell>
          <cell r="G52" t="str">
            <v>Kg</v>
          </cell>
          <cell r="H52">
            <v>699</v>
          </cell>
        </row>
        <row r="53">
          <cell r="C53" t="str">
            <v>341P,3</v>
          </cell>
          <cell r="D53">
            <v>341</v>
          </cell>
          <cell r="E53" t="str">
            <v>341P.1</v>
          </cell>
          <cell r="F53" t="str">
            <v>Cemento para recalce de causes</v>
          </cell>
          <cell r="G53" t="str">
            <v>m3</v>
          </cell>
          <cell r="H53" t="str">
            <v>m3</v>
          </cell>
        </row>
        <row r="54">
          <cell r="C54">
            <v>342.1</v>
          </cell>
          <cell r="D54">
            <v>342</v>
          </cell>
          <cell r="F54" t="str">
            <v>Base estabilizada con compuestos multienzimáticos orgánicos tipo BEMO-1</v>
          </cell>
          <cell r="G54" t="str">
            <v>m3</v>
          </cell>
          <cell r="H54" t="str">
            <v>m3</v>
          </cell>
        </row>
        <row r="55">
          <cell r="C55">
            <v>342.2</v>
          </cell>
          <cell r="D55">
            <v>342</v>
          </cell>
          <cell r="F55" t="str">
            <v>Base estabilizada con compuestos multienzimáticos orgánicos tipo BEMO-2</v>
          </cell>
          <cell r="G55" t="str">
            <v>m3</v>
          </cell>
          <cell r="H55" t="str">
            <v>m3</v>
          </cell>
        </row>
        <row r="56">
          <cell r="C56">
            <v>342.3</v>
          </cell>
          <cell r="D56">
            <v>342</v>
          </cell>
          <cell r="F56" t="str">
            <v>Compuesto multienzimático orgánico</v>
          </cell>
          <cell r="G56" t="str">
            <v>Cl</v>
          </cell>
          <cell r="H56" t="str">
            <v>Cl</v>
          </cell>
        </row>
        <row r="57">
          <cell r="C57">
            <v>410</v>
          </cell>
          <cell r="D57">
            <v>410</v>
          </cell>
          <cell r="F57" t="str">
            <v>Cemento asfáltico</v>
          </cell>
          <cell r="G57" t="str">
            <v>Kg</v>
          </cell>
          <cell r="H57" t="str">
            <v>Kg</v>
          </cell>
        </row>
        <row r="58">
          <cell r="C58">
            <v>411.1</v>
          </cell>
          <cell r="D58">
            <v>411</v>
          </cell>
          <cell r="F58" t="str">
            <v>Emulsión asfáltica de rotura media CRM</v>
          </cell>
          <cell r="G58" t="str">
            <v>Lt</v>
          </cell>
          <cell r="H58" t="str">
            <v>Lt</v>
          </cell>
        </row>
        <row r="59">
          <cell r="C59">
            <v>411.2</v>
          </cell>
          <cell r="D59">
            <v>411</v>
          </cell>
          <cell r="F59" t="str">
            <v>Emulsión asfáltica de rotura lenta CRL-1</v>
          </cell>
          <cell r="G59" t="str">
            <v>Lt</v>
          </cell>
          <cell r="H59" t="str">
            <v>Lt</v>
          </cell>
        </row>
        <row r="60">
          <cell r="C60">
            <v>411.3</v>
          </cell>
          <cell r="D60">
            <v>411</v>
          </cell>
          <cell r="F60" t="str">
            <v>Emulsión asfáltica de rotura lenta CRL-1h</v>
          </cell>
          <cell r="G60" t="str">
            <v>Lt</v>
          </cell>
          <cell r="H60" t="str">
            <v>Lt</v>
          </cell>
        </row>
        <row r="61">
          <cell r="C61">
            <v>413</v>
          </cell>
          <cell r="D61">
            <v>413</v>
          </cell>
          <cell r="F61" t="str">
            <v>Excavación para reparación del pavimento existente</v>
          </cell>
          <cell r="G61" t="str">
            <v>m3</v>
          </cell>
          <cell r="H61">
            <v>34304</v>
          </cell>
        </row>
        <row r="62">
          <cell r="C62">
            <v>413.1</v>
          </cell>
          <cell r="D62">
            <v>413</v>
          </cell>
          <cell r="E62" t="str">
            <v>413P</v>
          </cell>
          <cell r="F62" t="str">
            <v>Excavación para reparación del pavimento existente</v>
          </cell>
          <cell r="G62" t="str">
            <v>m3</v>
          </cell>
          <cell r="H62" t="str">
            <v>m3</v>
          </cell>
          <cell r="J62" t="str">
            <v>Tiene en cuenta el programa PICO y PALA</v>
          </cell>
        </row>
        <row r="63">
          <cell r="C63">
            <v>420</v>
          </cell>
          <cell r="D63">
            <v>420</v>
          </cell>
          <cell r="F63" t="str">
            <v>Imprimación</v>
          </cell>
          <cell r="G63" t="str">
            <v>m2</v>
          </cell>
          <cell r="H63">
            <v>1614</v>
          </cell>
        </row>
        <row r="64">
          <cell r="C64">
            <v>421</v>
          </cell>
          <cell r="D64">
            <v>421</v>
          </cell>
          <cell r="F64" t="str">
            <v>Riego de liga</v>
          </cell>
          <cell r="G64" t="str">
            <v>m2</v>
          </cell>
          <cell r="H64" t="str">
            <v>m2</v>
          </cell>
        </row>
        <row r="65">
          <cell r="C65">
            <v>421.1</v>
          </cell>
          <cell r="D65">
            <v>421</v>
          </cell>
          <cell r="F65" t="str">
            <v>Riego de liga (cemento asfáltico)</v>
          </cell>
          <cell r="G65" t="str">
            <v>m2</v>
          </cell>
          <cell r="H65" t="str">
            <v>m2</v>
          </cell>
        </row>
        <row r="66">
          <cell r="C66">
            <v>421.2</v>
          </cell>
          <cell r="D66">
            <v>421</v>
          </cell>
          <cell r="F66" t="str">
            <v>Riego de liga (emulsión asfáltica)</v>
          </cell>
          <cell r="G66" t="str">
            <v>m2</v>
          </cell>
          <cell r="H66" t="str">
            <v>m2</v>
          </cell>
        </row>
        <row r="67">
          <cell r="C67">
            <v>430</v>
          </cell>
          <cell r="D67">
            <v>430</v>
          </cell>
          <cell r="F67" t="str">
            <v>Tratamiento superficial simple</v>
          </cell>
          <cell r="G67" t="str">
            <v>m2</v>
          </cell>
          <cell r="H67" t="str">
            <v>m2</v>
          </cell>
        </row>
        <row r="68">
          <cell r="C68" t="str">
            <v>430P</v>
          </cell>
          <cell r="E68" t="str">
            <v>430P</v>
          </cell>
          <cell r="F68" t="str">
            <v>Baranda metálica tubular para puentes</v>
          </cell>
          <cell r="G68" t="str">
            <v>ml</v>
          </cell>
          <cell r="H68" t="str">
            <v>ml</v>
          </cell>
        </row>
        <row r="69">
          <cell r="C69">
            <v>431</v>
          </cell>
          <cell r="D69">
            <v>431</v>
          </cell>
          <cell r="F69" t="str">
            <v>Tratamiento superficial doble</v>
          </cell>
          <cell r="G69" t="str">
            <v>m2</v>
          </cell>
          <cell r="H69" t="str">
            <v>m2</v>
          </cell>
        </row>
        <row r="70">
          <cell r="C70">
            <v>432</v>
          </cell>
          <cell r="D70">
            <v>432</v>
          </cell>
          <cell r="F70" t="str">
            <v>Sello de arena - asfalto</v>
          </cell>
          <cell r="G70" t="str">
            <v>m2</v>
          </cell>
          <cell r="H70" t="str">
            <v>m2</v>
          </cell>
        </row>
        <row r="71">
          <cell r="C71">
            <v>433</v>
          </cell>
          <cell r="D71">
            <v>433</v>
          </cell>
          <cell r="F71" t="str">
            <v>Lechada asfáltica</v>
          </cell>
          <cell r="G71" t="str">
            <v>m2</v>
          </cell>
          <cell r="H71" t="str">
            <v>m2</v>
          </cell>
        </row>
        <row r="72">
          <cell r="C72">
            <v>434</v>
          </cell>
          <cell r="E72" t="str">
            <v>434P</v>
          </cell>
          <cell r="F72" t="str">
            <v>Sello de grietas</v>
          </cell>
          <cell r="G72" t="str">
            <v>ml</v>
          </cell>
          <cell r="H72" t="str">
            <v>ml</v>
          </cell>
        </row>
        <row r="73">
          <cell r="C73" t="str">
            <v>434P.1</v>
          </cell>
          <cell r="E73" t="str">
            <v>434P</v>
          </cell>
          <cell r="F73" t="str">
            <v>Sello de grietas en concreto</v>
          </cell>
          <cell r="G73" t="str">
            <v>ml</v>
          </cell>
          <cell r="H73">
            <v>23935</v>
          </cell>
        </row>
        <row r="74">
          <cell r="C74">
            <v>435</v>
          </cell>
          <cell r="E74" t="str">
            <v>435P</v>
          </cell>
          <cell r="F74" t="str">
            <v>Sello de juntas de pavimento de concreto hidráulico</v>
          </cell>
          <cell r="G74" t="str">
            <v>ml</v>
          </cell>
          <cell r="H74" t="str">
            <v>ml</v>
          </cell>
        </row>
        <row r="75">
          <cell r="C75">
            <v>440.1</v>
          </cell>
          <cell r="D75">
            <v>440</v>
          </cell>
          <cell r="F75" t="str">
            <v>Mezcla densa en frío tipo MDF-1</v>
          </cell>
          <cell r="G75" t="str">
            <v>m3</v>
          </cell>
          <cell r="H75" t="str">
            <v>m3</v>
          </cell>
          <cell r="J75" t="str">
            <v>No incluye suministro y almacenamiento del cemento asfáltico</v>
          </cell>
        </row>
        <row r="76">
          <cell r="C76">
            <v>440.2</v>
          </cell>
          <cell r="D76">
            <v>440</v>
          </cell>
          <cell r="F76" t="str">
            <v>Mezcla densa en frío tipo MDF-2</v>
          </cell>
          <cell r="G76" t="str">
            <v>m3</v>
          </cell>
          <cell r="H76" t="str">
            <v>m3</v>
          </cell>
        </row>
        <row r="77">
          <cell r="C77">
            <v>440.3</v>
          </cell>
          <cell r="D77">
            <v>440</v>
          </cell>
          <cell r="F77" t="str">
            <v>Mezcla densa en frío tipo MDF-3</v>
          </cell>
          <cell r="G77" t="str">
            <v>m3</v>
          </cell>
          <cell r="H77" t="str">
            <v>m3</v>
          </cell>
        </row>
        <row r="78">
          <cell r="C78">
            <v>440.5</v>
          </cell>
          <cell r="D78">
            <v>440</v>
          </cell>
          <cell r="F78" t="str">
            <v>Mezcla densa en frío para bacheo</v>
          </cell>
          <cell r="G78" t="str">
            <v>m3</v>
          </cell>
          <cell r="H78" t="str">
            <v>m3</v>
          </cell>
        </row>
        <row r="79">
          <cell r="C79">
            <v>441.1</v>
          </cell>
          <cell r="D79">
            <v>441</v>
          </cell>
          <cell r="F79" t="str">
            <v>Mezcla abierta en frío tipo MAF-1</v>
          </cell>
          <cell r="G79" t="str">
            <v>m3</v>
          </cell>
          <cell r="H79" t="str">
            <v>m3</v>
          </cell>
          <cell r="J79" t="str">
            <v>No incluye suministro y almacenamiento del cemento asfáltico</v>
          </cell>
        </row>
        <row r="80">
          <cell r="C80">
            <v>441.2</v>
          </cell>
          <cell r="D80">
            <v>441</v>
          </cell>
          <cell r="F80" t="str">
            <v>Mezcla abierta en frío tipo MAF-2</v>
          </cell>
          <cell r="G80" t="str">
            <v>m3</v>
          </cell>
          <cell r="H80" t="str">
            <v>m3</v>
          </cell>
        </row>
        <row r="81">
          <cell r="C81">
            <v>441.3</v>
          </cell>
          <cell r="D81">
            <v>441</v>
          </cell>
          <cell r="F81" t="str">
            <v>Mezcla abierta en frío tipo MAF-3</v>
          </cell>
          <cell r="G81" t="str">
            <v>m3</v>
          </cell>
          <cell r="H81" t="str">
            <v>m3</v>
          </cell>
        </row>
        <row r="82">
          <cell r="C82">
            <v>441.4</v>
          </cell>
          <cell r="D82">
            <v>441</v>
          </cell>
          <cell r="F82" t="str">
            <v>Mezcla abierta en frío para bacheo</v>
          </cell>
          <cell r="G82" t="str">
            <v>m3</v>
          </cell>
          <cell r="H82" t="str">
            <v>m3</v>
          </cell>
        </row>
        <row r="83">
          <cell r="C83">
            <v>450.1</v>
          </cell>
          <cell r="D83">
            <v>450</v>
          </cell>
          <cell r="F83" t="str">
            <v>Mezcla densa en caliente tipo MDC-1</v>
          </cell>
          <cell r="G83" t="str">
            <v>m3</v>
          </cell>
          <cell r="H83" t="str">
            <v>m3</v>
          </cell>
          <cell r="J83" t="str">
            <v>No incluye suministro y almacenamiento del cemento asfáltico</v>
          </cell>
        </row>
        <row r="84">
          <cell r="C84">
            <v>450.2</v>
          </cell>
          <cell r="D84">
            <v>450</v>
          </cell>
          <cell r="F84" t="str">
            <v>Mezcla densa en caliente tipo MDC-2</v>
          </cell>
          <cell r="G84" t="str">
            <v>m3</v>
          </cell>
          <cell r="H84" t="str">
            <v>m3</v>
          </cell>
        </row>
        <row r="85">
          <cell r="C85">
            <v>450.3</v>
          </cell>
          <cell r="D85">
            <v>450</v>
          </cell>
          <cell r="F85" t="str">
            <v>Mezcla densa en caliente tipo MDC-3</v>
          </cell>
          <cell r="G85" t="str">
            <v>m3</v>
          </cell>
          <cell r="H85">
            <v>230745</v>
          </cell>
        </row>
        <row r="86">
          <cell r="C86">
            <v>450.4</v>
          </cell>
          <cell r="D86">
            <v>450</v>
          </cell>
          <cell r="F86" t="str">
            <v>Mezcla densa en caliente para bacheo</v>
          </cell>
          <cell r="G86" t="str">
            <v>m3</v>
          </cell>
          <cell r="H86" t="str">
            <v>m3</v>
          </cell>
        </row>
        <row r="87">
          <cell r="C87">
            <v>450.5</v>
          </cell>
          <cell r="D87">
            <v>450</v>
          </cell>
          <cell r="E87" t="str">
            <v>450P</v>
          </cell>
          <cell r="F87" t="str">
            <v>Parcheo con mezcla densa en caliente tipo MDC-2</v>
          </cell>
          <cell r="G87" t="str">
            <v>m3</v>
          </cell>
          <cell r="H87" t="str">
            <v>m3</v>
          </cell>
          <cell r="J87" t="str">
            <v>Incluye riego de liga, suministro y transporte del cemento asfáltico</v>
          </cell>
        </row>
        <row r="88">
          <cell r="C88">
            <v>450.6</v>
          </cell>
          <cell r="D88">
            <v>450</v>
          </cell>
          <cell r="E88" t="str">
            <v>450P-1</v>
          </cell>
          <cell r="F88" t="str">
            <v>Mezcla densa en caliente tipo MDC-2</v>
          </cell>
          <cell r="G88" t="str">
            <v>m3</v>
          </cell>
          <cell r="H88" t="str">
            <v>m3</v>
          </cell>
          <cell r="J88" t="str">
            <v>Incluye riego de liga, suministro y transporte del cemento asfáltico</v>
          </cell>
        </row>
        <row r="89">
          <cell r="C89">
            <v>450.7</v>
          </cell>
          <cell r="D89">
            <v>450</v>
          </cell>
          <cell r="E89" t="str">
            <v>450P-1</v>
          </cell>
          <cell r="F89" t="str">
            <v>Mezcla densa en caliente tipo MDC-1</v>
          </cell>
          <cell r="G89" t="str">
            <v>m3</v>
          </cell>
          <cell r="H89" t="str">
            <v>m3</v>
          </cell>
          <cell r="J89" t="str">
            <v>Incluye riego de liga, suministro y transporte del cemento asfáltico</v>
          </cell>
        </row>
        <row r="90">
          <cell r="C90">
            <v>450.8</v>
          </cell>
          <cell r="D90">
            <v>450</v>
          </cell>
          <cell r="E90" t="str">
            <v>450P-1</v>
          </cell>
          <cell r="F90" t="str">
            <v>Mezcla densa en caliente tipo MDC-3</v>
          </cell>
          <cell r="G90" t="str">
            <v>m3</v>
          </cell>
          <cell r="H90" t="str">
            <v>m3</v>
          </cell>
          <cell r="J90" t="str">
            <v>Incluye riego de liga, suministro y transporte del cemento asfáltico</v>
          </cell>
        </row>
        <row r="91">
          <cell r="C91">
            <v>450.9</v>
          </cell>
          <cell r="D91">
            <v>450</v>
          </cell>
          <cell r="E91" t="str">
            <v>450P-2</v>
          </cell>
          <cell r="F91" t="str">
            <v>Parcheo con fresado y mezcla densa en caliente tipo MDC-2</v>
          </cell>
          <cell r="G91" t="str">
            <v>m3</v>
          </cell>
          <cell r="H91">
            <v>318664</v>
          </cell>
        </row>
        <row r="92">
          <cell r="C92">
            <v>450.11</v>
          </cell>
          <cell r="D92">
            <v>450</v>
          </cell>
          <cell r="E92" t="str">
            <v>450P-3</v>
          </cell>
          <cell r="F92" t="str">
            <v>Mezcla densa en caliente tipo MDC-2 para bacheo</v>
          </cell>
          <cell r="G92" t="str">
            <v>m3</v>
          </cell>
          <cell r="H92" t="str">
            <v>m3</v>
          </cell>
          <cell r="J92" t="str">
            <v>Incluye suministro y transporte del cemento asfáltico</v>
          </cell>
        </row>
        <row r="93">
          <cell r="C93">
            <v>450.12</v>
          </cell>
          <cell r="D93">
            <v>450</v>
          </cell>
          <cell r="E93" t="str">
            <v>450P-3</v>
          </cell>
          <cell r="F93" t="str">
            <v>Mezcla densa en caliente tipo MDC-1 para bacheo</v>
          </cell>
          <cell r="G93" t="str">
            <v>m3</v>
          </cell>
          <cell r="H93" t="str">
            <v>m3</v>
          </cell>
        </row>
        <row r="94">
          <cell r="C94">
            <v>450.13</v>
          </cell>
          <cell r="D94">
            <v>450</v>
          </cell>
          <cell r="E94" t="str">
            <v>450P-1</v>
          </cell>
          <cell r="F94" t="str">
            <v>Mezcla densa en caliente tipo MDC-2</v>
          </cell>
          <cell r="G94" t="str">
            <v>m3</v>
          </cell>
          <cell r="H94" t="str">
            <v>m3</v>
          </cell>
        </row>
        <row r="95">
          <cell r="C95" t="str">
            <v>450P,1</v>
          </cell>
          <cell r="D95">
            <v>450</v>
          </cell>
          <cell r="E95" t="str">
            <v>450P-1</v>
          </cell>
          <cell r="F95" t="str">
            <v>Mezcla densa en caliente tipo MDC-2</v>
          </cell>
          <cell r="G95" t="str">
            <v>m3</v>
          </cell>
          <cell r="H95">
            <v>325244</v>
          </cell>
        </row>
        <row r="96">
          <cell r="C96" t="str">
            <v>450P,2</v>
          </cell>
          <cell r="D96">
            <v>450</v>
          </cell>
          <cell r="E96" t="str">
            <v>450P-2</v>
          </cell>
          <cell r="F96" t="str">
            <v>Parcheo con mezcla densa en caliente tipo MDC-2</v>
          </cell>
          <cell r="G96" t="str">
            <v>m3</v>
          </cell>
          <cell r="H96">
            <v>358746</v>
          </cell>
        </row>
        <row r="97">
          <cell r="C97">
            <v>451.1</v>
          </cell>
          <cell r="D97">
            <v>451</v>
          </cell>
          <cell r="F97" t="str">
            <v>Mezcla abierta en caliente tipo MAC-1</v>
          </cell>
          <cell r="G97" t="str">
            <v>m3</v>
          </cell>
          <cell r="H97" t="str">
            <v>m3</v>
          </cell>
        </row>
        <row r="98">
          <cell r="C98">
            <v>451.2</v>
          </cell>
          <cell r="D98">
            <v>451</v>
          </cell>
          <cell r="F98" t="str">
            <v>Mezcla abierta en caliente tipo MAC-2</v>
          </cell>
          <cell r="G98" t="str">
            <v>m3</v>
          </cell>
          <cell r="H98">
            <v>159158</v>
          </cell>
        </row>
        <row r="99">
          <cell r="C99">
            <v>451.3</v>
          </cell>
          <cell r="D99">
            <v>451</v>
          </cell>
          <cell r="F99" t="str">
            <v>Mezcla abierta en caliente tipo MAC-3</v>
          </cell>
          <cell r="G99" t="str">
            <v>m3</v>
          </cell>
          <cell r="H99" t="str">
            <v>m3</v>
          </cell>
        </row>
        <row r="100">
          <cell r="C100">
            <v>460</v>
          </cell>
          <cell r="D100">
            <v>460</v>
          </cell>
          <cell r="F100" t="str">
            <v>Fresado de pavimento asfáltico</v>
          </cell>
          <cell r="G100" t="str">
            <v>m3</v>
          </cell>
          <cell r="H100">
            <v>60691</v>
          </cell>
        </row>
        <row r="101">
          <cell r="C101">
            <v>461</v>
          </cell>
          <cell r="D101">
            <v>461</v>
          </cell>
          <cell r="F101" t="str">
            <v>Pavimento asfáltico reciclado en frío</v>
          </cell>
          <cell r="G101" t="str">
            <v>m3</v>
          </cell>
          <cell r="H101" t="str">
            <v>m3</v>
          </cell>
          <cell r="J101" t="str">
            <v>No incluye suministro y almacenamiento del cemento asfáltico o la emulsión.</v>
          </cell>
        </row>
        <row r="102">
          <cell r="C102">
            <v>461.1</v>
          </cell>
          <cell r="D102">
            <v>461</v>
          </cell>
          <cell r="E102" t="str">
            <v>461P</v>
          </cell>
          <cell r="F102" t="str">
            <v>Pavimento asfáltico reciclado en frío</v>
          </cell>
          <cell r="G102" t="str">
            <v>m3</v>
          </cell>
          <cell r="H102" t="str">
            <v>m3</v>
          </cell>
          <cell r="J102" t="str">
            <v>Incluye el cemento asfáltico o la emulsión asfáltica</v>
          </cell>
        </row>
        <row r="103">
          <cell r="C103">
            <v>462.1</v>
          </cell>
          <cell r="D103">
            <v>462</v>
          </cell>
          <cell r="F103" t="str">
            <v>Pavimento asfáltico reciclado en caliente tipo MDC-1</v>
          </cell>
          <cell r="G103" t="str">
            <v>m3</v>
          </cell>
          <cell r="H103" t="str">
            <v>m3</v>
          </cell>
          <cell r="J103" t="str">
            <v>No incluye suministro y almacenamiento del cemento asfáltico o la emulsión. Tampoco el agente rejuvenecedor</v>
          </cell>
        </row>
        <row r="104">
          <cell r="C104">
            <v>462.2</v>
          </cell>
          <cell r="D104">
            <v>462</v>
          </cell>
          <cell r="F104" t="str">
            <v>Pavimento asfáltico reciclado en caliente tipo MDC-2</v>
          </cell>
          <cell r="G104" t="str">
            <v>m3</v>
          </cell>
          <cell r="H104" t="str">
            <v>m3</v>
          </cell>
        </row>
        <row r="105">
          <cell r="C105">
            <v>462.3</v>
          </cell>
          <cell r="D105">
            <v>462</v>
          </cell>
          <cell r="F105" t="str">
            <v>Pavimento asfáltico reciclado en caliente tipo MDC-3</v>
          </cell>
          <cell r="G105" t="str">
            <v>m3</v>
          </cell>
          <cell r="H105" t="str">
            <v>m3</v>
          </cell>
        </row>
        <row r="106">
          <cell r="C106">
            <v>462.4</v>
          </cell>
          <cell r="D106">
            <v>462</v>
          </cell>
          <cell r="F106" t="str">
            <v>Pavimento asfáltico reciclado en caliente para bacheo</v>
          </cell>
          <cell r="G106" t="str">
            <v>m3</v>
          </cell>
          <cell r="H106" t="str">
            <v>m3</v>
          </cell>
        </row>
        <row r="107">
          <cell r="C107">
            <v>470</v>
          </cell>
          <cell r="E107" t="str">
            <v>470P</v>
          </cell>
          <cell r="F107" t="str">
            <v>Asfalto Natural (Asfaltita)</v>
          </cell>
          <cell r="G107" t="str">
            <v>m3</v>
          </cell>
          <cell r="H107" t="str">
            <v>m3</v>
          </cell>
        </row>
        <row r="108">
          <cell r="C108">
            <v>500</v>
          </cell>
          <cell r="D108">
            <v>500</v>
          </cell>
          <cell r="F108" t="str">
            <v>Pavimento de concreto hidráulico</v>
          </cell>
          <cell r="G108" t="str">
            <v>m3</v>
          </cell>
          <cell r="H108">
            <v>426121</v>
          </cell>
          <cell r="J108" t="str">
            <v>No incluye la preparación de la superficie existente</v>
          </cell>
        </row>
        <row r="109">
          <cell r="C109">
            <v>501</v>
          </cell>
          <cell r="E109" t="str">
            <v>501P</v>
          </cell>
          <cell r="F109" t="str">
            <v>Corte en losas de pavimento rígido</v>
          </cell>
          <cell r="G109" t="str">
            <v>ml</v>
          </cell>
          <cell r="H109">
            <v>4125</v>
          </cell>
        </row>
        <row r="110">
          <cell r="C110">
            <v>510</v>
          </cell>
          <cell r="D110">
            <v>510</v>
          </cell>
          <cell r="F110" t="str">
            <v>Pavimento de adoquines de concreto</v>
          </cell>
          <cell r="G110" t="str">
            <v>m2</v>
          </cell>
          <cell r="H110" t="str">
            <v>m2</v>
          </cell>
          <cell r="J110" t="str">
            <v>No incluye la preparación de la superficie existente. Tampoco las obras de confinamiento del pavimento.</v>
          </cell>
        </row>
        <row r="111">
          <cell r="C111">
            <v>600.1</v>
          </cell>
          <cell r="D111">
            <v>600</v>
          </cell>
          <cell r="F111" t="str">
            <v>Excavaciones varias sin clasificar</v>
          </cell>
          <cell r="G111" t="str">
            <v>m3</v>
          </cell>
          <cell r="H111">
            <v>9990</v>
          </cell>
        </row>
        <row r="112">
          <cell r="C112">
            <v>600.20000000000005</v>
          </cell>
          <cell r="D112">
            <v>600</v>
          </cell>
          <cell r="F112" t="str">
            <v>Excavaciones varias en roca en seco</v>
          </cell>
          <cell r="G112" t="str">
            <v>m3</v>
          </cell>
          <cell r="H112">
            <v>38000</v>
          </cell>
        </row>
        <row r="113">
          <cell r="C113">
            <v>600.29999999999995</v>
          </cell>
          <cell r="D113">
            <v>600</v>
          </cell>
          <cell r="F113" t="str">
            <v>Excavaciones varias en roca bajo agua</v>
          </cell>
          <cell r="G113" t="str">
            <v>m3</v>
          </cell>
          <cell r="H113" t="str">
            <v>m3</v>
          </cell>
        </row>
        <row r="114">
          <cell r="C114">
            <v>600.4</v>
          </cell>
          <cell r="D114">
            <v>600</v>
          </cell>
          <cell r="F114" t="str">
            <v>Excavaciones varias en material común en seco</v>
          </cell>
          <cell r="G114" t="str">
            <v>m3</v>
          </cell>
          <cell r="H114">
            <v>24253</v>
          </cell>
        </row>
        <row r="115">
          <cell r="C115">
            <v>600.5</v>
          </cell>
          <cell r="D115">
            <v>600</v>
          </cell>
          <cell r="F115" t="str">
            <v>Excavaciones varias en material común bajo agua</v>
          </cell>
          <cell r="G115" t="str">
            <v>m3</v>
          </cell>
          <cell r="H115">
            <v>29716</v>
          </cell>
        </row>
        <row r="116">
          <cell r="C116">
            <v>600.6</v>
          </cell>
          <cell r="D116">
            <v>600</v>
          </cell>
          <cell r="E116" t="str">
            <v>600P</v>
          </cell>
          <cell r="F116" t="str">
            <v>Excavaciones varias sin clasificar</v>
          </cell>
          <cell r="G116" t="str">
            <v>m3</v>
          </cell>
          <cell r="H116" t="str">
            <v>m3</v>
          </cell>
          <cell r="J116" t="str">
            <v>Tiene en cuenta el programa PICO y PALA</v>
          </cell>
        </row>
        <row r="117">
          <cell r="C117">
            <v>600.70000000000005</v>
          </cell>
          <cell r="D117">
            <v>600</v>
          </cell>
          <cell r="E117" t="str">
            <v>600P</v>
          </cell>
          <cell r="F117" t="str">
            <v>Excavaciones varias en material común en seco</v>
          </cell>
          <cell r="G117" t="str">
            <v>m3</v>
          </cell>
          <cell r="H117" t="str">
            <v>m3</v>
          </cell>
          <cell r="J117" t="str">
            <v>Tiene en cuenta el programa PICO y PALA</v>
          </cell>
        </row>
        <row r="118">
          <cell r="C118" t="str">
            <v>600P.1</v>
          </cell>
          <cell r="D118">
            <v>600</v>
          </cell>
          <cell r="E118" t="str">
            <v>600P.1</v>
          </cell>
          <cell r="F118" t="str">
            <v>Excavaciones manuales varias sin clasificar</v>
          </cell>
          <cell r="G118" t="str">
            <v>m3</v>
          </cell>
          <cell r="H118">
            <v>18224</v>
          </cell>
          <cell r="J118" t="str">
            <v>Tiene en cuenta el programa PICO y PALA</v>
          </cell>
        </row>
        <row r="119">
          <cell r="C119">
            <v>600.79999999999995</v>
          </cell>
          <cell r="D119">
            <v>600</v>
          </cell>
          <cell r="E119" t="str">
            <v>600P</v>
          </cell>
          <cell r="F119" t="str">
            <v>Excavaciones varias en material común bajo agua</v>
          </cell>
          <cell r="G119" t="str">
            <v>m3</v>
          </cell>
          <cell r="H119" t="str">
            <v>m3</v>
          </cell>
          <cell r="J119" t="str">
            <v>Tiene en cuenta el programa PICO y PALA</v>
          </cell>
        </row>
        <row r="120">
          <cell r="C120">
            <v>601.1</v>
          </cell>
          <cell r="D120">
            <v>601</v>
          </cell>
          <cell r="F120" t="str">
            <v>Excavaciones varias en roca en seco</v>
          </cell>
          <cell r="G120" t="str">
            <v>m3</v>
          </cell>
          <cell r="H120" t="str">
            <v>m3</v>
          </cell>
        </row>
        <row r="121">
          <cell r="C121">
            <v>601.20000000000005</v>
          </cell>
          <cell r="D121">
            <v>601</v>
          </cell>
          <cell r="F121" t="str">
            <v>Excavaciones varias en roca bajo agua</v>
          </cell>
          <cell r="G121" t="str">
            <v>m3</v>
          </cell>
          <cell r="H121" t="str">
            <v>m3</v>
          </cell>
        </row>
        <row r="122">
          <cell r="C122">
            <v>601.29999999999995</v>
          </cell>
          <cell r="D122">
            <v>601</v>
          </cell>
          <cell r="F122" t="str">
            <v>Excavaciones varias en material común en seco</v>
          </cell>
          <cell r="G122" t="str">
            <v>m3</v>
          </cell>
          <cell r="H122" t="str">
            <v>m3</v>
          </cell>
        </row>
        <row r="123">
          <cell r="C123">
            <v>601.4</v>
          </cell>
          <cell r="D123">
            <v>601</v>
          </cell>
          <cell r="F123" t="str">
            <v>Excavaciones varias en material común bajo agua</v>
          </cell>
          <cell r="G123" t="str">
            <v>m3</v>
          </cell>
          <cell r="H123" t="str">
            <v>m3</v>
          </cell>
        </row>
        <row r="124">
          <cell r="C124">
            <v>610.1</v>
          </cell>
          <cell r="D124">
            <v>610</v>
          </cell>
          <cell r="F124" t="str">
            <v>Rellenos para estructuras</v>
          </cell>
          <cell r="G124" t="str">
            <v>m3</v>
          </cell>
          <cell r="H124">
            <v>38345</v>
          </cell>
          <cell r="J124" t="str">
            <v>No incluye la preparación de la superficie sobre la que irá el relleno.</v>
          </cell>
        </row>
        <row r="125">
          <cell r="C125">
            <v>610.20000000000005</v>
          </cell>
          <cell r="D125">
            <v>610</v>
          </cell>
          <cell r="F125" t="str">
            <v>Material filtrante</v>
          </cell>
          <cell r="G125" t="str">
            <v>m3</v>
          </cell>
          <cell r="H125" t="str">
            <v>m3</v>
          </cell>
        </row>
        <row r="126">
          <cell r="C126">
            <v>612</v>
          </cell>
          <cell r="E126" t="str">
            <v>612P</v>
          </cell>
          <cell r="F126" t="str">
            <v>Geobloques</v>
          </cell>
          <cell r="G126" t="str">
            <v>m3</v>
          </cell>
          <cell r="H126" t="str">
            <v>m3</v>
          </cell>
        </row>
        <row r="127">
          <cell r="C127">
            <v>620.1</v>
          </cell>
          <cell r="D127">
            <v>620</v>
          </cell>
          <cell r="F127" t="str">
            <v>Pilotes prefabricados de concreto</v>
          </cell>
          <cell r="G127" t="str">
            <v>ml</v>
          </cell>
          <cell r="H127" t="str">
            <v>ml</v>
          </cell>
        </row>
        <row r="128">
          <cell r="C128">
            <v>620.20000000000005</v>
          </cell>
          <cell r="D128">
            <v>620</v>
          </cell>
          <cell r="F128" t="str">
            <v>Extensión de pilotes</v>
          </cell>
          <cell r="G128" t="str">
            <v>ml</v>
          </cell>
          <cell r="H128" t="str">
            <v>ml</v>
          </cell>
        </row>
        <row r="129">
          <cell r="C129">
            <v>620.29999999999995</v>
          </cell>
          <cell r="D129">
            <v>620</v>
          </cell>
          <cell r="F129" t="str">
            <v>Prueba de carga</v>
          </cell>
          <cell r="G129" t="str">
            <v>Un</v>
          </cell>
          <cell r="H129" t="str">
            <v>Un</v>
          </cell>
        </row>
        <row r="130">
          <cell r="C130">
            <v>621.1</v>
          </cell>
          <cell r="D130">
            <v>621</v>
          </cell>
          <cell r="F130" t="str">
            <v>Pilote de concreto fundido in-situ de diámetro____</v>
          </cell>
          <cell r="G130" t="str">
            <v>ml</v>
          </cell>
          <cell r="H130" t="str">
            <v>ml</v>
          </cell>
        </row>
        <row r="131">
          <cell r="C131">
            <v>621.20000000000005</v>
          </cell>
          <cell r="D131">
            <v>621</v>
          </cell>
          <cell r="F131" t="str">
            <v>Base acampanada</v>
          </cell>
          <cell r="G131" t="str">
            <v>m3</v>
          </cell>
          <cell r="H131" t="str">
            <v>m3</v>
          </cell>
        </row>
        <row r="132">
          <cell r="C132">
            <v>621.29999999999995</v>
          </cell>
          <cell r="D132">
            <v>621</v>
          </cell>
          <cell r="F132" t="str">
            <v>Pilote de prueba de diámetro ____</v>
          </cell>
          <cell r="G132" t="str">
            <v>ml</v>
          </cell>
          <cell r="H132" t="str">
            <v>ml</v>
          </cell>
        </row>
        <row r="133">
          <cell r="C133">
            <v>621.4</v>
          </cell>
          <cell r="D133">
            <v>621</v>
          </cell>
          <cell r="F133" t="str">
            <v>Base acampanada de prueba</v>
          </cell>
          <cell r="G133" t="str">
            <v>m3</v>
          </cell>
          <cell r="H133" t="str">
            <v>m3</v>
          </cell>
        </row>
        <row r="134">
          <cell r="C134">
            <v>621.5</v>
          </cell>
          <cell r="D134">
            <v>621</v>
          </cell>
          <cell r="F134" t="str">
            <v>Camisa permanente de diámetro exterior ____</v>
          </cell>
          <cell r="G134" t="str">
            <v>ml</v>
          </cell>
          <cell r="H134" t="str">
            <v>ml</v>
          </cell>
        </row>
        <row r="135">
          <cell r="C135">
            <v>621.6</v>
          </cell>
          <cell r="D135">
            <v>621</v>
          </cell>
          <cell r="F135" t="str">
            <v>Prueba de carga</v>
          </cell>
          <cell r="G135" t="str">
            <v>Un</v>
          </cell>
          <cell r="H135" t="str">
            <v>Un</v>
          </cell>
        </row>
        <row r="136">
          <cell r="C136">
            <v>622.1</v>
          </cell>
          <cell r="D136">
            <v>622</v>
          </cell>
          <cell r="F136" t="str">
            <v>Tablestacado de madera</v>
          </cell>
          <cell r="G136" t="str">
            <v>m2</v>
          </cell>
          <cell r="H136" t="str">
            <v>m2</v>
          </cell>
        </row>
        <row r="137">
          <cell r="C137">
            <v>622.20000000000005</v>
          </cell>
          <cell r="D137">
            <v>622</v>
          </cell>
          <cell r="F137" t="str">
            <v>Tablestacado metálico</v>
          </cell>
          <cell r="G137" t="str">
            <v>m2</v>
          </cell>
          <cell r="H137" t="str">
            <v>m2</v>
          </cell>
        </row>
        <row r="138">
          <cell r="C138">
            <v>622.29999999999995</v>
          </cell>
          <cell r="D138">
            <v>622</v>
          </cell>
          <cell r="F138" t="str">
            <v>Tablestacado de concreto reforzado</v>
          </cell>
          <cell r="G138" t="str">
            <v>m2</v>
          </cell>
          <cell r="H138" t="str">
            <v>m2</v>
          </cell>
        </row>
        <row r="139">
          <cell r="C139">
            <v>622.4</v>
          </cell>
          <cell r="D139">
            <v>622</v>
          </cell>
          <cell r="F139" t="str">
            <v>Tablestacado de concreto preesforzado</v>
          </cell>
          <cell r="G139" t="str">
            <v>m2</v>
          </cell>
          <cell r="H139" t="str">
            <v>m2</v>
          </cell>
        </row>
        <row r="140">
          <cell r="C140">
            <v>622.5</v>
          </cell>
          <cell r="D140">
            <v>622</v>
          </cell>
          <cell r="F140" t="str">
            <v>Corte del extremo superior del elemento</v>
          </cell>
          <cell r="G140" t="str">
            <v>ml</v>
          </cell>
          <cell r="H140" t="str">
            <v>ml</v>
          </cell>
        </row>
        <row r="141">
          <cell r="C141">
            <v>622.6</v>
          </cell>
          <cell r="D141">
            <v>622</v>
          </cell>
          <cell r="E141" t="str">
            <v>622P</v>
          </cell>
          <cell r="F141" t="str">
            <v>Tablestacado metálico</v>
          </cell>
          <cell r="G141" t="str">
            <v>ml</v>
          </cell>
          <cell r="H141" t="str">
            <v>ml</v>
          </cell>
          <cell r="J141" t="str">
            <v>La unidad de medida es el metro lineal</v>
          </cell>
        </row>
        <row r="142">
          <cell r="C142">
            <v>623.1</v>
          </cell>
          <cell r="E142" t="str">
            <v>623P</v>
          </cell>
          <cell r="F142" t="str">
            <v>Suministro e hincamiento de rieles</v>
          </cell>
          <cell r="G142" t="str">
            <v>ml</v>
          </cell>
          <cell r="H142">
            <v>92683</v>
          </cell>
        </row>
        <row r="143">
          <cell r="C143">
            <v>623.20000000000005</v>
          </cell>
          <cell r="E143" t="str">
            <v>623P</v>
          </cell>
          <cell r="F143" t="str">
            <v>Suministro e instalación de rieles</v>
          </cell>
          <cell r="G143" t="str">
            <v>ml</v>
          </cell>
          <cell r="H143">
            <v>76829</v>
          </cell>
        </row>
        <row r="144">
          <cell r="C144">
            <v>630.1</v>
          </cell>
          <cell r="D144">
            <v>630</v>
          </cell>
          <cell r="F144" t="str">
            <v>Concreto Clase A</v>
          </cell>
          <cell r="G144" t="str">
            <v>m3</v>
          </cell>
          <cell r="H144" t="str">
            <v>m3</v>
          </cell>
          <cell r="J144" t="str">
            <v>5000PSI</v>
          </cell>
        </row>
        <row r="145">
          <cell r="C145">
            <v>630.20000000000005</v>
          </cell>
          <cell r="D145">
            <v>630</v>
          </cell>
          <cell r="F145" t="str">
            <v>Concreto Clase B</v>
          </cell>
          <cell r="G145" t="str">
            <v>m3</v>
          </cell>
          <cell r="H145" t="str">
            <v>m3</v>
          </cell>
          <cell r="J145" t="str">
            <v>4000PSI</v>
          </cell>
        </row>
        <row r="146">
          <cell r="C146">
            <v>630.29999999999995</v>
          </cell>
          <cell r="D146">
            <v>630</v>
          </cell>
          <cell r="F146" t="str">
            <v>Concreto Clase C</v>
          </cell>
          <cell r="G146" t="str">
            <v>m3</v>
          </cell>
          <cell r="H146" t="str">
            <v>m3</v>
          </cell>
          <cell r="J146" t="str">
            <v>3000PSI</v>
          </cell>
        </row>
        <row r="147">
          <cell r="C147">
            <v>630.4</v>
          </cell>
          <cell r="D147">
            <v>630</v>
          </cell>
          <cell r="F147" t="str">
            <v>Concreto Clase D</v>
          </cell>
          <cell r="G147" t="str">
            <v>m3</v>
          </cell>
          <cell r="H147">
            <v>374399</v>
          </cell>
          <cell r="J147" t="str">
            <v>2000PSI</v>
          </cell>
        </row>
        <row r="148">
          <cell r="C148">
            <v>630.5</v>
          </cell>
          <cell r="D148">
            <v>630</v>
          </cell>
          <cell r="F148" t="str">
            <v>Concreto Clase E</v>
          </cell>
          <cell r="G148" t="str">
            <v>m3</v>
          </cell>
          <cell r="H148">
            <v>325680</v>
          </cell>
        </row>
        <row r="149">
          <cell r="C149">
            <v>630.6</v>
          </cell>
          <cell r="D149">
            <v>630</v>
          </cell>
          <cell r="F149" t="str">
            <v>Concreto Simple de 175 Kg/cm2</v>
          </cell>
          <cell r="G149" t="str">
            <v>m3</v>
          </cell>
          <cell r="H149">
            <v>326357</v>
          </cell>
        </row>
        <row r="150">
          <cell r="C150" t="str">
            <v>630P.7</v>
          </cell>
          <cell r="D150">
            <v>630</v>
          </cell>
          <cell r="F150" t="str">
            <v>Concreto ciplopeo de resistencia 211 Kg/cm2</v>
          </cell>
          <cell r="G150" t="str">
            <v>m3</v>
          </cell>
          <cell r="H150">
            <v>288781</v>
          </cell>
        </row>
        <row r="151">
          <cell r="C151">
            <v>630.70000000000005</v>
          </cell>
          <cell r="D151">
            <v>630</v>
          </cell>
          <cell r="F151" t="str">
            <v>Concreto Clase G</v>
          </cell>
          <cell r="G151" t="str">
            <v>m3</v>
          </cell>
          <cell r="H151">
            <v>282866</v>
          </cell>
        </row>
        <row r="152">
          <cell r="C152">
            <v>630.79999999999995</v>
          </cell>
          <cell r="D152">
            <v>630</v>
          </cell>
          <cell r="E152" t="str">
            <v>630P</v>
          </cell>
          <cell r="F152" t="str">
            <v>Concreto Clase A con aditivo</v>
          </cell>
          <cell r="G152" t="str">
            <v>m3</v>
          </cell>
          <cell r="H152" t="str">
            <v>m3</v>
          </cell>
        </row>
        <row r="153">
          <cell r="C153">
            <v>630.9</v>
          </cell>
          <cell r="D153">
            <v>630</v>
          </cell>
          <cell r="E153" t="str">
            <v>630P</v>
          </cell>
          <cell r="F153" t="str">
            <v>Concreto Clase D con aditivo</v>
          </cell>
          <cell r="G153" t="str">
            <v>m3</v>
          </cell>
          <cell r="H153" t="str">
            <v>m3</v>
          </cell>
        </row>
        <row r="154">
          <cell r="C154">
            <v>630.1</v>
          </cell>
          <cell r="D154">
            <v>630</v>
          </cell>
          <cell r="E154" t="str">
            <v>630P-1</v>
          </cell>
          <cell r="F154" t="str">
            <v>Realce de cabezotes de alcantarillas</v>
          </cell>
          <cell r="G154" t="str">
            <v>m3</v>
          </cell>
          <cell r="H154" t="str">
            <v>m3</v>
          </cell>
        </row>
        <row r="155">
          <cell r="C155">
            <v>630.11</v>
          </cell>
          <cell r="D155">
            <v>630</v>
          </cell>
          <cell r="E155" t="str">
            <v>630P-2</v>
          </cell>
          <cell r="F155" t="str">
            <v>Realce de bordillo de cunetas</v>
          </cell>
          <cell r="G155" t="str">
            <v>ml</v>
          </cell>
          <cell r="H155">
            <v>30840</v>
          </cell>
        </row>
        <row r="156">
          <cell r="C156">
            <v>630.12</v>
          </cell>
          <cell r="D156">
            <v>630</v>
          </cell>
          <cell r="E156" t="str">
            <v>630P-3</v>
          </cell>
          <cell r="F156" t="str">
            <v>Concreto Clase G para cimientos</v>
          </cell>
          <cell r="G156" t="str">
            <v>m3</v>
          </cell>
          <cell r="H156" t="str">
            <v>m3</v>
          </cell>
        </row>
        <row r="157">
          <cell r="C157">
            <v>630.13</v>
          </cell>
          <cell r="D157">
            <v>630</v>
          </cell>
          <cell r="E157" t="str">
            <v>630P-3</v>
          </cell>
          <cell r="F157" t="str">
            <v>Concreto Clase G para elevaciones</v>
          </cell>
          <cell r="G157" t="str">
            <v>m3</v>
          </cell>
          <cell r="H157" t="str">
            <v>m3</v>
          </cell>
        </row>
        <row r="158">
          <cell r="C158">
            <v>630.14</v>
          </cell>
          <cell r="D158">
            <v>630</v>
          </cell>
          <cell r="E158" t="str">
            <v>630P-4</v>
          </cell>
          <cell r="F158" t="str">
            <v>Recubrimiento con malla y mortero 1:4, e=5cm</v>
          </cell>
          <cell r="G158" t="str">
            <v>m2</v>
          </cell>
          <cell r="H158" t="str">
            <v>m2</v>
          </cell>
        </row>
        <row r="159">
          <cell r="C159">
            <v>630.15</v>
          </cell>
          <cell r="D159">
            <v>630</v>
          </cell>
          <cell r="E159" t="str">
            <v>630P-5</v>
          </cell>
          <cell r="F159" t="str">
            <v>Recalce de alcantarillas</v>
          </cell>
          <cell r="G159" t="str">
            <v>ml</v>
          </cell>
          <cell r="H159">
            <v>77402</v>
          </cell>
        </row>
        <row r="160">
          <cell r="C160">
            <v>632</v>
          </cell>
          <cell r="D160">
            <v>632</v>
          </cell>
          <cell r="F160" t="str">
            <v>Baranda de concreto</v>
          </cell>
          <cell r="G160" t="str">
            <v>ml</v>
          </cell>
          <cell r="H160" t="str">
            <v>ml</v>
          </cell>
          <cell r="J160" t="str">
            <v>No incluye el acero de refuerzo</v>
          </cell>
        </row>
        <row r="161">
          <cell r="C161">
            <v>632.1</v>
          </cell>
          <cell r="D161">
            <v>632</v>
          </cell>
          <cell r="E161" t="str">
            <v>632P</v>
          </cell>
          <cell r="F161" t="str">
            <v>Baranda metálica tubular</v>
          </cell>
          <cell r="G161" t="str">
            <v>ml</v>
          </cell>
          <cell r="H161" t="str">
            <v>ml</v>
          </cell>
        </row>
        <row r="162">
          <cell r="C162">
            <v>640.1</v>
          </cell>
          <cell r="D162">
            <v>640</v>
          </cell>
          <cell r="F162" t="str">
            <v>Acero de refuerzo Grado 37</v>
          </cell>
          <cell r="G162" t="str">
            <v>Kg</v>
          </cell>
          <cell r="H162" t="str">
            <v>Kg</v>
          </cell>
        </row>
        <row r="163">
          <cell r="C163">
            <v>640.20000000000005</v>
          </cell>
          <cell r="D163">
            <v>640</v>
          </cell>
          <cell r="F163" t="str">
            <v>Acero de refuerzo Grado 40</v>
          </cell>
          <cell r="G163" t="str">
            <v>Kg</v>
          </cell>
          <cell r="H163" t="str">
            <v>Kg</v>
          </cell>
        </row>
        <row r="164">
          <cell r="C164">
            <v>640.29999999999995</v>
          </cell>
          <cell r="D164">
            <v>640</v>
          </cell>
          <cell r="F164" t="str">
            <v>Acero de refuerzo Grado 60</v>
          </cell>
          <cell r="G164" t="str">
            <v>Kg</v>
          </cell>
          <cell r="H164">
            <v>2737</v>
          </cell>
        </row>
        <row r="165">
          <cell r="C165">
            <v>641</v>
          </cell>
          <cell r="D165">
            <v>641</v>
          </cell>
          <cell r="F165" t="str">
            <v>Acero de preesfuerzo</v>
          </cell>
          <cell r="G165" t="str">
            <v>t-m</v>
          </cell>
          <cell r="H165" t="str">
            <v>t-m</v>
          </cell>
        </row>
        <row r="166">
          <cell r="C166">
            <v>642.1</v>
          </cell>
          <cell r="D166">
            <v>642</v>
          </cell>
          <cell r="F166" t="str">
            <v>Apoyo elastomérico</v>
          </cell>
          <cell r="G166" t="str">
            <v>Un</v>
          </cell>
          <cell r="H166" t="str">
            <v>Un</v>
          </cell>
        </row>
        <row r="167">
          <cell r="C167">
            <v>642.20000000000005</v>
          </cell>
          <cell r="D167">
            <v>642</v>
          </cell>
          <cell r="F167" t="str">
            <v>Sello para juntas de puentes</v>
          </cell>
          <cell r="G167" t="str">
            <v>ml</v>
          </cell>
          <cell r="H167">
            <v>8342</v>
          </cell>
        </row>
        <row r="168">
          <cell r="C168">
            <v>643</v>
          </cell>
          <cell r="E168" t="str">
            <v>643P</v>
          </cell>
          <cell r="F168" t="str">
            <v>Suministro e instalación de juntas de dilatación</v>
          </cell>
          <cell r="G168" t="str">
            <v>ml</v>
          </cell>
          <cell r="H168" t="str">
            <v>ml</v>
          </cell>
        </row>
        <row r="169">
          <cell r="C169">
            <v>644</v>
          </cell>
          <cell r="E169" t="str">
            <v>644P</v>
          </cell>
          <cell r="F169" t="str">
            <v>Suministro e instalación de sellos para juntas de puentes</v>
          </cell>
          <cell r="G169" t="str">
            <v>ml</v>
          </cell>
          <cell r="H169">
            <v>8342</v>
          </cell>
        </row>
        <row r="170">
          <cell r="C170">
            <v>650.1</v>
          </cell>
          <cell r="D170">
            <v>650</v>
          </cell>
          <cell r="F170" t="str">
            <v>Diseño y fabricación de estructura metálica</v>
          </cell>
          <cell r="G170" t="str">
            <v>Kg</v>
          </cell>
          <cell r="H170" t="str">
            <v>Kg</v>
          </cell>
        </row>
        <row r="171">
          <cell r="C171">
            <v>650.20000000000005</v>
          </cell>
          <cell r="D171">
            <v>650</v>
          </cell>
          <cell r="F171" t="str">
            <v>Fabricación de la estructura metálica</v>
          </cell>
          <cell r="G171" t="str">
            <v>Kg</v>
          </cell>
          <cell r="H171" t="str">
            <v>Kg</v>
          </cell>
        </row>
        <row r="172">
          <cell r="C172">
            <v>650.29999999999995</v>
          </cell>
          <cell r="D172">
            <v>650</v>
          </cell>
          <cell r="F172" t="str">
            <v>Transporte de estructura metálica</v>
          </cell>
          <cell r="G172" t="str">
            <v>Kg</v>
          </cell>
          <cell r="H172" t="str">
            <v>Kg</v>
          </cell>
        </row>
        <row r="173">
          <cell r="C173">
            <v>650.4</v>
          </cell>
          <cell r="D173">
            <v>650</v>
          </cell>
          <cell r="F173" t="str">
            <v>Montaje y pintura de estructura metálica</v>
          </cell>
          <cell r="G173" t="str">
            <v>Kg</v>
          </cell>
          <cell r="H173" t="str">
            <v>Kg</v>
          </cell>
        </row>
        <row r="174">
          <cell r="C174">
            <v>660.1</v>
          </cell>
          <cell r="D174">
            <v>660</v>
          </cell>
          <cell r="F174" t="str">
            <v>Tubería de concreto simple de diámetro 450 mm</v>
          </cell>
          <cell r="G174" t="str">
            <v>ml</v>
          </cell>
          <cell r="H174" t="str">
            <v>ml</v>
          </cell>
        </row>
        <row r="175">
          <cell r="C175">
            <v>660.2</v>
          </cell>
          <cell r="D175">
            <v>660</v>
          </cell>
          <cell r="F175" t="str">
            <v>Tubería de concreto simple de diámetro 600 mm</v>
          </cell>
          <cell r="G175" t="str">
            <v>ml</v>
          </cell>
          <cell r="H175">
            <v>132715</v>
          </cell>
        </row>
        <row r="176">
          <cell r="C176">
            <v>660.3</v>
          </cell>
          <cell r="D176">
            <v>660</v>
          </cell>
          <cell r="F176" t="str">
            <v>Tubería de concreto simple de diámetro 750 mm</v>
          </cell>
          <cell r="G176" t="str">
            <v>ml</v>
          </cell>
          <cell r="H176" t="str">
            <v>ml</v>
          </cell>
        </row>
        <row r="177">
          <cell r="C177">
            <v>661</v>
          </cell>
          <cell r="D177">
            <v>661</v>
          </cell>
          <cell r="F177" t="str">
            <v>Tubería de concreto reforzado de 900 mm diámetro interior</v>
          </cell>
          <cell r="G177" t="str">
            <v>ml</v>
          </cell>
          <cell r="H177">
            <v>226838</v>
          </cell>
        </row>
        <row r="178">
          <cell r="C178">
            <v>662.1</v>
          </cell>
          <cell r="D178">
            <v>662</v>
          </cell>
          <cell r="F178" t="str">
            <v>Tubería corrugada de acero galvanizado de lámina calibre __ y diámetro __ mm</v>
          </cell>
          <cell r="G178" t="str">
            <v>ml</v>
          </cell>
          <cell r="H178" t="str">
            <v>ml</v>
          </cell>
        </row>
        <row r="179">
          <cell r="C179">
            <v>662.2</v>
          </cell>
          <cell r="D179">
            <v>662</v>
          </cell>
          <cell r="F179" t="str">
            <v>Tubería corrugada de acero con recubrimiento bituminoso de lámina calibre __ y diámetro __ mm</v>
          </cell>
          <cell r="G179" t="str">
            <v>ml</v>
          </cell>
          <cell r="H179" t="str">
            <v>ml</v>
          </cell>
        </row>
        <row r="180">
          <cell r="C180">
            <v>669.1</v>
          </cell>
          <cell r="E180" t="str">
            <v>669P</v>
          </cell>
          <cell r="F180" t="str">
            <v>Andenes de sección 2m de ancho x 0.12 m de espesor</v>
          </cell>
          <cell r="G180" t="str">
            <v>m2</v>
          </cell>
          <cell r="H180" t="str">
            <v>m2</v>
          </cell>
        </row>
        <row r="181">
          <cell r="C181">
            <v>670.1</v>
          </cell>
          <cell r="D181">
            <v>670</v>
          </cell>
          <cell r="F181" t="str">
            <v>Disipadores de energía y sedimentadores en gaviones</v>
          </cell>
          <cell r="G181" t="str">
            <v>m3</v>
          </cell>
          <cell r="H181" t="str">
            <v>m3</v>
          </cell>
        </row>
        <row r="182">
          <cell r="C182">
            <v>670.2</v>
          </cell>
          <cell r="D182">
            <v>670</v>
          </cell>
          <cell r="F182" t="str">
            <v>Disipadores de energía y sedimentadores en concreto ciclópeo</v>
          </cell>
          <cell r="G182" t="str">
            <v>m3</v>
          </cell>
          <cell r="H182" t="str">
            <v>m3</v>
          </cell>
        </row>
        <row r="183">
          <cell r="C183">
            <v>670.3</v>
          </cell>
          <cell r="D183">
            <v>670</v>
          </cell>
          <cell r="F183" t="str">
            <v>Disipadores de energía empotrado en muro</v>
          </cell>
          <cell r="G183" t="str">
            <v>Ml</v>
          </cell>
          <cell r="H183">
            <v>119719</v>
          </cell>
        </row>
        <row r="184">
          <cell r="C184">
            <v>671</v>
          </cell>
          <cell r="D184">
            <v>671</v>
          </cell>
          <cell r="F184" t="str">
            <v>Cunetas revestidas en concreto</v>
          </cell>
          <cell r="G184" t="str">
            <v>m3</v>
          </cell>
          <cell r="H184">
            <v>269566</v>
          </cell>
        </row>
        <row r="185">
          <cell r="C185" t="str">
            <v>671P.1</v>
          </cell>
          <cell r="D185">
            <v>671</v>
          </cell>
          <cell r="E185" t="str">
            <v>671P.1</v>
          </cell>
          <cell r="F185" t="str">
            <v>Cunetas revestidas en concreto</v>
          </cell>
          <cell r="G185" t="str">
            <v>m3</v>
          </cell>
          <cell r="H185">
            <v>343826</v>
          </cell>
        </row>
        <row r="186">
          <cell r="C186">
            <v>672</v>
          </cell>
          <cell r="D186">
            <v>672</v>
          </cell>
          <cell r="F186" t="str">
            <v>Bordillo</v>
          </cell>
          <cell r="G186" t="str">
            <v>ml</v>
          </cell>
          <cell r="H186" t="str">
            <v>ml</v>
          </cell>
        </row>
        <row r="187">
          <cell r="C187">
            <v>673</v>
          </cell>
          <cell r="D187">
            <v>673</v>
          </cell>
          <cell r="F187" t="str">
            <v>Material filtrante</v>
          </cell>
          <cell r="G187" t="str">
            <v>m3</v>
          </cell>
          <cell r="H187">
            <v>56507</v>
          </cell>
        </row>
        <row r="188">
          <cell r="C188">
            <v>673.1</v>
          </cell>
          <cell r="D188">
            <v>673</v>
          </cell>
          <cell r="E188" t="str">
            <v>673P</v>
          </cell>
          <cell r="F188" t="str">
            <v>Dren horizontal 0-10 m</v>
          </cell>
          <cell r="G188" t="str">
            <v>ml</v>
          </cell>
          <cell r="H188" t="str">
            <v>ml</v>
          </cell>
        </row>
        <row r="189">
          <cell r="C189">
            <v>673.2</v>
          </cell>
          <cell r="D189">
            <v>673</v>
          </cell>
          <cell r="E189" t="str">
            <v>673P</v>
          </cell>
          <cell r="F189" t="str">
            <v>Dren horizontal 0-30 m</v>
          </cell>
          <cell r="G189" t="str">
            <v>ml</v>
          </cell>
          <cell r="H189" t="str">
            <v>ml</v>
          </cell>
        </row>
        <row r="190">
          <cell r="C190">
            <v>673.3</v>
          </cell>
          <cell r="D190">
            <v>673</v>
          </cell>
          <cell r="E190" t="str">
            <v>673P-1</v>
          </cell>
          <cell r="F190" t="str">
            <v>Filtros geocompuestos Tipo Geodren o Pack drain</v>
          </cell>
          <cell r="G190" t="str">
            <v>ml</v>
          </cell>
          <cell r="H190" t="str">
            <v>ml</v>
          </cell>
        </row>
        <row r="191">
          <cell r="C191">
            <v>674.1</v>
          </cell>
          <cell r="E191" t="str">
            <v>674P</v>
          </cell>
          <cell r="F191" t="str">
            <v>Nivelación y reconstrucción de pozos de inspección</v>
          </cell>
          <cell r="G191" t="str">
            <v>Un</v>
          </cell>
          <cell r="H191" t="str">
            <v>Un</v>
          </cell>
        </row>
        <row r="192">
          <cell r="C192">
            <v>674.2</v>
          </cell>
          <cell r="E192" t="str">
            <v>674P</v>
          </cell>
          <cell r="F192" t="str">
            <v>Nivelación y reconstrucción de sumideros</v>
          </cell>
          <cell r="G192" t="str">
            <v>Un</v>
          </cell>
          <cell r="H192" t="str">
            <v>Un</v>
          </cell>
        </row>
        <row r="193">
          <cell r="C193">
            <v>674.3</v>
          </cell>
          <cell r="E193" t="str">
            <v>674P</v>
          </cell>
          <cell r="F193" t="str">
            <v>Nivelación y reconstrucción de cajas de válvulas de la E.A.A.B</v>
          </cell>
          <cell r="G193" t="str">
            <v>Un</v>
          </cell>
          <cell r="H193" t="str">
            <v>Un</v>
          </cell>
        </row>
        <row r="194">
          <cell r="C194">
            <v>674.4</v>
          </cell>
          <cell r="E194" t="str">
            <v>674P</v>
          </cell>
          <cell r="F194" t="str">
            <v>Nivelación y reconstrucción de cajas de energía de CODENSA</v>
          </cell>
          <cell r="G194" t="str">
            <v>Un</v>
          </cell>
          <cell r="H194" t="str">
            <v>Un</v>
          </cell>
        </row>
        <row r="195">
          <cell r="C195">
            <v>674.5</v>
          </cell>
          <cell r="E195" t="str">
            <v>674P</v>
          </cell>
          <cell r="F195" t="str">
            <v>Nivelación y reconstrucción de cajas de la ETB</v>
          </cell>
          <cell r="G195" t="str">
            <v>Un</v>
          </cell>
          <cell r="H195" t="str">
            <v>Un</v>
          </cell>
        </row>
        <row r="196">
          <cell r="C196">
            <v>675</v>
          </cell>
          <cell r="E196" t="str">
            <v>675P</v>
          </cell>
          <cell r="F196" t="str">
            <v>Caja de inspección para alumbrado público</v>
          </cell>
          <cell r="G196" t="str">
            <v>Un</v>
          </cell>
          <cell r="H196" t="str">
            <v>Un</v>
          </cell>
        </row>
        <row r="197">
          <cell r="C197">
            <v>678.1</v>
          </cell>
          <cell r="E197" t="str">
            <v>678P</v>
          </cell>
          <cell r="F197" t="str">
            <v>Suministro y colocación de ductos de PVC o similar</v>
          </cell>
          <cell r="G197" t="str">
            <v>ml</v>
          </cell>
          <cell r="H197">
            <v>24007</v>
          </cell>
        </row>
        <row r="198">
          <cell r="C198" t="str">
            <v>678P.1</v>
          </cell>
          <cell r="E198" t="str">
            <v>678P</v>
          </cell>
          <cell r="F198" t="str">
            <v>Suministro e instalación de drenes de PVC de 4" diam.</v>
          </cell>
          <cell r="G198" t="str">
            <v>Un</v>
          </cell>
          <cell r="H198">
            <v>32398</v>
          </cell>
        </row>
        <row r="199">
          <cell r="C199">
            <v>680.1</v>
          </cell>
          <cell r="D199">
            <v>680</v>
          </cell>
          <cell r="F199" t="str">
            <v>Escamas en concreto</v>
          </cell>
          <cell r="G199" t="str">
            <v>m2</v>
          </cell>
          <cell r="H199" t="str">
            <v>m2</v>
          </cell>
        </row>
        <row r="200">
          <cell r="C200">
            <v>680.2</v>
          </cell>
          <cell r="D200">
            <v>680</v>
          </cell>
          <cell r="F200" t="str">
            <v>Armadura galvanizada</v>
          </cell>
          <cell r="G200" t="str">
            <v>ml</v>
          </cell>
          <cell r="H200" t="str">
            <v>ml</v>
          </cell>
        </row>
        <row r="201">
          <cell r="C201">
            <v>680.3</v>
          </cell>
          <cell r="D201">
            <v>680</v>
          </cell>
          <cell r="F201" t="str">
            <v>Relleno granular para tierra armada</v>
          </cell>
          <cell r="G201" t="str">
            <v>m3</v>
          </cell>
          <cell r="H201" t="str">
            <v>m3</v>
          </cell>
        </row>
        <row r="202">
          <cell r="C202">
            <v>681.1</v>
          </cell>
          <cell r="D202">
            <v>681</v>
          </cell>
          <cell r="F202" t="str">
            <v>Gaviones</v>
          </cell>
          <cell r="G202" t="str">
            <v>m3</v>
          </cell>
          <cell r="H202">
            <v>83069</v>
          </cell>
        </row>
        <row r="203">
          <cell r="C203" t="str">
            <v>681.1</v>
          </cell>
          <cell r="D203">
            <v>681</v>
          </cell>
          <cell r="F203" t="str">
            <v>Gaviones incluye transporte especial.</v>
          </cell>
          <cell r="G203" t="str">
            <v>m3</v>
          </cell>
          <cell r="H203">
            <v>93816</v>
          </cell>
        </row>
        <row r="204">
          <cell r="C204">
            <v>682</v>
          </cell>
          <cell r="D204">
            <v>682</v>
          </cell>
          <cell r="F204" t="str">
            <v>Muro de contención de suelo reforzado con Geotextil</v>
          </cell>
          <cell r="G204" t="str">
            <v>m3</v>
          </cell>
          <cell r="H204" t="str">
            <v>m3</v>
          </cell>
          <cell r="J204" t="str">
            <v>No incluye Geotextil ni recubrimiento del muro</v>
          </cell>
        </row>
        <row r="205">
          <cell r="C205">
            <v>683</v>
          </cell>
          <cell r="E205" t="str">
            <v>683P</v>
          </cell>
          <cell r="F205" t="str">
            <v>Bolsacretos en concreto Clase F</v>
          </cell>
          <cell r="G205" t="str">
            <v>m3</v>
          </cell>
          <cell r="H205" t="str">
            <v>m3</v>
          </cell>
        </row>
        <row r="206">
          <cell r="C206">
            <v>683.1</v>
          </cell>
          <cell r="E206" t="str">
            <v>683P-1</v>
          </cell>
          <cell r="F206" t="str">
            <v>Bolsacretos en concreto Clase D</v>
          </cell>
          <cell r="G206" t="str">
            <v>Un</v>
          </cell>
        </row>
        <row r="207">
          <cell r="C207">
            <v>700.1</v>
          </cell>
          <cell r="E207" t="str">
            <v>700P.1</v>
          </cell>
          <cell r="F207" t="str">
            <v>Línea de demarcación acrilica</v>
          </cell>
          <cell r="G207" t="str">
            <v>ml</v>
          </cell>
          <cell r="H207">
            <v>720</v>
          </cell>
        </row>
        <row r="208">
          <cell r="C208">
            <v>700.1</v>
          </cell>
          <cell r="D208">
            <v>700</v>
          </cell>
          <cell r="E208" t="str">
            <v>700P.2</v>
          </cell>
          <cell r="F208" t="str">
            <v>Línea de demarcación termoplastica</v>
          </cell>
          <cell r="G208" t="str">
            <v>ml</v>
          </cell>
          <cell r="H208">
            <v>4060</v>
          </cell>
        </row>
        <row r="209">
          <cell r="C209">
            <v>700.2</v>
          </cell>
          <cell r="D209">
            <v>700</v>
          </cell>
          <cell r="E209" t="str">
            <v>700P.3</v>
          </cell>
          <cell r="F209" t="str">
            <v>Marca vial termoplastica</v>
          </cell>
          <cell r="G209" t="str">
            <v>m2</v>
          </cell>
          <cell r="H209">
            <v>40600</v>
          </cell>
        </row>
        <row r="210">
          <cell r="C210">
            <v>700.2</v>
          </cell>
          <cell r="E210" t="str">
            <v>700P.4</v>
          </cell>
          <cell r="F210" t="str">
            <v>Marca vial acrilica</v>
          </cell>
          <cell r="G210" t="str">
            <v>m2</v>
          </cell>
          <cell r="H210">
            <v>14800</v>
          </cell>
        </row>
        <row r="211">
          <cell r="C211">
            <v>700.3</v>
          </cell>
          <cell r="D211">
            <v>700</v>
          </cell>
          <cell r="E211" t="str">
            <v>700P</v>
          </cell>
          <cell r="F211" t="str">
            <v>Línea de demarcación sobre concreto rígido</v>
          </cell>
          <cell r="G211" t="str">
            <v>ml</v>
          </cell>
          <cell r="H211" t="str">
            <v>ml</v>
          </cell>
        </row>
        <row r="212">
          <cell r="C212">
            <v>701</v>
          </cell>
          <cell r="D212">
            <v>701</v>
          </cell>
          <cell r="F212" t="str">
            <v>Tacha reflectiva</v>
          </cell>
          <cell r="G212" t="str">
            <v>Un</v>
          </cell>
          <cell r="H212">
            <v>6982</v>
          </cell>
        </row>
        <row r="213">
          <cell r="C213">
            <v>710.1</v>
          </cell>
          <cell r="D213">
            <v>710</v>
          </cell>
          <cell r="F213" t="str">
            <v>Señal de tránsito grupo I</v>
          </cell>
          <cell r="G213" t="str">
            <v>Un</v>
          </cell>
          <cell r="H213">
            <v>167063</v>
          </cell>
        </row>
        <row r="214">
          <cell r="C214">
            <v>710.2</v>
          </cell>
          <cell r="D214">
            <v>710</v>
          </cell>
          <cell r="F214" t="str">
            <v>Señal de tránsito grupo II</v>
          </cell>
          <cell r="G214" t="str">
            <v>Un</v>
          </cell>
          <cell r="H214">
            <v>334126</v>
          </cell>
        </row>
        <row r="215">
          <cell r="C215">
            <v>710.3</v>
          </cell>
          <cell r="D215">
            <v>710</v>
          </cell>
          <cell r="F215" t="str">
            <v>Señal de tránsito grupo III</v>
          </cell>
          <cell r="G215" t="str">
            <v>Un</v>
          </cell>
          <cell r="H215" t="str">
            <v>Un</v>
          </cell>
        </row>
        <row r="216">
          <cell r="C216">
            <v>710.4</v>
          </cell>
          <cell r="D216">
            <v>710</v>
          </cell>
          <cell r="F216" t="str">
            <v>Señal de tránsito grupo IV</v>
          </cell>
          <cell r="G216" t="str">
            <v>Un</v>
          </cell>
          <cell r="H216" t="str">
            <v>Un</v>
          </cell>
        </row>
        <row r="217">
          <cell r="C217">
            <v>710.5</v>
          </cell>
          <cell r="D217">
            <v>710</v>
          </cell>
          <cell r="F217" t="str">
            <v>Señal de tránsito grupo V</v>
          </cell>
          <cell r="G217" t="str">
            <v>m2</v>
          </cell>
          <cell r="H217" t="str">
            <v>m2</v>
          </cell>
        </row>
        <row r="218">
          <cell r="C218">
            <v>710.6</v>
          </cell>
          <cell r="D218">
            <v>710</v>
          </cell>
          <cell r="E218" t="str">
            <v>710P</v>
          </cell>
          <cell r="F218" t="str">
            <v>Suministro e instalación de pasavías</v>
          </cell>
          <cell r="G218" t="str">
            <v>Un</v>
          </cell>
          <cell r="H218">
            <v>6000000</v>
          </cell>
        </row>
        <row r="219">
          <cell r="C219">
            <v>720</v>
          </cell>
          <cell r="D219">
            <v>720</v>
          </cell>
          <cell r="F219" t="str">
            <v>Poste de kilometraje</v>
          </cell>
          <cell r="G219" t="str">
            <v>Un</v>
          </cell>
          <cell r="H219">
            <v>161271</v>
          </cell>
        </row>
        <row r="220">
          <cell r="C220" t="str">
            <v>720P.1</v>
          </cell>
          <cell r="F220" t="str">
            <v>Mantenimiento postes de kilometraje</v>
          </cell>
          <cell r="G220" t="str">
            <v>Un</v>
          </cell>
          <cell r="H220">
            <v>26987</v>
          </cell>
        </row>
        <row r="221">
          <cell r="C221">
            <v>730.1</v>
          </cell>
          <cell r="D221">
            <v>730</v>
          </cell>
          <cell r="F221" t="str">
            <v>Defensa metálica</v>
          </cell>
          <cell r="G221" t="str">
            <v>ml</v>
          </cell>
          <cell r="H221">
            <v>67574</v>
          </cell>
        </row>
        <row r="222">
          <cell r="C222">
            <v>730.2</v>
          </cell>
          <cell r="D222">
            <v>730</v>
          </cell>
          <cell r="F222" t="str">
            <v>Sección final</v>
          </cell>
          <cell r="G222" t="str">
            <v>Un</v>
          </cell>
          <cell r="H222">
            <v>35959</v>
          </cell>
        </row>
        <row r="223">
          <cell r="C223">
            <v>730.3</v>
          </cell>
          <cell r="D223">
            <v>730</v>
          </cell>
          <cell r="F223" t="str">
            <v>Sección de tope</v>
          </cell>
          <cell r="G223" t="str">
            <v>Un</v>
          </cell>
          <cell r="H223" t="str">
            <v>Un</v>
          </cell>
        </row>
        <row r="224">
          <cell r="C224">
            <v>731</v>
          </cell>
          <cell r="E224" t="str">
            <v>731P</v>
          </cell>
          <cell r="F224" t="str">
            <v>Amortiguadores para defensa metálica</v>
          </cell>
          <cell r="G224" t="str">
            <v>Un</v>
          </cell>
          <cell r="H224">
            <v>3768</v>
          </cell>
        </row>
        <row r="225">
          <cell r="C225">
            <v>740</v>
          </cell>
          <cell r="D225">
            <v>740</v>
          </cell>
          <cell r="F225" t="str">
            <v>Captafaros</v>
          </cell>
          <cell r="G225" t="str">
            <v>Un</v>
          </cell>
          <cell r="H225">
            <v>6728</v>
          </cell>
        </row>
        <row r="226">
          <cell r="C226">
            <v>741</v>
          </cell>
          <cell r="E226" t="str">
            <v>741P</v>
          </cell>
          <cell r="F226" t="str">
            <v>Pintura de muros</v>
          </cell>
          <cell r="G226" t="str">
            <v>m2</v>
          </cell>
          <cell r="H226">
            <v>11341</v>
          </cell>
        </row>
        <row r="227">
          <cell r="C227">
            <v>741.1</v>
          </cell>
          <cell r="E227" t="str">
            <v>741P-1</v>
          </cell>
          <cell r="F227" t="str">
            <v>Pintura de muros</v>
          </cell>
          <cell r="G227" t="str">
            <v>m2</v>
          </cell>
          <cell r="H227" t="str">
            <v>m2</v>
          </cell>
        </row>
        <row r="228">
          <cell r="C228">
            <v>750</v>
          </cell>
          <cell r="E228" t="str">
            <v>750P</v>
          </cell>
          <cell r="F228" t="str">
            <v>Bandas sonoras reductoras de velocidad</v>
          </cell>
          <cell r="G228" t="str">
            <v>m2</v>
          </cell>
          <cell r="H228">
            <v>69121</v>
          </cell>
        </row>
        <row r="229">
          <cell r="C229">
            <v>800.1</v>
          </cell>
          <cell r="D229">
            <v>800</v>
          </cell>
          <cell r="F229" t="str">
            <v>Cerca de alambre de púas con postes de madera</v>
          </cell>
          <cell r="G229" t="str">
            <v>ml</v>
          </cell>
          <cell r="H229" t="str">
            <v>ml</v>
          </cell>
        </row>
        <row r="230">
          <cell r="C230">
            <v>800.2</v>
          </cell>
          <cell r="D230">
            <v>800</v>
          </cell>
          <cell r="F230" t="str">
            <v>Cerca de alambre de púas con postes de concreto</v>
          </cell>
          <cell r="G230" t="str">
            <v>ml</v>
          </cell>
          <cell r="H230" t="str">
            <v>ml</v>
          </cell>
        </row>
        <row r="231">
          <cell r="C231">
            <v>800.3</v>
          </cell>
          <cell r="D231">
            <v>800</v>
          </cell>
          <cell r="F231" t="str">
            <v>Cerca de malla con postes de madera</v>
          </cell>
          <cell r="G231" t="str">
            <v>ml</v>
          </cell>
          <cell r="H231" t="str">
            <v>ml</v>
          </cell>
        </row>
        <row r="232">
          <cell r="C232">
            <v>800.4</v>
          </cell>
          <cell r="D232">
            <v>800</v>
          </cell>
          <cell r="F232" t="str">
            <v>Cerca de malla con postes de concreto</v>
          </cell>
          <cell r="G232" t="str">
            <v>ml</v>
          </cell>
          <cell r="H232" t="str">
            <v>ml</v>
          </cell>
        </row>
        <row r="233">
          <cell r="C233">
            <v>810.1</v>
          </cell>
          <cell r="D233">
            <v>810</v>
          </cell>
          <cell r="F233" t="str">
            <v>Empradización de taludes con bloques de césped</v>
          </cell>
          <cell r="G233" t="str">
            <v>m2</v>
          </cell>
          <cell r="H233">
            <v>3561</v>
          </cell>
          <cell r="J233" t="str">
            <v>No incluye transporte de materiales</v>
          </cell>
        </row>
        <row r="234">
          <cell r="C234">
            <v>810.2</v>
          </cell>
          <cell r="D234">
            <v>810</v>
          </cell>
          <cell r="F234" t="str">
            <v>Empradización de taludes con tierra orgánica y semillas</v>
          </cell>
          <cell r="G234" t="str">
            <v>m2</v>
          </cell>
          <cell r="H234">
            <v>6600</v>
          </cell>
          <cell r="J234" t="str">
            <v>No incluye transporte de materiales</v>
          </cell>
        </row>
        <row r="235">
          <cell r="C235">
            <v>810.3</v>
          </cell>
          <cell r="D235">
            <v>810</v>
          </cell>
          <cell r="E235" t="str">
            <v>810P</v>
          </cell>
          <cell r="F235" t="str">
            <v>Empradización de taludes con bloques de césped</v>
          </cell>
          <cell r="G235" t="str">
            <v>m2</v>
          </cell>
          <cell r="H235" t="str">
            <v>m2</v>
          </cell>
          <cell r="J235" t="str">
            <v>Incluye transporte de materiales</v>
          </cell>
        </row>
        <row r="236">
          <cell r="C236">
            <v>810.4</v>
          </cell>
          <cell r="D236">
            <v>810</v>
          </cell>
          <cell r="E236" t="str">
            <v>810P</v>
          </cell>
          <cell r="F236" t="str">
            <v>Empradización de taludes con tierra orgánica y semillas</v>
          </cell>
          <cell r="G236" t="str">
            <v>m2</v>
          </cell>
          <cell r="H236" t="str">
            <v>m2</v>
          </cell>
          <cell r="J236" t="str">
            <v>Incluye transporte de materiales</v>
          </cell>
        </row>
        <row r="237">
          <cell r="C237">
            <v>810.5</v>
          </cell>
          <cell r="D237">
            <v>810</v>
          </cell>
          <cell r="F237" t="str">
            <v>Revegetalizacion de taludes con vetivert</v>
          </cell>
          <cell r="G237" t="str">
            <v>m2</v>
          </cell>
          <cell r="H237">
            <v>5600</v>
          </cell>
        </row>
        <row r="238">
          <cell r="C238">
            <v>820.1</v>
          </cell>
          <cell r="D238">
            <v>820</v>
          </cell>
          <cell r="F238" t="str">
            <v>Geotextil</v>
          </cell>
          <cell r="G238" t="str">
            <v>m2</v>
          </cell>
          <cell r="H238">
            <v>3590</v>
          </cell>
        </row>
        <row r="239">
          <cell r="C239">
            <v>820.2</v>
          </cell>
          <cell r="D239">
            <v>820</v>
          </cell>
          <cell r="F239" t="str">
            <v>Geotextil para refuerzo del pavimento</v>
          </cell>
          <cell r="G239" t="str">
            <v>m2</v>
          </cell>
          <cell r="H239" t="str">
            <v>m2</v>
          </cell>
        </row>
        <row r="240">
          <cell r="C240">
            <v>830</v>
          </cell>
          <cell r="E240" t="str">
            <v>830P</v>
          </cell>
          <cell r="F240" t="str">
            <v>Limpieza de bermas, incluye cargue y retiro del material sobrante</v>
          </cell>
          <cell r="G240" t="str">
            <v>m2</v>
          </cell>
          <cell r="H240" t="str">
            <v>m2</v>
          </cell>
        </row>
        <row r="241">
          <cell r="C241" t="str">
            <v>830P.1</v>
          </cell>
          <cell r="D241">
            <v>830</v>
          </cell>
          <cell r="E241" t="str">
            <v>830P.1</v>
          </cell>
          <cell r="F241" t="str">
            <v>Limpieza de cajon, incluye cargue y retiro del material.</v>
          </cell>
          <cell r="G241" t="str">
            <v>m3</v>
          </cell>
          <cell r="H241">
            <v>12831</v>
          </cell>
        </row>
        <row r="242">
          <cell r="C242">
            <v>900.1</v>
          </cell>
          <cell r="D242">
            <v>900</v>
          </cell>
          <cell r="F242" t="str">
            <v>Transporte de materiales provenientes de excavación de la explanación, canales y préstamos, entre 100m y 1000m</v>
          </cell>
          <cell r="G242" t="str">
            <v>m³-E</v>
          </cell>
          <cell r="H242" t="str">
            <v>m³-E</v>
          </cell>
        </row>
        <row r="243">
          <cell r="C243">
            <v>900.2</v>
          </cell>
          <cell r="D243">
            <v>900</v>
          </cell>
          <cell r="F243" t="str">
            <v>Transporte de materiales provenientes de la excavación de la explanación, canales y préstamos para distancias mayores de 1000m</v>
          </cell>
          <cell r="G243" t="str">
            <v>m³-km</v>
          </cell>
          <cell r="H243" t="str">
            <v>m³-km</v>
          </cell>
        </row>
        <row r="244">
          <cell r="C244">
            <v>900.3</v>
          </cell>
          <cell r="D244">
            <v>900</v>
          </cell>
          <cell r="F244" t="str">
            <v>Transporte de materiales provenientes de derrumbes</v>
          </cell>
          <cell r="G244" t="str">
            <v>m³-km</v>
          </cell>
          <cell r="H244" t="str">
            <v>m³-km</v>
          </cell>
        </row>
        <row r="245">
          <cell r="C245">
            <v>1000.1</v>
          </cell>
          <cell r="E245" t="str">
            <v>1000P</v>
          </cell>
          <cell r="F245" t="str">
            <v>Retroexcavadora sobre orugas de capacidad mínima 1.5 yardas cúbicas</v>
          </cell>
          <cell r="G245" t="str">
            <v>H-maq</v>
          </cell>
          <cell r="H245" t="str">
            <v>H-maq</v>
          </cell>
        </row>
        <row r="246">
          <cell r="C246">
            <v>1000.2</v>
          </cell>
          <cell r="E246" t="str">
            <v>1000P.2</v>
          </cell>
          <cell r="F246" t="str">
            <v>Desmonte programado de rocas y material de derrumbe</v>
          </cell>
          <cell r="G246" t="str">
            <v>m3</v>
          </cell>
          <cell r="H246">
            <v>17488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F PVC"/>
      <sheetName val="Presupuesto 2003"/>
      <sheetName val="1r.Localiz. Estac"/>
      <sheetName val="Reforestación"/>
      <sheetName val="Empradización"/>
      <sheetName val="Dom 2&quot;"/>
      <sheetName val="Instal. 2&quot; PVC"/>
      <sheetName val="Instal. 3&quot;-4&quot; PVC"/>
      <sheetName val="ANÁLISIS Y PRECIOS (Final) "/>
      <sheetName val="B-Morteros"/>
      <sheetName val="B-Formaleta-columnas"/>
      <sheetName val="B-form-cajas"/>
      <sheetName val="B-form-muros"/>
      <sheetName val="B-form-recipiente"/>
      <sheetName val="B-form-losa aerea"/>
      <sheetName val="B-Formaleta-solado"/>
      <sheetName val="Ccto-solado-atraque"/>
      <sheetName val="B-Formaleta-cimiento"/>
      <sheetName val="5e.Ccto-cimiento"/>
      <sheetName val="Ccto-losa-piso"/>
      <sheetName val="Ccto-losa imperm-piso"/>
      <sheetName val="Ccto-losa imperm aérea"/>
      <sheetName val="Ccto-losa aérea"/>
      <sheetName val="Ccto-muros"/>
      <sheetName val="Ccto-muros imperm"/>
      <sheetName val="Ccto-caja-canal"/>
      <sheetName val="Ccto-columnas"/>
      <sheetName val="Ccto-recipiente"/>
      <sheetName val="6e.Columnas 0.12 x 0.15"/>
      <sheetName val="6e.Columnas 0.15 x 0.20"/>
      <sheetName val="6e.Columnas 0.20x 0.20 "/>
      <sheetName val="6e.Columnas 0.25x 0.25"/>
      <sheetName val="6e.Viga 0.15 x 0.25"/>
      <sheetName val="básico-ccto2000"/>
      <sheetName val="básico-ccto2400"/>
      <sheetName val="básico-ccto3000"/>
      <sheetName val="6e.Mampostería 0,10"/>
      <sheetName val="6e.Filos y dilataciones"/>
      <sheetName val="Pintura"/>
      <sheetName val="23e.Promical"/>
      <sheetName val="1r.Localiz.inicial-redes"/>
      <sheetName val="5r.Topografía instalación tub."/>
      <sheetName val="Desmonte y retiro"/>
      <sheetName val="Taponamiento drenes"/>
      <sheetName val="Descapote"/>
      <sheetName val="Exc. a  maquina"/>
      <sheetName val="Diques "/>
      <sheetName val="Campamento 30M2"/>
      <sheetName val="Adecuación enrrocado"/>
      <sheetName val="Piedra pegada"/>
      <sheetName val="Púas"/>
      <sheetName val="Exc. a mano"/>
      <sheetName val="Ref-60ksi"/>
      <sheetName val="Malla eslabonada"/>
      <sheetName val="Experiencias"/>
      <sheetName val="Anden-2400"/>
      <sheetName val="Relleno-sitio"/>
      <sheetName val="Relleno-seleccionado"/>
      <sheetName val="22e.Retiro 1000mts-manual"/>
      <sheetName val="Retiro 1000mts-maquina"/>
      <sheetName val="Cinta PVC O-22"/>
      <sheetName val="Gravilla-clasificada"/>
      <sheetName val="A.P.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RO CONCRETO"/>
      <sheetName val="PAVIMENTO MR 45"/>
      <sheetName val="ESPACIO PUBLICO"/>
      <sheetName val="CARPETA ASFALTICA"/>
      <sheetName val="1.1"/>
      <sheetName val="2.1"/>
      <sheetName val="4.1 "/>
      <sheetName val="4.2"/>
      <sheetName val="4.3"/>
      <sheetName val="4.4"/>
      <sheetName val="4.5"/>
      <sheetName val="5.1"/>
      <sheetName val="5.2"/>
      <sheetName val="5.3"/>
      <sheetName val="5.4"/>
      <sheetName val="5.5"/>
      <sheetName val="6.1"/>
      <sheetName val="6.2"/>
      <sheetName val="6.3"/>
      <sheetName val="6.4"/>
      <sheetName val="6.5"/>
      <sheetName val="6.6"/>
      <sheetName val="6.7"/>
      <sheetName val="6.8"/>
      <sheetName val="6.9"/>
      <sheetName val="6.10"/>
      <sheetName val="6.11"/>
      <sheetName val="7.1"/>
      <sheetName val="7.2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>
        <row r="8">
          <cell r="A8" t="str">
            <v>Aguja e hilo para geotextil</v>
          </cell>
          <cell r="G8" t="str">
            <v>Retroexcavadora 330 ME</v>
          </cell>
        </row>
        <row r="9">
          <cell r="A9" t="str">
            <v>Geotextil NT 2000</v>
          </cell>
          <cell r="G9" t="str">
            <v>Carrotanque 3000 galones</v>
          </cell>
        </row>
        <row r="10">
          <cell r="A10" t="str">
            <v>Cordren circular 6"</v>
          </cell>
          <cell r="G10" t="str">
            <v>Motoniveladora CAT 12G</v>
          </cell>
        </row>
        <row r="11">
          <cell r="A11" t="str">
            <v>Grava</v>
          </cell>
          <cell r="G11" t="str">
            <v>Vibrocompactador IR SD100C</v>
          </cell>
        </row>
        <row r="12">
          <cell r="A12" t="str">
            <v>Subbase Granular</v>
          </cell>
          <cell r="G12" t="str">
            <v>Minicargador tipo Bobcat</v>
          </cell>
        </row>
        <row r="13">
          <cell r="A13" t="str">
            <v>Geotextil TR 4000</v>
          </cell>
          <cell r="G13" t="str">
            <v>Compactador tipo Mickey</v>
          </cell>
        </row>
        <row r="14">
          <cell r="A14" t="str">
            <v>Geotextil planar</v>
          </cell>
          <cell r="G14" t="str">
            <v>Compactador Manual tipo Rana</v>
          </cell>
        </row>
        <row r="15">
          <cell r="A15" t="str">
            <v>Geodren Circular</v>
          </cell>
          <cell r="G15" t="str">
            <v>Recicladora de Pavimento</v>
          </cell>
        </row>
        <row r="16">
          <cell r="A16" t="str">
            <v>Afirmado</v>
          </cell>
          <cell r="G16" t="str">
            <v>Formaleta para pavimento</v>
          </cell>
        </row>
        <row r="17">
          <cell r="A17" t="str">
            <v>Cemento estructural</v>
          </cell>
          <cell r="G17" t="str">
            <v>Torre Iluminacion</v>
          </cell>
        </row>
        <row r="18">
          <cell r="A18" t="str">
            <v>Material tipo base</v>
          </cell>
          <cell r="G18" t="str">
            <v>Formaleta para bordillo</v>
          </cell>
        </row>
        <row r="19">
          <cell r="A19" t="str">
            <v>Acero de refuerzo ( parrilla pasadores de carga) 1 1/4"</v>
          </cell>
          <cell r="G19" t="str">
            <v>Carrotanque Irrigador</v>
          </cell>
        </row>
        <row r="20">
          <cell r="A20" t="str">
            <v>Curaseal Rojo</v>
          </cell>
          <cell r="G20" t="str">
            <v>Compresor</v>
          </cell>
        </row>
        <row r="21">
          <cell r="A21" t="str">
            <v>Concreto MR 45 Kg/cm2</v>
          </cell>
          <cell r="G21" t="str">
            <v>Compactador de llantas PT125R</v>
          </cell>
        </row>
        <row r="22">
          <cell r="A22" t="str">
            <v>Sellasil 3/8</v>
          </cell>
          <cell r="G22" t="str">
            <v>Compactador Tandem DD65</v>
          </cell>
        </row>
        <row r="23">
          <cell r="A23" t="str">
            <v>Eucobar</v>
          </cell>
          <cell r="G23" t="str">
            <v>Pavimentadora BG2455C</v>
          </cell>
        </row>
        <row r="24">
          <cell r="A24" t="str">
            <v>Vulkem 45 gris</v>
          </cell>
          <cell r="G24" t="str">
            <v>Herramienta Menores</v>
          </cell>
        </row>
        <row r="25">
          <cell r="A25" t="str">
            <v>Acero de Barra de Anclaje 5/8"</v>
          </cell>
          <cell r="G25" t="str">
            <v>Formaleta para muro</v>
          </cell>
        </row>
        <row r="26">
          <cell r="A26" t="str">
            <v>Arena para sopore de losetas (JUAN DE ACOSTA)</v>
          </cell>
          <cell r="G26" t="str">
            <v>Vibrador para concretos</v>
          </cell>
        </row>
        <row r="27">
          <cell r="A27" t="str">
            <v>Arena para sello de losetas (STO. TOMAS)</v>
          </cell>
          <cell r="G27" t="str">
            <v>Bomba para concretos</v>
          </cell>
        </row>
        <row r="28">
          <cell r="A28" t="str">
            <v>Loseta de concreto 40X40 color gris claro</v>
          </cell>
        </row>
        <row r="29">
          <cell r="A29" t="str">
            <v>Loseta de concreto 40X40 tactil color amarillo</v>
          </cell>
        </row>
        <row r="30">
          <cell r="A30" t="str">
            <v>Loseta de concreto 40X40 toperol</v>
          </cell>
        </row>
        <row r="31">
          <cell r="A31" t="str">
            <v>Adoquin peatonal color verde</v>
          </cell>
        </row>
        <row r="32">
          <cell r="A32" t="str">
            <v>Adoquin peatonal color rojo</v>
          </cell>
        </row>
        <row r="33">
          <cell r="A33" t="str">
            <v>Concreto 3000 PSI</v>
          </cell>
        </row>
        <row r="34">
          <cell r="A34" t="str">
            <v>Concreto 2000 psi</v>
          </cell>
        </row>
        <row r="35">
          <cell r="A35" t="str">
            <v>Acero Grado 60</v>
          </cell>
        </row>
        <row r="36">
          <cell r="A36" t="str">
            <v>Desmoldante</v>
          </cell>
        </row>
        <row r="37">
          <cell r="A37" t="str">
            <v>Protestor de fraguado</v>
          </cell>
        </row>
        <row r="38">
          <cell r="A38" t="str">
            <v>Tubo Sanitario D=4"</v>
          </cell>
        </row>
        <row r="39">
          <cell r="A39" t="str">
            <v>Emulsion Asfaltica CRL-0 ó CRL-1</v>
          </cell>
        </row>
        <row r="40">
          <cell r="A40" t="str">
            <v>Mezcla Densa en Caliente tipo MDC-2</v>
          </cell>
        </row>
      </sheetData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SUB APU"/>
      <sheetName val="INSUMOS"/>
      <sheetName val="Cantidades de Obra"/>
      <sheetName val="FORMULARIO"/>
      <sheetName val="SUB_APU"/>
      <sheetName val="Cantidades_de_Obra"/>
      <sheetName val="SUB_APU1"/>
      <sheetName val="Cantidades_de_Obra1"/>
      <sheetName val="SUB_APU3"/>
      <sheetName val="Cantidades_de_Obra3"/>
      <sheetName val="SUB_APU2"/>
      <sheetName val="Cantidades_de_Obra2"/>
      <sheetName val="Itemes Renovación"/>
      <sheetName val="SUB_APU4"/>
      <sheetName val="Cantidades_de_Obra4"/>
      <sheetName val="SUB_APU5"/>
      <sheetName val="Cantidades_de_Obra5"/>
      <sheetName val="Itemes_Renovación"/>
      <sheetName val="Jul-Ago"/>
      <sheetName val="May-Jun"/>
      <sheetName val="Sep-Oct"/>
    </sheetNames>
    <sheetDataSet>
      <sheetData sheetId="0"/>
      <sheetData sheetId="1"/>
      <sheetData sheetId="2">
        <row r="1">
          <cell r="A1" t="str">
            <v>CODIGO</v>
          </cell>
          <cell r="B1" t="str">
            <v>RECURSO</v>
          </cell>
          <cell r="C1" t="str">
            <v>UN</v>
          </cell>
          <cell r="D1" t="str">
            <v>V/UNITARIO</v>
          </cell>
          <cell r="E1" t="str">
            <v>FECHA</v>
          </cell>
        </row>
        <row r="2">
          <cell r="B2" t="str">
            <v>MATERIALES</v>
          </cell>
        </row>
        <row r="3">
          <cell r="A3" t="str">
            <v>M010</v>
          </cell>
          <cell r="B3" t="str">
            <v>CEMENTO</v>
          </cell>
          <cell r="C3" t="str">
            <v>SACO</v>
          </cell>
          <cell r="D3">
            <v>14280.000000000002</v>
          </cell>
          <cell r="E3">
            <v>36486</v>
          </cell>
        </row>
        <row r="4">
          <cell r="A4" t="str">
            <v>M020</v>
          </cell>
          <cell r="B4" t="str">
            <v>AGUA</v>
          </cell>
          <cell r="C4" t="str">
            <v>M3</v>
          </cell>
          <cell r="D4">
            <v>742.56000000000017</v>
          </cell>
          <cell r="E4">
            <v>36486</v>
          </cell>
        </row>
        <row r="5">
          <cell r="A5" t="str">
            <v>M030</v>
          </cell>
          <cell r="B5" t="str">
            <v>ARENA CONCRETO</v>
          </cell>
          <cell r="C5" t="str">
            <v>M3</v>
          </cell>
          <cell r="D5">
            <v>25704</v>
          </cell>
          <cell r="E5">
            <v>36486</v>
          </cell>
        </row>
        <row r="6">
          <cell r="A6" t="str">
            <v>M040</v>
          </cell>
          <cell r="B6" t="str">
            <v>ARENA DE PEGA</v>
          </cell>
          <cell r="C6" t="str">
            <v>M3</v>
          </cell>
          <cell r="D6">
            <v>21939.792000000001</v>
          </cell>
          <cell r="E6">
            <v>36486</v>
          </cell>
        </row>
        <row r="7">
          <cell r="A7" t="str">
            <v>M050</v>
          </cell>
          <cell r="B7" t="str">
            <v>ARENA DE REVOQUE</v>
          </cell>
          <cell r="C7" t="str">
            <v>M3</v>
          </cell>
          <cell r="D7">
            <v>28245.84</v>
          </cell>
          <cell r="E7">
            <v>36486</v>
          </cell>
        </row>
        <row r="8">
          <cell r="A8" t="str">
            <v>M060</v>
          </cell>
          <cell r="B8" t="str">
            <v>TRITURADO 3/4</v>
          </cell>
          <cell r="C8" t="str">
            <v>M3</v>
          </cell>
          <cell r="D8">
            <v>25704</v>
          </cell>
          <cell r="E8">
            <v>36486</v>
          </cell>
        </row>
        <row r="9">
          <cell r="A9" t="str">
            <v>M070</v>
          </cell>
          <cell r="B9" t="str">
            <v>GRAVA D=2" PARA FILTRO</v>
          </cell>
          <cell r="C9" t="str">
            <v>M3</v>
          </cell>
          <cell r="D9">
            <v>23562</v>
          </cell>
          <cell r="E9">
            <v>36486</v>
          </cell>
        </row>
        <row r="10">
          <cell r="A10" t="str">
            <v>M080</v>
          </cell>
          <cell r="B10" t="str">
            <v>BASE GRANULAR</v>
          </cell>
          <cell r="C10" t="str">
            <v>M3</v>
          </cell>
          <cell r="D10">
            <v>25704</v>
          </cell>
          <cell r="E10">
            <v>36486</v>
          </cell>
        </row>
        <row r="11">
          <cell r="A11" t="str">
            <v>M090</v>
          </cell>
          <cell r="B11" t="str">
            <v xml:space="preserve">GRAVA 2 </v>
          </cell>
          <cell r="C11" t="str">
            <v>M3</v>
          </cell>
          <cell r="D11">
            <v>23562</v>
          </cell>
          <cell r="E11">
            <v>36486</v>
          </cell>
        </row>
        <row r="12">
          <cell r="A12" t="str">
            <v>M100</v>
          </cell>
          <cell r="B12" t="str">
            <v>ARENA FINA PARA FILTRO</v>
          </cell>
          <cell r="C12" t="str">
            <v>M3</v>
          </cell>
          <cell r="D12">
            <v>25704</v>
          </cell>
          <cell r="E12">
            <v>36486</v>
          </cell>
        </row>
        <row r="13">
          <cell r="A13" t="str">
            <v>M110</v>
          </cell>
          <cell r="B13" t="str">
            <v>ARENILLA</v>
          </cell>
          <cell r="C13" t="str">
            <v>M3</v>
          </cell>
          <cell r="D13">
            <v>19278</v>
          </cell>
          <cell r="E13">
            <v>36486</v>
          </cell>
        </row>
        <row r="14">
          <cell r="A14" t="str">
            <v>M120</v>
          </cell>
          <cell r="B14" t="str">
            <v>ACERO 5/8  60000</v>
          </cell>
          <cell r="C14" t="str">
            <v>KG</v>
          </cell>
          <cell r="D14">
            <v>1447.6288659793818</v>
          </cell>
          <cell r="E14">
            <v>36486</v>
          </cell>
        </row>
        <row r="15">
          <cell r="A15" t="str">
            <v>M130</v>
          </cell>
          <cell r="B15" t="str">
            <v>ACERO 1/2  60000</v>
          </cell>
          <cell r="C15" t="str">
            <v>KG</v>
          </cell>
          <cell r="D15">
            <v>953.91549295774655</v>
          </cell>
          <cell r="E15">
            <v>36486</v>
          </cell>
        </row>
        <row r="16">
          <cell r="A16" t="str">
            <v>M140</v>
          </cell>
          <cell r="B16" t="str">
            <v>ACERO 3/8  40000</v>
          </cell>
          <cell r="C16" t="str">
            <v>KG</v>
          </cell>
          <cell r="D16">
            <v>1179.8000000000002</v>
          </cell>
          <cell r="E16">
            <v>36486</v>
          </cell>
        </row>
        <row r="17">
          <cell r="A17" t="str">
            <v>M150</v>
          </cell>
          <cell r="B17" t="str">
            <v>BLOQUE DE CONCRETO 0.10X0.20X0.40m</v>
          </cell>
          <cell r="C17" t="str">
            <v>UN</v>
          </cell>
          <cell r="D17">
            <v>1028.1600000000001</v>
          </cell>
          <cell r="E17">
            <v>36486</v>
          </cell>
        </row>
        <row r="18">
          <cell r="A18" t="str">
            <v>M160</v>
          </cell>
          <cell r="B18" t="str">
            <v>CANES</v>
          </cell>
          <cell r="C18" t="str">
            <v>M</v>
          </cell>
          <cell r="D18">
            <v>1863.54</v>
          </cell>
          <cell r="E18">
            <v>36486</v>
          </cell>
        </row>
        <row r="19">
          <cell r="A19" t="str">
            <v>M170</v>
          </cell>
          <cell r="B19" t="str">
            <v>LARGUEROS</v>
          </cell>
          <cell r="C19" t="str">
            <v>M</v>
          </cell>
          <cell r="D19">
            <v>931.77</v>
          </cell>
          <cell r="E19">
            <v>36486</v>
          </cell>
        </row>
        <row r="20">
          <cell r="A20" t="str">
            <v>M180</v>
          </cell>
          <cell r="B20" t="str">
            <v>TACO DE MADERA</v>
          </cell>
          <cell r="C20" t="str">
            <v>M</v>
          </cell>
          <cell r="D20">
            <v>931.77</v>
          </cell>
          <cell r="E20">
            <v>36486</v>
          </cell>
        </row>
        <row r="21">
          <cell r="A21" t="str">
            <v>M190</v>
          </cell>
          <cell r="B21" t="str">
            <v>TABLAS</v>
          </cell>
          <cell r="C21" t="str">
            <v>M</v>
          </cell>
          <cell r="D21">
            <v>931.77</v>
          </cell>
          <cell r="E21">
            <v>36486</v>
          </cell>
        </row>
        <row r="22">
          <cell r="A22" t="str">
            <v>M200</v>
          </cell>
          <cell r="B22" t="str">
            <v>TUBERIA SANIT. DE D=2"</v>
          </cell>
          <cell r="C22" t="str">
            <v>M</v>
          </cell>
          <cell r="D22">
            <v>4981.3400000000011</v>
          </cell>
          <cell r="E22">
            <v>36486</v>
          </cell>
        </row>
        <row r="23">
          <cell r="A23" t="str">
            <v>M210</v>
          </cell>
          <cell r="B23" t="str">
            <v>TUBERIA SANIT. DE D=3"</v>
          </cell>
          <cell r="C23" t="str">
            <v>M</v>
          </cell>
          <cell r="D23">
            <v>7351.344000000001</v>
          </cell>
          <cell r="E23">
            <v>36486</v>
          </cell>
        </row>
        <row r="24">
          <cell r="A24" t="str">
            <v>M220</v>
          </cell>
          <cell r="B24" t="str">
            <v>TUBERIA SANIT. DE D=4"</v>
          </cell>
          <cell r="C24" t="str">
            <v>M</v>
          </cell>
          <cell r="D24">
            <v>10228.049999999999</v>
          </cell>
          <cell r="E24">
            <v>36486</v>
          </cell>
        </row>
        <row r="25">
          <cell r="A25" t="str">
            <v>M230</v>
          </cell>
          <cell r="B25" t="str">
            <v>TUBERIA SANIT. DE D=6"</v>
          </cell>
          <cell r="C25" t="str">
            <v>M</v>
          </cell>
          <cell r="D25">
            <v>20964.944000000003</v>
          </cell>
          <cell r="E25">
            <v>36486</v>
          </cell>
        </row>
        <row r="26">
          <cell r="A26" t="str">
            <v>M240</v>
          </cell>
          <cell r="B26" t="str">
            <v>TUBERIA AGUAS LLUVIAS DE D=2"</v>
          </cell>
          <cell r="C26" t="str">
            <v>M</v>
          </cell>
          <cell r="D26">
            <v>4981.3400000000011</v>
          </cell>
          <cell r="E26">
            <v>36486</v>
          </cell>
        </row>
        <row r="27">
          <cell r="A27" t="str">
            <v>M250</v>
          </cell>
          <cell r="B27" t="str">
            <v>TEE PVC SANITARIA D=3"</v>
          </cell>
          <cell r="C27" t="str">
            <v>UN</v>
          </cell>
          <cell r="D27">
            <v>5302.9922399999996</v>
          </cell>
          <cell r="E27">
            <v>36486</v>
          </cell>
        </row>
        <row r="28">
          <cell r="A28" t="str">
            <v>M260</v>
          </cell>
          <cell r="B28" t="str">
            <v>TEE PVC SANITARIA D=4"</v>
          </cell>
          <cell r="C28" t="str">
            <v>UN</v>
          </cell>
          <cell r="D28">
            <v>10950.977856000003</v>
          </cell>
          <cell r="E28">
            <v>36486</v>
          </cell>
        </row>
        <row r="29">
          <cell r="A29" t="str">
            <v>M270</v>
          </cell>
          <cell r="B29" t="str">
            <v>CODO 90 CxC D=2"</v>
          </cell>
          <cell r="C29" t="str">
            <v>UN</v>
          </cell>
          <cell r="D29">
            <v>1950.4080960000003</v>
          </cell>
          <cell r="E29">
            <v>36486</v>
          </cell>
        </row>
        <row r="30">
          <cell r="A30" t="str">
            <v>M280</v>
          </cell>
          <cell r="B30" t="str">
            <v>CODO 90 CxC D=3"</v>
          </cell>
          <cell r="C30" t="str">
            <v>UN</v>
          </cell>
          <cell r="D30">
            <v>4500.2848800000002</v>
          </cell>
          <cell r="E30">
            <v>36486</v>
          </cell>
        </row>
        <row r="31">
          <cell r="A31" t="str">
            <v>M290</v>
          </cell>
          <cell r="B31" t="str">
            <v>CODO 90 CxC D=4"</v>
          </cell>
          <cell r="C31" t="str">
            <v>UN</v>
          </cell>
          <cell r="D31">
            <v>8278.1331360000004</v>
          </cell>
          <cell r="E31">
            <v>36486</v>
          </cell>
        </row>
        <row r="32">
          <cell r="A32" t="str">
            <v>M300</v>
          </cell>
          <cell r="B32" t="str">
            <v>SIFON 180 PVC D=4"</v>
          </cell>
          <cell r="C32" t="str">
            <v>UN</v>
          </cell>
          <cell r="D32">
            <v>14233.538592000003</v>
          </cell>
          <cell r="E32">
            <v>36486</v>
          </cell>
        </row>
        <row r="33">
          <cell r="A33" t="str">
            <v>M310</v>
          </cell>
          <cell r="B33" t="str">
            <v>BUJE PVC 3"x2"</v>
          </cell>
          <cell r="C33" t="str">
            <v>UN</v>
          </cell>
          <cell r="D33">
            <v>2657.4737280000004</v>
          </cell>
          <cell r="E33">
            <v>36486</v>
          </cell>
        </row>
        <row r="34">
          <cell r="A34" t="str">
            <v>M320</v>
          </cell>
          <cell r="B34" t="str">
            <v>YEE PVC 2"</v>
          </cell>
          <cell r="C34" t="str">
            <v>UN</v>
          </cell>
          <cell r="D34">
            <v>3137.3902559999997</v>
          </cell>
          <cell r="E34">
            <v>36486</v>
          </cell>
        </row>
        <row r="35">
          <cell r="A35" t="str">
            <v>M330</v>
          </cell>
          <cell r="B35" t="str">
            <v>FORMALETERÍA</v>
          </cell>
          <cell r="C35" t="str">
            <v>M2</v>
          </cell>
          <cell r="D35">
            <v>68544</v>
          </cell>
          <cell r="E35">
            <v>36486</v>
          </cell>
        </row>
        <row r="36">
          <cell r="A36" t="str">
            <v>M340</v>
          </cell>
          <cell r="B36" t="str">
            <v>PLÁSTICO</v>
          </cell>
          <cell r="C36" t="str">
            <v>M2</v>
          </cell>
          <cell r="D36">
            <v>1142.4000000000001</v>
          </cell>
          <cell r="E36">
            <v>36486</v>
          </cell>
        </row>
        <row r="37">
          <cell r="A37" t="str">
            <v>M350</v>
          </cell>
          <cell r="B37" t="str">
            <v>LÁMINA CALIBRE 24</v>
          </cell>
          <cell r="C37" t="str">
            <v>M2</v>
          </cell>
          <cell r="D37">
            <v>3722.7433501078367</v>
          </cell>
          <cell r="E37">
            <v>36486</v>
          </cell>
        </row>
        <row r="38">
          <cell r="A38" t="str">
            <v>M360</v>
          </cell>
          <cell r="B38" t="str">
            <v>PINTURA ANTICORROSIVA</v>
          </cell>
          <cell r="C38" t="str">
            <v>M2</v>
          </cell>
          <cell r="D38">
            <v>661.86086400000011</v>
          </cell>
          <cell r="E38">
            <v>36486</v>
          </cell>
        </row>
        <row r="39">
          <cell r="A39" t="str">
            <v>M370</v>
          </cell>
          <cell r="B39" t="str">
            <v>PLASTOCRETE - CONCREPLAS</v>
          </cell>
          <cell r="C39" t="str">
            <v>KG</v>
          </cell>
          <cell r="D39">
            <v>2794.3675200000002</v>
          </cell>
          <cell r="E39">
            <v>36486</v>
          </cell>
        </row>
        <row r="40">
          <cell r="A40" t="str">
            <v>M380</v>
          </cell>
          <cell r="B40" t="str">
            <v>ENSAYO PERCOLACIÓN</v>
          </cell>
          <cell r="C40" t="str">
            <v>UN</v>
          </cell>
          <cell r="D40">
            <v>9139.2000000000007</v>
          </cell>
          <cell r="E40">
            <v>36486</v>
          </cell>
        </row>
        <row r="41">
          <cell r="A41" t="str">
            <v>M390</v>
          </cell>
          <cell r="B41" t="str">
            <v xml:space="preserve">IMPERMEABILIZANTE </v>
          </cell>
          <cell r="C41" t="str">
            <v>KG</v>
          </cell>
          <cell r="D41">
            <v>2513.2800000000007</v>
          </cell>
          <cell r="E41">
            <v>36486</v>
          </cell>
        </row>
        <row r="42">
          <cell r="A42" t="str">
            <v>M400</v>
          </cell>
          <cell r="B42" t="str">
            <v>SIFON 180 PVC D=2"</v>
          </cell>
          <cell r="C42" t="str">
            <v>UN</v>
          </cell>
          <cell r="D42">
            <v>3157.8849120000004</v>
          </cell>
          <cell r="E42">
            <v>36486</v>
          </cell>
        </row>
        <row r="43">
          <cell r="A43" t="str">
            <v>M410</v>
          </cell>
          <cell r="B43" t="str">
            <v>DINAMITA</v>
          </cell>
          <cell r="C43" t="str">
            <v>PULG</v>
          </cell>
          <cell r="D43">
            <v>799.68000000000018</v>
          </cell>
          <cell r="E43">
            <v>36486</v>
          </cell>
        </row>
        <row r="44">
          <cell r="A44" t="str">
            <v>M420</v>
          </cell>
          <cell r="B44" t="str">
            <v>ALAMBRE DE AMARRAR</v>
          </cell>
          <cell r="C44" t="str">
            <v>KG</v>
          </cell>
          <cell r="D44">
            <v>1606.5</v>
          </cell>
          <cell r="E44">
            <v>36486</v>
          </cell>
        </row>
        <row r="45">
          <cell r="A45" t="str">
            <v>M430</v>
          </cell>
          <cell r="B45" t="str">
            <v>MADERA</v>
          </cell>
          <cell r="C45" t="str">
            <v>M2</v>
          </cell>
          <cell r="D45">
            <v>1927.8</v>
          </cell>
          <cell r="E45">
            <v>36486</v>
          </cell>
        </row>
        <row r="46">
          <cell r="A46" t="str">
            <v>M440</v>
          </cell>
          <cell r="B46" t="str">
            <v>LIMPIADOR Y SOLDADURA</v>
          </cell>
          <cell r="C46" t="str">
            <v>GL</v>
          </cell>
          <cell r="D46">
            <v>180899.49696000002</v>
          </cell>
          <cell r="E46">
            <v>36486</v>
          </cell>
        </row>
        <row r="47">
          <cell r="A47" t="str">
            <v>M450</v>
          </cell>
          <cell r="B47" t="str">
            <v>BOTADERO</v>
          </cell>
          <cell r="C47" t="str">
            <v>M3</v>
          </cell>
          <cell r="D47">
            <v>4569.6000000000004</v>
          </cell>
          <cell r="E47">
            <v>36486</v>
          </cell>
        </row>
        <row r="48">
          <cell r="A48" t="str">
            <v>M460</v>
          </cell>
          <cell r="B48" t="str">
            <v>MORTERO</v>
          </cell>
          <cell r="C48" t="str">
            <v>M3</v>
          </cell>
          <cell r="D48">
            <v>262752.00000000006</v>
          </cell>
          <cell r="E48">
            <v>36486</v>
          </cell>
        </row>
        <row r="49">
          <cell r="A49" t="str">
            <v>M470</v>
          </cell>
          <cell r="B49" t="str">
            <v>TUBERIA POLIETILENO D=3"</v>
          </cell>
          <cell r="C49" t="str">
            <v>M</v>
          </cell>
          <cell r="D49">
            <v>6509.680800000001</v>
          </cell>
          <cell r="E49">
            <v>36486</v>
          </cell>
        </row>
        <row r="50">
          <cell r="A50" t="str">
            <v>M480</v>
          </cell>
          <cell r="B50" t="str">
            <v>CONCRETO DE Fc=210 Kg/cm2</v>
          </cell>
          <cell r="C50" t="str">
            <v>M3</v>
          </cell>
          <cell r="D50">
            <v>285600</v>
          </cell>
          <cell r="E50">
            <v>36486</v>
          </cell>
        </row>
        <row r="51">
          <cell r="A51" t="str">
            <v>M485</v>
          </cell>
          <cell r="B51" t="str">
            <v xml:space="preserve">GRAMA </v>
          </cell>
          <cell r="C51" t="str">
            <v>M2</v>
          </cell>
          <cell r="D51">
            <v>6509.680800000001</v>
          </cell>
          <cell r="E51">
            <v>36486</v>
          </cell>
        </row>
        <row r="52">
          <cell r="A52" t="str">
            <v>M490</v>
          </cell>
          <cell r="B52" t="str">
            <v>BLOQUE DE CONCRETO 0.15X0.20X0.40m</v>
          </cell>
          <cell r="C52" t="str">
            <v>UN</v>
          </cell>
          <cell r="D52">
            <v>1773.576</v>
          </cell>
          <cell r="E52">
            <v>36486</v>
          </cell>
        </row>
        <row r="53">
          <cell r="A53" t="str">
            <v>Z300</v>
          </cell>
          <cell r="B53" t="str">
            <v>CORDON DE SOLDADURA</v>
          </cell>
          <cell r="C53" t="str">
            <v>CM</v>
          </cell>
          <cell r="D53">
            <v>17136</v>
          </cell>
          <cell r="E53">
            <v>36486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36486</v>
          </cell>
        </row>
        <row r="55">
          <cell r="A55" t="str">
            <v>CODIGO</v>
          </cell>
          <cell r="B55" t="str">
            <v>RECURSO</v>
          </cell>
          <cell r="C55" t="str">
            <v>UN</v>
          </cell>
          <cell r="D55" t="str">
            <v>V/UNITARIO</v>
          </cell>
        </row>
        <row r="56">
          <cell r="B56" t="str">
            <v>EQUIPO</v>
          </cell>
        </row>
        <row r="57">
          <cell r="A57" t="str">
            <v>E010</v>
          </cell>
          <cell r="B57" t="str">
            <v>RETROEXCAVADORA DE LLANTAS TIPO F555</v>
          </cell>
          <cell r="C57" t="str">
            <v>HR</v>
          </cell>
          <cell r="D57">
            <v>45696.000000000007</v>
          </cell>
          <cell r="E57">
            <v>36486</v>
          </cell>
        </row>
        <row r="58">
          <cell r="A58" t="str">
            <v>E020</v>
          </cell>
          <cell r="B58" t="str">
            <v>COMPRESOR NEUMATICO CON MARTILLO</v>
          </cell>
          <cell r="C58" t="str">
            <v>HR</v>
          </cell>
          <cell r="D58">
            <v>35471.520000000004</v>
          </cell>
          <cell r="E58">
            <v>36486</v>
          </cell>
        </row>
        <row r="59">
          <cell r="A59" t="str">
            <v>E030</v>
          </cell>
          <cell r="B59" t="str">
            <v>VIBROCOMPACTADOR</v>
          </cell>
          <cell r="C59" t="str">
            <v>DIA</v>
          </cell>
          <cell r="D59">
            <v>19706.400000000005</v>
          </cell>
          <cell r="E59">
            <v>36486</v>
          </cell>
        </row>
        <row r="60">
          <cell r="A60" t="str">
            <v>E040</v>
          </cell>
          <cell r="B60" t="str">
            <v>PLACA VIBRATORIA</v>
          </cell>
          <cell r="C60" t="str">
            <v>DIA</v>
          </cell>
          <cell r="D60">
            <v>19706.400000000005</v>
          </cell>
          <cell r="E60">
            <v>36486</v>
          </cell>
        </row>
        <row r="61">
          <cell r="A61" t="str">
            <v>E050</v>
          </cell>
          <cell r="B61" t="str">
            <v>MEZCLADORA 1 SACO ELECTRICA</v>
          </cell>
          <cell r="C61" t="str">
            <v>DIA</v>
          </cell>
          <cell r="D61">
            <v>12612.096000000001</v>
          </cell>
          <cell r="E61">
            <v>36486</v>
          </cell>
        </row>
        <row r="62">
          <cell r="A62" t="str">
            <v>E060</v>
          </cell>
          <cell r="B62" t="str">
            <v>VIBRADOR ELECTRICO</v>
          </cell>
          <cell r="C62" t="str">
            <v>DIA</v>
          </cell>
          <cell r="D62">
            <v>18635.400000000001</v>
          </cell>
          <cell r="E62">
            <v>36486</v>
          </cell>
        </row>
        <row r="63">
          <cell r="A63" t="str">
            <v>E070</v>
          </cell>
          <cell r="B63" t="str">
            <v>TRANSITO</v>
          </cell>
          <cell r="C63" t="str">
            <v>DIA</v>
          </cell>
          <cell r="D63">
            <v>26275.200000000004</v>
          </cell>
          <cell r="E63">
            <v>36486</v>
          </cell>
        </row>
        <row r="64">
          <cell r="A64" t="str">
            <v>E080</v>
          </cell>
          <cell r="B64" t="str">
            <v>NIVEL DE PRECISION</v>
          </cell>
          <cell r="C64" t="str">
            <v>DIA</v>
          </cell>
          <cell r="D64">
            <v>19706.400000000005</v>
          </cell>
          <cell r="E64">
            <v>36486</v>
          </cell>
        </row>
        <row r="65">
          <cell r="A65" t="str">
            <v>E090</v>
          </cell>
          <cell r="B65" t="str">
            <v>SOLDADOR ELECTRICO</v>
          </cell>
          <cell r="C65" t="str">
            <v>DIA</v>
          </cell>
          <cell r="D65">
            <v>10710</v>
          </cell>
          <cell r="E65">
            <v>36486</v>
          </cell>
        </row>
        <row r="66">
          <cell r="A66" t="str">
            <v>E100</v>
          </cell>
          <cell r="B66" t="str">
            <v>EQUIPO DE AUTOGENA PARA CORTES TUBERIA</v>
          </cell>
          <cell r="C66" t="str">
            <v>DIA</v>
          </cell>
          <cell r="D66">
            <v>6907.95</v>
          </cell>
          <cell r="E66">
            <v>36486</v>
          </cell>
        </row>
        <row r="67">
          <cell r="A67" t="str">
            <v>E110</v>
          </cell>
          <cell r="B67" t="str">
            <v>HERRAMIENTA MENOR</v>
          </cell>
          <cell r="C67" t="str">
            <v>SG</v>
          </cell>
          <cell r="D67">
            <v>0</v>
          </cell>
          <cell r="E67">
            <v>36486</v>
          </cell>
        </row>
        <row r="68">
          <cell r="A68" t="str">
            <v>CODIGO</v>
          </cell>
          <cell r="B68" t="str">
            <v>RECURSO</v>
          </cell>
          <cell r="C68" t="str">
            <v>UN</v>
          </cell>
          <cell r="D68" t="str">
            <v>V/UNITARIO</v>
          </cell>
        </row>
        <row r="69">
          <cell r="B69" t="str">
            <v>TRANSPORTE</v>
          </cell>
        </row>
        <row r="70">
          <cell r="A70" t="str">
            <v>T010</v>
          </cell>
          <cell r="B70" t="str">
            <v>VOLQUETAS DE 5M3</v>
          </cell>
          <cell r="C70" t="str">
            <v>M3</v>
          </cell>
          <cell r="D70">
            <v>36556.800000000003</v>
          </cell>
          <cell r="E70">
            <v>36486</v>
          </cell>
        </row>
        <row r="71">
          <cell r="A71" t="str">
            <v>T020</v>
          </cell>
          <cell r="B71" t="str">
            <v>TRANSPORTE INTERNO</v>
          </cell>
          <cell r="C71" t="str">
            <v>HR</v>
          </cell>
          <cell r="D71">
            <v>22848.000000000004</v>
          </cell>
          <cell r="E71">
            <v>36486</v>
          </cell>
        </row>
        <row r="72">
          <cell r="A72" t="str">
            <v>CODIGO</v>
          </cell>
          <cell r="B72" t="str">
            <v>RECURSO</v>
          </cell>
          <cell r="C72" t="str">
            <v>UN</v>
          </cell>
          <cell r="D72" t="str">
            <v>V/UNITARIO</v>
          </cell>
        </row>
        <row r="73">
          <cell r="B73" t="str">
            <v>MANO DE OBRA</v>
          </cell>
        </row>
        <row r="74">
          <cell r="A74" t="str">
            <v>O010</v>
          </cell>
          <cell r="B74" t="str">
            <v>ENCARGADO</v>
          </cell>
          <cell r="C74" t="str">
            <v>DIA</v>
          </cell>
          <cell r="D74">
            <v>95117.137920000008</v>
          </cell>
          <cell r="E74">
            <v>36486</v>
          </cell>
        </row>
        <row r="75">
          <cell r="A75" t="str">
            <v>O020</v>
          </cell>
          <cell r="B75" t="str">
            <v>OFICIAL</v>
          </cell>
          <cell r="C75" t="str">
            <v>DIA</v>
          </cell>
          <cell r="D75">
            <v>50608.228608000012</v>
          </cell>
          <cell r="E75">
            <v>36486</v>
          </cell>
        </row>
        <row r="76">
          <cell r="A76" t="str">
            <v>O030</v>
          </cell>
          <cell r="B76" t="str">
            <v xml:space="preserve">AYUDANTE </v>
          </cell>
          <cell r="C76" t="str">
            <v>DIA</v>
          </cell>
          <cell r="D76">
            <v>20796.797952000008</v>
          </cell>
          <cell r="E76">
            <v>36486</v>
          </cell>
        </row>
        <row r="77">
          <cell r="A77" t="str">
            <v>O040</v>
          </cell>
          <cell r="B77" t="str">
            <v>TOPOGRAFO</v>
          </cell>
          <cell r="C77" t="str">
            <v>DIA</v>
          </cell>
          <cell r="D77">
            <v>25055.573760000003</v>
          </cell>
          <cell r="E77">
            <v>36486</v>
          </cell>
        </row>
        <row r="78">
          <cell r="A78" t="str">
            <v>O050</v>
          </cell>
          <cell r="B78" t="str">
            <v>CADENERO</v>
          </cell>
          <cell r="C78" t="str">
            <v>DIA</v>
          </cell>
          <cell r="D78">
            <v>25055.708106240007</v>
          </cell>
          <cell r="E78">
            <v>36486</v>
          </cell>
        </row>
        <row r="79">
          <cell r="A79" t="str">
            <v>O060</v>
          </cell>
          <cell r="B79" t="str">
            <v>MINERO</v>
          </cell>
          <cell r="C79" t="str">
            <v>DIA</v>
          </cell>
          <cell r="D79">
            <v>36192.877056000012</v>
          </cell>
          <cell r="E79">
            <v>36486</v>
          </cell>
        </row>
        <row r="80">
          <cell r="A80" t="str">
            <v>O061</v>
          </cell>
          <cell r="B80" t="str">
            <v>ALMACENISTA Y TESORERO</v>
          </cell>
          <cell r="C80" t="str">
            <v>DIA</v>
          </cell>
          <cell r="D80">
            <v>73874.310451200014</v>
          </cell>
          <cell r="E80">
            <v>36486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Base Datos Insumos"/>
      <sheetName val="Base Datos Sueldo"/>
      <sheetName val="Resumen"/>
      <sheetName val="Resumen (2)"/>
      <sheetName val="MINICAR. 753 (011-01)"/>
      <sheetName val="MINICAR.873 (011-02)"/>
      <sheetName val="MINICAR. 751 (011-03)"/>
      <sheetName val="CARGADOR 966C (011-05)"/>
      <sheetName val="CARGADOR 950B (011-06)"/>
      <sheetName val="CARGADOR 966D (011-08)"/>
      <sheetName val="CARGADOR 966E (011-09)"/>
      <sheetName val="MINICAR. S130 (011-20)"/>
      <sheetName val="MINICAR. S130 (011-21)"/>
      <sheetName val="MINICAR. 175 (011-22)"/>
      <sheetName val="BARREDORAS (012-01)"/>
      <sheetName val="BARREDORAS (012-02)"/>
      <sheetName val="VIBRO SD77DATF (022-01)"/>
      <sheetName val="VIBRO CS533E (022-02)"/>
      <sheetName val="VIBRO SD100 (022-05)"/>
      <sheetName val="VIBRO SD100 (022-06)"/>
      <sheetName val="VIBRO SD100 (022-07)"/>
      <sheetName val="VIBRO SD100 (022-08)"/>
      <sheetName val="VIBRO CS433B (022-09)"/>
      <sheetName val="VIBRO CS433B (022-12)"/>
      <sheetName val="VIBRO CS433B (022-13)"/>
      <sheetName val="VIBRO HYSTER 850A (022-14)"/>
      <sheetName val="VIBRO DYNAPAC CA-15 (022-15)"/>
      <sheetName val="VIBRO TANDEN DD65 (023-02)"/>
      <sheetName val="VIBRO TANDEN CB434C (023-03)"/>
      <sheetName val="VIBRO TANDEM DD-22 (023-12)"/>
      <sheetName val="VIBRO HYSTER C530A (024-03)"/>
      <sheetName val="VIBRO ING.RAND PT125R (024-05)"/>
      <sheetName val="VIBRO HYSTER C530A (024-11)"/>
      <sheetName val="VIBRO HYSTER C530A (024-15)"/>
      <sheetName val="COMPRESOR QUINCY QTH-15 (030-01"/>
      <sheetName val="COMPRESOR KHOLER (030-02)"/>
      <sheetName val="COMPRESOR INGERSOLL (030-07)"/>
      <sheetName val="COMPRESOR KAESER (030-08)"/>
      <sheetName val="COMPRESOR KAESER (030-09)"/>
      <sheetName val="COMPRESOR KAESER (030-10)"/>
      <sheetName val="MARTILLO H. KRUPP (031-01)"/>
      <sheetName val="MARTILLO H. KRUPP (031-04)"/>
      <sheetName val="MARTILLO H. KRUPP (031-05)"/>
      <sheetName val="MARTILLO H. KRUPP (031-06)"/>
      <sheetName val="DERRETIDORA (033-01)"/>
      <sheetName val="DERRETIDORA (033-02)"/>
      <sheetName val="RETRO 428 B (051-02)"/>
      <sheetName val="RETRO 436 B (051-03)"/>
      <sheetName val="RETRO VOLVO BL60 (051-10)"/>
      <sheetName val="RETRO VOLVO BL60 (051-11)"/>
      <sheetName val="RETRO 320R (052-03)"/>
      <sheetName val="RETRO 320R (052-04)"/>
      <sheetName val="RETRO 690ELC (052-05)"/>
      <sheetName val="RETRO 330ME (052-06)"/>
      <sheetName val="RETRO 330ME (052-07)"/>
      <sheetName val="RETRO 200C LC (052-08)"/>
      <sheetName val="RETRO 200C LC (052-09)"/>
      <sheetName val="RETRO 345BL (052-10)"/>
      <sheetName val="RETRO 200C LC (052-11)"/>
      <sheetName val="IRRIGADOR( 060-01)"/>
      <sheetName val="IRRIGADOR 211(060-03)"/>
      <sheetName val="PAVIMENTADORA BG260 (071-01)"/>
      <sheetName val="PAVIMENTADORA SB140 (071-12)"/>
      <sheetName val="PAVIMENTADORA BG245B (072-01)"/>
      <sheetName val="PAVIMENTADORA BG2455C (072-02)"/>
      <sheetName val="MOTO 670CH (090-01)"/>
      <sheetName val="MOTO 12G (090-03)"/>
      <sheetName val="MOTO 12G (090-04)"/>
      <sheetName val="MOTO 12G (090-05)"/>
      <sheetName val="MOTO 120G (090-06)"/>
      <sheetName val="MOTO 12G (090-07)"/>
      <sheetName val="MOTO 670CH (090-09)"/>
      <sheetName val="MOTO 12G (090-16)"/>
      <sheetName val="RECUPERADORA RM350 (100-01)"/>
      <sheetName val="FRESADORA ASFALTO 1000R (100-02"/>
      <sheetName val="FRESADORA PAV. W-1900 (100-03)"/>
      <sheetName val="PERFILADORA PAV. PR-450 (101-01"/>
      <sheetName val="TRACTOR AGRICOLA (111-06)"/>
      <sheetName val="TRACTOR-ORUGAS CAT-D6D (112-01)"/>
      <sheetName val="TRACTOR-ORUGA CAT-D8N (112-02)"/>
      <sheetName val="TRACTOR CAT-D7G (112-06)"/>
      <sheetName val="TRACTOR CAT-D7H (112-07)"/>
      <sheetName val="TRITURADORA MANDIBULA (120-03)"/>
      <sheetName val="VOLQ. CHEVROLET 131-05"/>
      <sheetName val="VOLQ. KENWORTH (132-10)"/>
      <sheetName val="VOLQ. KENWORTH (132-11)"/>
      <sheetName val="VOLQ. KENWORTH (132-12)"/>
      <sheetName val="VOLQ. INTERN.(132-14)"/>
      <sheetName val="VOLQ. INTERN.(132-15)"/>
      <sheetName val="VOLQ. INTERN.(132-16)"/>
      <sheetName val="VOLQ. INTERN.(132-17)"/>
      <sheetName val="VOLQ. INTERN.(132-18)"/>
      <sheetName val="VOLQ. INTERN.(132-19)"/>
      <sheetName val="VOLQ. INTERN.(132-20)"/>
      <sheetName val="VOLQ. INTERN.(132-21)"/>
      <sheetName val="VOLQ. (132-25)"/>
      <sheetName val="VOLQ. (132-26)"/>
      <sheetName val="VOLQ. (132-27)"/>
      <sheetName val="VOLQ. (132-28)"/>
      <sheetName val="VOLQ. (132-31)"/>
      <sheetName val="VOLQ. (132-32)"/>
      <sheetName val="VOLQ. (132-33)"/>
      <sheetName val="VOLQ. (132-34)"/>
      <sheetName val="VOLQ. (132-35)"/>
      <sheetName val="VOLQ. (132-36)"/>
      <sheetName val="VOLQ. (132-37)"/>
      <sheetName val="VOLQ. (132-38)"/>
      <sheetName val="VOLQ. (132-39)"/>
      <sheetName val="VOLQ. (132-41)"/>
      <sheetName val="VOLQ. (132-42)"/>
      <sheetName val="VOLQ. 132-43"/>
      <sheetName val="CARROTANQUE 140-04"/>
      <sheetName val="CARROTANQUE 140-05"/>
      <sheetName val="CARROTANQUE 140-07"/>
      <sheetName val="TRACTOMULA 150-03"/>
      <sheetName val="CAMABAJA 3 EJES 155-10"/>
      <sheetName val="CAMABAJA 2 EJES (155)-11-13"/>
      <sheetName val="CAMIONETA 161-01"/>
      <sheetName val="CAMIONETA 161-02"/>
      <sheetName val="CAMIONETA 161-04"/>
      <sheetName val="CAMIONETA 161-08"/>
      <sheetName val="CAMPERO 161-11"/>
      <sheetName val="CAMION FURGON 162-01"/>
      <sheetName val="CAMION ESTACA 162-05"/>
      <sheetName val="CAMION CABINADO 162-06"/>
      <sheetName val="CAMION FURGO 162-07"/>
      <sheetName val="CAMION FERRETERO 163-02"/>
      <sheetName val="CAMION MTTO. 163-03"/>
      <sheetName val="CAMION MTTO. 163-06"/>
      <sheetName val="MOTOBOMBA THOMPSON (182)-01-03"/>
      <sheetName val="MOTOBOMBA THOMPSON 182-02"/>
      <sheetName val="CORTADORA PAV. GRAFCO 232-04"/>
      <sheetName val="GENERADOR CAT 240-08"/>
      <sheetName val="GENERADOR CUMMINS 240-09"/>
      <sheetName val="GENERADOR WILSON 240-10"/>
      <sheetName val="TORRE ILUMIN ING.RAND 242-01"/>
      <sheetName val="TORRE ILUMIN ING.RAND 242-04"/>
      <sheetName val="TORRE ILUMIN ING.RAND 242-05"/>
      <sheetName val="TORRE SEÑALIZACION (243)-01-02"/>
      <sheetName val="TANQUE REMOLQUE (250)-03-04"/>
      <sheetName val="PLANTA ASFALTO (260-01)"/>
      <sheetName val="TRAILER-DOLLY (270) 01 AL 06"/>
      <sheetName val="Equipo107"/>
      <sheetName val="Equipo108"/>
      <sheetName val="Equipo109"/>
      <sheetName val="Equipo110"/>
      <sheetName val="Equipo111"/>
      <sheetName val="Equipo112"/>
      <sheetName val="Equipo113"/>
      <sheetName val="Equipo114"/>
      <sheetName val="Equipo115"/>
      <sheetName val="Equipo116"/>
      <sheetName val="Equipo117"/>
      <sheetName val="Equipo118"/>
      <sheetName val="Equipo119"/>
      <sheetName val="Equipo120"/>
      <sheetName val="Equipo121"/>
      <sheetName val="Equipo122"/>
      <sheetName val="Equipo123"/>
      <sheetName val="Equipo124"/>
      <sheetName val="Equipo125"/>
      <sheetName val="Equipo126"/>
      <sheetName val="Equipo127"/>
      <sheetName val="Equipo128"/>
      <sheetName val="Equipo129"/>
      <sheetName val="Equipo130"/>
      <sheetName val="Equipo131"/>
      <sheetName val="Equipo132"/>
      <sheetName val="Equipo133"/>
      <sheetName val="Equipo134"/>
      <sheetName val="Equipo135"/>
      <sheetName val="Equipo136"/>
      <sheetName val="Equipo137"/>
      <sheetName val="Equipo138"/>
      <sheetName val="Equipo139"/>
      <sheetName val="Equipo140"/>
      <sheetName val="Equipo141"/>
      <sheetName val="Equipo142"/>
      <sheetName val="Equipo143"/>
      <sheetName val="Equipo144"/>
      <sheetName val="Equipo145"/>
      <sheetName val="Equipo146"/>
      <sheetName val="Equipo147"/>
      <sheetName val="Equipo148"/>
      <sheetName val="Equipo149"/>
      <sheetName val="Equipo150"/>
      <sheetName val="Anexos"/>
      <sheetName val="PRESUPUESTO DE OPERACION"/>
      <sheetName val="C.OPER.CONSTRUPLAN"/>
      <sheetName val="TARIFAS DE EQUIPOS CTC"/>
      <sheetName val="C&amp;T"/>
      <sheetName val="U.T. Y CONSOR."/>
      <sheetName val="CAT-D7H"/>
    </sheetNames>
    <sheetDataSet>
      <sheetData sheetId="0" refreshError="1"/>
      <sheetData sheetId="1">
        <row r="4">
          <cell r="A4" t="str">
            <v>INSUMOS</v>
          </cell>
          <cell r="B4" t="str">
            <v>PRECIOS</v>
          </cell>
        </row>
        <row r="6">
          <cell r="A6" t="str">
            <v>1 Cuchilla 4T5318</v>
          </cell>
          <cell r="B6">
            <v>499826.6</v>
          </cell>
        </row>
        <row r="7">
          <cell r="A7" t="str">
            <v>1 Puntera 4J8844</v>
          </cell>
          <cell r="B7">
            <v>823134.84</v>
          </cell>
        </row>
        <row r="8">
          <cell r="A8" t="str">
            <v>1 Puntera-4j8843</v>
          </cell>
          <cell r="B8">
            <v>823134.84</v>
          </cell>
        </row>
        <row r="9">
          <cell r="A9" t="str">
            <v>2 Cuchillas 7T6936</v>
          </cell>
          <cell r="B9">
            <v>1412787.2</v>
          </cell>
        </row>
        <row r="10">
          <cell r="A10" t="str">
            <v>3 Pernos 8E6359</v>
          </cell>
          <cell r="B10">
            <v>167475</v>
          </cell>
        </row>
        <row r="11">
          <cell r="A11" t="str">
            <v>3 Puntas 6Y0359</v>
          </cell>
          <cell r="B11">
            <v>1378393.2</v>
          </cell>
        </row>
        <row r="12">
          <cell r="A12" t="str">
            <v>3 Retenedores 8E 6358</v>
          </cell>
          <cell r="B12">
            <v>167475</v>
          </cell>
        </row>
        <row r="13">
          <cell r="A13" t="str">
            <v>32 Tornillos 6F0196</v>
          </cell>
          <cell r="B13">
            <v>307984.64000000001</v>
          </cell>
        </row>
        <row r="14">
          <cell r="A14" t="str">
            <v>32 Tuercas 2J 3505</v>
          </cell>
          <cell r="B14">
            <v>170863.35999999999</v>
          </cell>
        </row>
        <row r="15">
          <cell r="A15" t="str">
            <v>Aceite Hidraulico</v>
          </cell>
          <cell r="B15">
            <v>20309</v>
          </cell>
        </row>
        <row r="16">
          <cell r="A16" t="str">
            <v>Aceite Motor</v>
          </cell>
          <cell r="B16">
            <v>20037</v>
          </cell>
        </row>
        <row r="17">
          <cell r="A17" t="str">
            <v>Aceite Motor 232-04</v>
          </cell>
          <cell r="B17">
            <v>55881.84</v>
          </cell>
        </row>
        <row r="18">
          <cell r="A18" t="str">
            <v>Aceite Transmisión</v>
          </cell>
          <cell r="B18">
            <v>21400</v>
          </cell>
        </row>
        <row r="19">
          <cell r="A19" t="str">
            <v>Aceite Transmisión 242-01</v>
          </cell>
          <cell r="B19">
            <v>5500</v>
          </cell>
        </row>
        <row r="20">
          <cell r="A20" t="str">
            <v>ACPM</v>
          </cell>
          <cell r="B20">
            <v>5497.8</v>
          </cell>
        </row>
        <row r="21">
          <cell r="A21" t="str">
            <v>Adapatador ref:8J7525 retrocargador 436B</v>
          </cell>
          <cell r="B21">
            <v>83412.12</v>
          </cell>
        </row>
        <row r="22">
          <cell r="A22" t="str">
            <v>Adaptador ref:8J7525 retrocargador 428B</v>
          </cell>
          <cell r="B22">
            <v>83412.12</v>
          </cell>
        </row>
        <row r="23">
          <cell r="A23" t="str">
            <v>Aire Primario 232-04</v>
          </cell>
          <cell r="B23">
            <v>34635.279999999999</v>
          </cell>
        </row>
        <row r="24">
          <cell r="A24" t="str">
            <v>Aire Primario 242-01</v>
          </cell>
          <cell r="B24">
            <v>176320</v>
          </cell>
        </row>
        <row r="25">
          <cell r="A25" t="str">
            <v>Aire Primario 242-04</v>
          </cell>
          <cell r="B25">
            <v>176320</v>
          </cell>
        </row>
        <row r="26">
          <cell r="A26" t="str">
            <v>Aire Primario 242-05</v>
          </cell>
          <cell r="B26">
            <v>176320</v>
          </cell>
        </row>
        <row r="27">
          <cell r="A27" t="str">
            <v>Aire Secundario 232-04</v>
          </cell>
          <cell r="B27">
            <v>174000</v>
          </cell>
        </row>
        <row r="28">
          <cell r="A28" t="str">
            <v>Aire Secundario 242-01</v>
          </cell>
          <cell r="B28">
            <v>176320</v>
          </cell>
        </row>
        <row r="29">
          <cell r="A29" t="str">
            <v>Aire Secundario 242-04</v>
          </cell>
          <cell r="B29">
            <v>176320</v>
          </cell>
        </row>
        <row r="30">
          <cell r="A30" t="str">
            <v>Aire Secundario 242-05</v>
          </cell>
          <cell r="B30">
            <v>176320</v>
          </cell>
        </row>
        <row r="31">
          <cell r="A31" t="str">
            <v>Arandela ref:5P8250</v>
          </cell>
          <cell r="B31">
            <v>6871.84</v>
          </cell>
        </row>
        <row r="32">
          <cell r="A32" t="str">
            <v>Bases ref:9U9617 perfiladora Pr450</v>
          </cell>
          <cell r="B32">
            <v>37472.639999999999</v>
          </cell>
        </row>
        <row r="33">
          <cell r="A33" t="str">
            <v>Bases ref:9U9617 perfiladora procut 1000R</v>
          </cell>
          <cell r="B33">
            <v>37472.639999999999</v>
          </cell>
        </row>
        <row r="34">
          <cell r="A34" t="str">
            <v>Combustible Final 242-01</v>
          </cell>
          <cell r="B34">
            <v>71813.45</v>
          </cell>
        </row>
        <row r="35">
          <cell r="A35" t="str">
            <v>Combustible Final 242-04</v>
          </cell>
          <cell r="B35">
            <v>71813.45</v>
          </cell>
        </row>
        <row r="36">
          <cell r="A36" t="str">
            <v>Combustible Final 242-05</v>
          </cell>
          <cell r="B36">
            <v>71813.45</v>
          </cell>
        </row>
        <row r="37">
          <cell r="A37" t="str">
            <v>Combustible Primario 242-01</v>
          </cell>
          <cell r="B37">
            <v>71813.45</v>
          </cell>
        </row>
        <row r="38">
          <cell r="A38" t="str">
            <v>Combustible Primario 242-04</v>
          </cell>
          <cell r="B38">
            <v>71813.45</v>
          </cell>
        </row>
        <row r="39">
          <cell r="A39" t="str">
            <v>Combustible Primario 242-05</v>
          </cell>
          <cell r="B39">
            <v>71813.45</v>
          </cell>
        </row>
        <row r="40">
          <cell r="A40" t="str">
            <v>Cuchilla ref.7T6936 CAT-D7H</v>
          </cell>
          <cell r="B40">
            <v>759924.12</v>
          </cell>
        </row>
        <row r="41">
          <cell r="A41" t="str">
            <v>Cuchilla ref: 6Y5540</v>
          </cell>
          <cell r="B41">
            <v>890194.44</v>
          </cell>
        </row>
        <row r="42">
          <cell r="A42" t="str">
            <v>Cuchilla ref:1U0593 cargador 966D</v>
          </cell>
          <cell r="B42">
            <v>1497457.9</v>
          </cell>
        </row>
        <row r="43">
          <cell r="A43" t="str">
            <v>Cuchilla ref:1U0593 cargador 966E</v>
          </cell>
          <cell r="B43">
            <v>1497457.9</v>
          </cell>
        </row>
        <row r="44">
          <cell r="A44" t="str">
            <v>Cuchilla ref:1U0601 cargador 950B</v>
          </cell>
          <cell r="B44">
            <v>1376570.8</v>
          </cell>
        </row>
        <row r="45">
          <cell r="A45" t="str">
            <v>Cuchilla ref:1U2406 cargador 966C</v>
          </cell>
          <cell r="B45">
            <v>1399102.7</v>
          </cell>
        </row>
        <row r="46">
          <cell r="A46" t="str">
            <v>Cuchilla ref:4T2921 CAT-D7G</v>
          </cell>
          <cell r="B46">
            <v>626144.80000000005</v>
          </cell>
        </row>
        <row r="47">
          <cell r="A47" t="str">
            <v>Cuchilla ref:4T2922 CAT-D7G</v>
          </cell>
          <cell r="B47">
            <v>466085.68</v>
          </cell>
        </row>
        <row r="48">
          <cell r="A48" t="str">
            <v>Cuchilla ref:4T5318 CAT-D6D</v>
          </cell>
          <cell r="B48">
            <v>537672.76</v>
          </cell>
        </row>
        <row r="49">
          <cell r="A49" t="str">
            <v>Cuchilla ref:4T5318 CAT-D7H</v>
          </cell>
          <cell r="B49">
            <v>537672.76</v>
          </cell>
        </row>
        <row r="50">
          <cell r="A50" t="str">
            <v>Cuchilla ref:4T6381</v>
          </cell>
          <cell r="B50">
            <v>1453136.6</v>
          </cell>
        </row>
        <row r="51">
          <cell r="A51" t="str">
            <v>Cuchilla ref:5D9553</v>
          </cell>
          <cell r="B51">
            <v>397650.32</v>
          </cell>
        </row>
        <row r="52">
          <cell r="A52" t="str">
            <v>Cuchilla ref:5D9553 motoniveladora 120G</v>
          </cell>
          <cell r="B52">
            <v>397650.32</v>
          </cell>
        </row>
        <row r="53">
          <cell r="A53" t="str">
            <v>Cuchilla ref:7t6936 CAT-D6D</v>
          </cell>
          <cell r="B53">
            <v>759924.12</v>
          </cell>
        </row>
        <row r="54">
          <cell r="A54" t="str">
            <v>Cuchilla ref:9R7621 retrocargador 428B</v>
          </cell>
          <cell r="B54">
            <v>108311.38</v>
          </cell>
        </row>
        <row r="55">
          <cell r="A55" t="str">
            <v>Cuchilla ref:9R7621 retrocargador 436B</v>
          </cell>
          <cell r="B55">
            <v>98996.72</v>
          </cell>
        </row>
        <row r="56">
          <cell r="A56" t="str">
            <v>Cuchilla ref:9R7622 retrocargador 428B</v>
          </cell>
          <cell r="B56">
            <v>98996.72</v>
          </cell>
        </row>
        <row r="57">
          <cell r="A57" t="str">
            <v>Cuchilla ref:9R7622 retrocargador 436B</v>
          </cell>
          <cell r="B57">
            <v>885434.96</v>
          </cell>
        </row>
        <row r="58">
          <cell r="A58" t="str">
            <v>Elementos de desgaste (CEPILLO)</v>
          </cell>
          <cell r="B58">
            <v>1572000</v>
          </cell>
        </row>
        <row r="59">
          <cell r="A59" t="str">
            <v>Elementos de desgaste (punta) (031)05-06</v>
          </cell>
          <cell r="B59">
            <v>1160000</v>
          </cell>
        </row>
        <row r="60">
          <cell r="A60" t="str">
            <v>Elementos de desgaste (punta) 031-01</v>
          </cell>
          <cell r="B60">
            <v>3479999.9999999995</v>
          </cell>
        </row>
        <row r="61">
          <cell r="A61" t="str">
            <v>Elementos de desgaste (punta) 031-04</v>
          </cell>
          <cell r="B61">
            <v>5336000</v>
          </cell>
        </row>
        <row r="62">
          <cell r="A62" t="str">
            <v>Escalificadores ref:1957218 motoniveladora 120G</v>
          </cell>
          <cell r="B62">
            <v>400147.8</v>
          </cell>
        </row>
        <row r="63">
          <cell r="A63" t="str">
            <v>Escarificador ref:1957219</v>
          </cell>
          <cell r="B63">
            <v>306323.52</v>
          </cell>
        </row>
        <row r="64">
          <cell r="A64" t="str">
            <v>Filtro  combustible final CAT-D7H ref:1R0750</v>
          </cell>
          <cell r="B64">
            <v>46154.080000000002</v>
          </cell>
        </row>
        <row r="65">
          <cell r="A65" t="str">
            <v>Filtro agua compac PT125R ref:59674044</v>
          </cell>
          <cell r="B65">
            <v>34289.599999999999</v>
          </cell>
        </row>
        <row r="66">
          <cell r="A66" t="str">
            <v>Filtro agua irrigador de asfalto ref:W-475</v>
          </cell>
          <cell r="B66">
            <v>4347.68</v>
          </cell>
        </row>
        <row r="67">
          <cell r="A67" t="str">
            <v>Filtro agua volqueta ref:W-475</v>
          </cell>
          <cell r="B67">
            <v>15999.88</v>
          </cell>
        </row>
        <row r="68">
          <cell r="A68" t="str">
            <v>Filtro aire compac Pt125R ref:36876423</v>
          </cell>
          <cell r="B68">
            <v>94127.039999999994</v>
          </cell>
        </row>
        <row r="69">
          <cell r="A69" t="str">
            <v>Filtro aire prim Bobcat 751 ref:6598492</v>
          </cell>
          <cell r="B69">
            <v>82448.160000000003</v>
          </cell>
        </row>
        <row r="70">
          <cell r="A70" t="str">
            <v>Filtro aire prim com.vib.SD77 ref:59825562</v>
          </cell>
          <cell r="B70">
            <v>131834</v>
          </cell>
        </row>
        <row r="71">
          <cell r="A71" t="str">
            <v>Filtro aire prim compac.vib.auto CS433B ref0773968</v>
          </cell>
          <cell r="B71">
            <v>86439.72</v>
          </cell>
        </row>
        <row r="72">
          <cell r="A72" t="str">
            <v>Filtro aire prim irrigador de asfalto ref:A2-595</v>
          </cell>
          <cell r="B72">
            <v>104999.72</v>
          </cell>
        </row>
        <row r="73">
          <cell r="A73" t="str">
            <v>Filtro aire prim motoniveladora 120G ref.7W5389</v>
          </cell>
          <cell r="B73">
            <v>165774.44</v>
          </cell>
        </row>
        <row r="74">
          <cell r="A74" t="str">
            <v>Filtro aire prim perfiladora Pr450 8T ref:P182049</v>
          </cell>
          <cell r="B74">
            <v>355798.68</v>
          </cell>
        </row>
        <row r="75">
          <cell r="A75" t="str">
            <v>Filtro aire prim retroexcavadora 330 ref:7Y1322</v>
          </cell>
          <cell r="B75">
            <v>230858.56</v>
          </cell>
        </row>
        <row r="76">
          <cell r="A76" t="str">
            <v>Filtro Aire Primario (030)-08-09-10</v>
          </cell>
          <cell r="B76">
            <v>176320</v>
          </cell>
        </row>
        <row r="77">
          <cell r="A77" t="str">
            <v>Filtro Aire Primario (030-07)</v>
          </cell>
          <cell r="B77">
            <v>176320</v>
          </cell>
        </row>
        <row r="78">
          <cell r="A78" t="str">
            <v>Filtro Aire Primario 033-01</v>
          </cell>
          <cell r="B78">
            <v>176320</v>
          </cell>
        </row>
        <row r="79">
          <cell r="A79" t="str">
            <v>Filtro Aire Primario 033-02</v>
          </cell>
          <cell r="B79">
            <v>176320</v>
          </cell>
        </row>
        <row r="80">
          <cell r="A80" t="str">
            <v>Filtro Aire Primario 120-03</v>
          </cell>
          <cell r="B80">
            <v>190454.6</v>
          </cell>
        </row>
        <row r="81">
          <cell r="A81" t="str">
            <v>Filtro aire primario 12G ref:7W5389</v>
          </cell>
          <cell r="B81">
            <v>165774.44</v>
          </cell>
        </row>
        <row r="82">
          <cell r="A82" t="str">
            <v>Filtro aire primario cargador 950B ref:7W5317</v>
          </cell>
          <cell r="B82">
            <v>175172.76</v>
          </cell>
        </row>
        <row r="83">
          <cell r="A83" t="str">
            <v>Filtro aire primario cargador 966C ref:7W5317</v>
          </cell>
          <cell r="B83">
            <v>175172.76</v>
          </cell>
        </row>
        <row r="84">
          <cell r="A84" t="str">
            <v>Filtro aire primario cargador 966D ref:7W5317</v>
          </cell>
          <cell r="B84">
            <v>175172.76</v>
          </cell>
        </row>
        <row r="85">
          <cell r="A85" t="str">
            <v>Filtro aire primario cargador 966E ref:7W5317</v>
          </cell>
          <cell r="B85">
            <v>175172.76</v>
          </cell>
        </row>
        <row r="86">
          <cell r="A86" t="str">
            <v>Filtro aire primario carro manten NPR ref:PA2712</v>
          </cell>
          <cell r="B86">
            <v>28000.080000000002</v>
          </cell>
        </row>
        <row r="87">
          <cell r="A87" t="str">
            <v>Filtro aire primario CAT-D6D ref.7W5495</v>
          </cell>
          <cell r="B87">
            <v>228441.17</v>
          </cell>
        </row>
        <row r="88">
          <cell r="A88" t="str">
            <v>Filtro aire primario CAT-D7G ref:7W5317</v>
          </cell>
          <cell r="B88">
            <v>175172.76</v>
          </cell>
        </row>
        <row r="89">
          <cell r="A89" t="str">
            <v>Filtro aire primario CAT-D7H ref:;7W5317</v>
          </cell>
          <cell r="B89">
            <v>175172.76</v>
          </cell>
        </row>
        <row r="90">
          <cell r="A90" t="str">
            <v>Filtro aire primario com.vib.SD-1000D ref:35318252</v>
          </cell>
          <cell r="B90">
            <v>131316.64000000001</v>
          </cell>
        </row>
        <row r="91">
          <cell r="A91" t="str">
            <v>Filtro aire primario compac. DD65 ref:59144170</v>
          </cell>
          <cell r="B91">
            <v>90455.64</v>
          </cell>
        </row>
        <row r="92">
          <cell r="A92" t="str">
            <v>Filtro aire primario D8N ref:1P7360</v>
          </cell>
          <cell r="B92">
            <v>151940.28</v>
          </cell>
        </row>
        <row r="93">
          <cell r="A93" t="str">
            <v>Filtro aire primario Finisher ref:254K</v>
          </cell>
          <cell r="B93">
            <v>42000.12</v>
          </cell>
        </row>
        <row r="94">
          <cell r="A94" t="str">
            <v>Filtro aire primario perfiladora procut 1000R</v>
          </cell>
          <cell r="B94">
            <v>457434.03</v>
          </cell>
        </row>
        <row r="95">
          <cell r="A95" t="str">
            <v>Filtro aire primario recuperadora RM350 ref:6I2505</v>
          </cell>
          <cell r="B95">
            <v>312986.56</v>
          </cell>
        </row>
        <row r="96">
          <cell r="A96" t="str">
            <v>Filtro aire primario retrocargador 428B ref:8N5504</v>
          </cell>
          <cell r="B96">
            <v>157427.07999999999</v>
          </cell>
        </row>
        <row r="97">
          <cell r="A97" t="str">
            <v>Filtro aire primario retrocargador 436B ref:8N5504</v>
          </cell>
          <cell r="B97">
            <v>157427.07999999999</v>
          </cell>
        </row>
        <row r="98">
          <cell r="A98" t="str">
            <v>Filtro aire primario retroexcavadora 320 ref7Y0404</v>
          </cell>
          <cell r="B98">
            <v>285085.08</v>
          </cell>
        </row>
        <row r="99">
          <cell r="A99" t="str">
            <v>Filtro aire primario retroexcavadora 345BL ref7Y0404</v>
          </cell>
          <cell r="B99">
            <v>285085.08</v>
          </cell>
        </row>
        <row r="100">
          <cell r="A100" t="str">
            <v>Filtro aire primario tanden DD-22 ref:59341560</v>
          </cell>
          <cell r="B100">
            <v>162168</v>
          </cell>
        </row>
        <row r="101">
          <cell r="A101" t="str">
            <v>Filtro aire primario tractor agricola ref:AR796</v>
          </cell>
          <cell r="B101">
            <v>127042.04</v>
          </cell>
        </row>
        <row r="102">
          <cell r="A102" t="str">
            <v>Filtro aire primario Volqueta ref:A2 595</v>
          </cell>
          <cell r="B102">
            <v>104999.72</v>
          </cell>
        </row>
        <row r="103">
          <cell r="A103" t="str">
            <v>Filtro aire primbobcat 873 ref:6666375</v>
          </cell>
          <cell r="B103">
            <v>106286.16</v>
          </cell>
        </row>
        <row r="104">
          <cell r="A104" t="str">
            <v>Filtro aire sec Bobcat 751 ref:6598462</v>
          </cell>
          <cell r="B104">
            <v>80795.16</v>
          </cell>
        </row>
        <row r="105">
          <cell r="A105" t="str">
            <v>Filtro aire sec bobcat 873 ref:6666376</v>
          </cell>
          <cell r="B105">
            <v>84417.84</v>
          </cell>
        </row>
        <row r="106">
          <cell r="A106" t="str">
            <v>Filtro aire sec com.vib. SD77 ref:59825554</v>
          </cell>
          <cell r="B106">
            <v>94743</v>
          </cell>
        </row>
        <row r="107">
          <cell r="A107" t="str">
            <v>Filtro aire sec com.vib.SD-1000D ref:35328442</v>
          </cell>
          <cell r="B107">
            <v>118184.28</v>
          </cell>
        </row>
        <row r="108">
          <cell r="A108" t="str">
            <v>Filtro aire sec irrigador de asfalto ref:A2-595</v>
          </cell>
          <cell r="B108">
            <v>104999.72</v>
          </cell>
        </row>
        <row r="109">
          <cell r="A109" t="str">
            <v>Filtro aire sec motoniveladora 120G ref:2S1285</v>
          </cell>
          <cell r="B109">
            <v>164490.32</v>
          </cell>
        </row>
        <row r="110">
          <cell r="A110" t="str">
            <v>Filtro aire sec perfiladora PR450 ref:P182049</v>
          </cell>
          <cell r="B110">
            <v>355798.68</v>
          </cell>
        </row>
        <row r="111">
          <cell r="A111" t="str">
            <v>Filtro aire sec recuperadora RM350 ref:6I2506</v>
          </cell>
          <cell r="B111">
            <v>286253.2</v>
          </cell>
        </row>
        <row r="112">
          <cell r="A112" t="str">
            <v>Filtro aire sec retrocargador 428B ref:4W6691</v>
          </cell>
          <cell r="B112">
            <v>142776.28</v>
          </cell>
        </row>
        <row r="113">
          <cell r="A113" t="str">
            <v>Filtro aire sec retrocargador 436B ref:4W6691</v>
          </cell>
          <cell r="B113">
            <v>142776.28</v>
          </cell>
        </row>
        <row r="114">
          <cell r="A114" t="str">
            <v>Filtro aire sec retroexcavadora 320 ref:5I5208</v>
          </cell>
          <cell r="B114">
            <v>142425.96</v>
          </cell>
        </row>
        <row r="115">
          <cell r="A115" t="str">
            <v>Filtro aire sec retroexcavadora 330 ref:7Y1323</v>
          </cell>
          <cell r="B115">
            <v>379063.64</v>
          </cell>
        </row>
        <row r="116">
          <cell r="A116" t="str">
            <v>Filtro aire sec retroexcavadora 345BL ref:5I5208</v>
          </cell>
          <cell r="B116">
            <v>142425.96</v>
          </cell>
        </row>
        <row r="117">
          <cell r="A117" t="str">
            <v>Filtro Aire Secundario (030)-08-09-10</v>
          </cell>
          <cell r="B117">
            <v>176320</v>
          </cell>
        </row>
        <row r="118">
          <cell r="A118" t="str">
            <v>Filtro Aire Secundario (030-07)</v>
          </cell>
          <cell r="B118">
            <v>176320</v>
          </cell>
        </row>
        <row r="119">
          <cell r="A119" t="str">
            <v>Filtro Aire Secundario 033-01</v>
          </cell>
          <cell r="B119">
            <v>176320</v>
          </cell>
        </row>
        <row r="120">
          <cell r="A120" t="str">
            <v>Filtro Aire Secundario 033-02</v>
          </cell>
          <cell r="B120">
            <v>176320</v>
          </cell>
        </row>
        <row r="121">
          <cell r="A121" t="str">
            <v>Filtro Aire Secundario 120-03</v>
          </cell>
          <cell r="B121">
            <v>195390.4</v>
          </cell>
        </row>
        <row r="122">
          <cell r="A122" t="str">
            <v>Filtro aire secundario 12G ref:2S1285</v>
          </cell>
          <cell r="B122">
            <v>164490.32</v>
          </cell>
        </row>
        <row r="123">
          <cell r="A123" t="str">
            <v>Filtro aire secundario caompac. DD65 ref:59144188</v>
          </cell>
          <cell r="B123">
            <v>67856.52</v>
          </cell>
        </row>
        <row r="124">
          <cell r="A124" t="str">
            <v>Filtro aire secundario cargador 950B ref:9S9972</v>
          </cell>
          <cell r="B124">
            <v>178149.32</v>
          </cell>
        </row>
        <row r="125">
          <cell r="A125" t="str">
            <v>Filtro aire secundario cargador 966C ref:2S1286</v>
          </cell>
          <cell r="B125">
            <v>184978.24</v>
          </cell>
        </row>
        <row r="126">
          <cell r="A126" t="str">
            <v>Filtro aire secundario cargador 966D ref:9S9972</v>
          </cell>
          <cell r="B126">
            <v>178149.32</v>
          </cell>
        </row>
        <row r="127">
          <cell r="A127" t="str">
            <v>Filtro aire secundario cargador 966E ref:9S9972</v>
          </cell>
          <cell r="B127">
            <v>178149.32</v>
          </cell>
        </row>
        <row r="128">
          <cell r="A128" t="str">
            <v>Filtro aire secundario CAT-D6D ref:1P7360</v>
          </cell>
          <cell r="B128">
            <v>228441.17</v>
          </cell>
        </row>
        <row r="129">
          <cell r="A129" t="str">
            <v>Filtro aire secundario CAT-D7G ref.9S9972</v>
          </cell>
          <cell r="B129">
            <v>178149.32</v>
          </cell>
        </row>
        <row r="130">
          <cell r="A130" t="str">
            <v>Filtro aire secundario CAT-D7H ref:9S9972</v>
          </cell>
          <cell r="B130">
            <v>178149.32</v>
          </cell>
        </row>
        <row r="131">
          <cell r="A131" t="str">
            <v>Filtro aire secundario compac. Cs 433B ref:0773968</v>
          </cell>
          <cell r="B131">
            <v>86439.72</v>
          </cell>
        </row>
        <row r="132">
          <cell r="A132" t="str">
            <v>Filtro aire secundario D8N ref:7W5495</v>
          </cell>
          <cell r="B132">
            <v>196827.64</v>
          </cell>
        </row>
        <row r="133">
          <cell r="A133" t="str">
            <v>Filtro aire secundario Finisher ref.254K</v>
          </cell>
          <cell r="B133">
            <v>42000.12</v>
          </cell>
        </row>
        <row r="134">
          <cell r="A134" t="str">
            <v>Filtro aire secundario perfiladora procut 1000R</v>
          </cell>
          <cell r="B134">
            <v>243552.25</v>
          </cell>
        </row>
        <row r="135">
          <cell r="A135" t="str">
            <v>Filtro aire secundario tractor agricola ref:AL671</v>
          </cell>
          <cell r="B135">
            <v>82959.72</v>
          </cell>
        </row>
        <row r="136">
          <cell r="A136" t="str">
            <v>Filtro aire secundario Volqueta ref:A2 595</v>
          </cell>
          <cell r="B136">
            <v>104999.72</v>
          </cell>
        </row>
        <row r="137">
          <cell r="A137" t="str">
            <v>Filtro comb compac PT125R ref:35308048</v>
          </cell>
          <cell r="B137">
            <v>72556.84</v>
          </cell>
        </row>
        <row r="138">
          <cell r="A138" t="str">
            <v>Filtro comble com.vib.SD77  ref35374677</v>
          </cell>
          <cell r="B138">
            <v>48071.56</v>
          </cell>
        </row>
        <row r="139">
          <cell r="A139" t="str">
            <v>Filtro comble final com.vib.SD-1000D ref:59728196</v>
          </cell>
          <cell r="B139">
            <v>47774.6</v>
          </cell>
        </row>
        <row r="140">
          <cell r="A140" t="str">
            <v>Filtro comble final irrigador de asfalto ref:BF877</v>
          </cell>
          <cell r="B140">
            <v>14999.96</v>
          </cell>
        </row>
        <row r="141">
          <cell r="A141" t="str">
            <v>Filtro comble final perfiladora PR-450 ref:1R0749</v>
          </cell>
          <cell r="B141">
            <v>67331.039999999994</v>
          </cell>
        </row>
        <row r="142">
          <cell r="A142" t="str">
            <v>Filtro comble final recuperadora RM350 ref:1R0749</v>
          </cell>
          <cell r="B142">
            <v>67331.039999999994</v>
          </cell>
        </row>
        <row r="143">
          <cell r="A143" t="str">
            <v>Filtro comble final retrocargador 428B ref:159610</v>
          </cell>
          <cell r="B143">
            <v>94021.48</v>
          </cell>
        </row>
        <row r="144">
          <cell r="A144" t="str">
            <v>Filtro comble final retroexcavador 330 ref:1R0750</v>
          </cell>
          <cell r="B144">
            <v>46154.080000000002</v>
          </cell>
        </row>
        <row r="145">
          <cell r="A145" t="str">
            <v>Filtro comble prim irrigador de asfalto ref:BF 876</v>
          </cell>
          <cell r="B145">
            <v>14999.96</v>
          </cell>
        </row>
        <row r="146">
          <cell r="A146" t="str">
            <v>Filtro comble prim tractor agricola ref:AL679</v>
          </cell>
          <cell r="B146">
            <v>15000</v>
          </cell>
        </row>
        <row r="147">
          <cell r="A147" t="str">
            <v>Filtro comble primario compac DD65 ref:54477153</v>
          </cell>
          <cell r="B147">
            <v>36205.919999999998</v>
          </cell>
        </row>
        <row r="148">
          <cell r="A148" t="str">
            <v>Filtro comble primario Hyster C-530A ref:PM228</v>
          </cell>
          <cell r="B148">
            <v>4999.6000000000004</v>
          </cell>
        </row>
        <row r="149">
          <cell r="A149" t="str">
            <v>Filtro comble sec compac.  DD65 ref:36855493</v>
          </cell>
          <cell r="B149">
            <v>41412</v>
          </cell>
        </row>
        <row r="150">
          <cell r="A150" t="str">
            <v>Filtro comble separadores agua Finisher ref:8N9803</v>
          </cell>
          <cell r="B150">
            <v>79552.800000000003</v>
          </cell>
        </row>
        <row r="151">
          <cell r="A151" t="str">
            <v>Filtro combustible Final (030)-08-09-10</v>
          </cell>
          <cell r="B151">
            <v>71813.45</v>
          </cell>
        </row>
        <row r="152">
          <cell r="A152" t="str">
            <v>Filtro combustible Final (030-07)</v>
          </cell>
          <cell r="B152">
            <v>71813.45</v>
          </cell>
        </row>
        <row r="153">
          <cell r="A153" t="str">
            <v>Filtro combustible Final 033-01</v>
          </cell>
          <cell r="B153">
            <v>71813.45</v>
          </cell>
        </row>
        <row r="154">
          <cell r="A154" t="str">
            <v>Filtro combustible Final 033-02</v>
          </cell>
          <cell r="B154">
            <v>71813.45</v>
          </cell>
        </row>
        <row r="155">
          <cell r="A155" t="str">
            <v>Filtro Combustible Final 120-03</v>
          </cell>
          <cell r="B155">
            <v>48751.32</v>
          </cell>
        </row>
        <row r="156">
          <cell r="A156" t="str">
            <v>Filtro combustible final 12G ref:1R0750</v>
          </cell>
          <cell r="B156">
            <v>46154.080000000002</v>
          </cell>
        </row>
        <row r="157">
          <cell r="A157" t="str">
            <v>Filtro Combustible Final 232-04</v>
          </cell>
          <cell r="B157">
            <v>36748.800000000003</v>
          </cell>
        </row>
        <row r="158">
          <cell r="A158" t="str">
            <v>Filtro combustible final cargador 950B ref:1R0750</v>
          </cell>
          <cell r="B158">
            <v>46154.080000000002</v>
          </cell>
        </row>
        <row r="159">
          <cell r="A159" t="str">
            <v>Filtro combustible final cargador 966C ref:1R0750</v>
          </cell>
          <cell r="B159">
            <v>46154.080000000002</v>
          </cell>
        </row>
        <row r="160">
          <cell r="A160" t="str">
            <v>Filtro combustible final cargador 966D ref:1R0750</v>
          </cell>
          <cell r="B160">
            <v>46154.080000000002</v>
          </cell>
        </row>
        <row r="161">
          <cell r="A161" t="str">
            <v>Filtro combustible final cargador 966E ref:1R0750</v>
          </cell>
          <cell r="B161">
            <v>46154.080000000002</v>
          </cell>
        </row>
        <row r="162">
          <cell r="A162" t="str">
            <v>Filtro combustible final carro mto C-70 ref:PM228</v>
          </cell>
          <cell r="B162">
            <v>4999.6000000000004</v>
          </cell>
        </row>
        <row r="163">
          <cell r="A163" t="str">
            <v>Filtro combustible final carro mto NPR ref:A-4052</v>
          </cell>
          <cell r="B163">
            <v>12760</v>
          </cell>
        </row>
        <row r="164">
          <cell r="A164" t="str">
            <v>Filtro combustible final CAT-D6D ref:1R0750</v>
          </cell>
          <cell r="B164">
            <v>53538.73</v>
          </cell>
        </row>
        <row r="165">
          <cell r="A165" t="str">
            <v>Filtro combustible final CAT-D7G ref.1R0750</v>
          </cell>
          <cell r="B165">
            <v>46154.080000000002</v>
          </cell>
        </row>
        <row r="166">
          <cell r="A166" t="str">
            <v>Filtro combustible final com CS433B ref:0676987</v>
          </cell>
          <cell r="B166">
            <v>23435.48</v>
          </cell>
        </row>
        <row r="167">
          <cell r="A167" t="str">
            <v>Filtro combustible final D8N ref:1R0749</v>
          </cell>
          <cell r="B167">
            <v>67331.039999999994</v>
          </cell>
        </row>
        <row r="168">
          <cell r="A168" t="str">
            <v>Filtro combustible final Hyster C-530A ref:PM228</v>
          </cell>
          <cell r="B168">
            <v>4999.6000000000004</v>
          </cell>
        </row>
        <row r="169">
          <cell r="A169" t="str">
            <v>Filtro combustible final moto 120G ref:1R0750</v>
          </cell>
          <cell r="B169">
            <v>46154.080000000002</v>
          </cell>
        </row>
        <row r="170">
          <cell r="A170" t="str">
            <v>Filtro combustible final perfiladora procut 1000R</v>
          </cell>
          <cell r="B170">
            <v>62772.24</v>
          </cell>
        </row>
        <row r="171">
          <cell r="A171" t="str">
            <v>Filtro combustible final retro 320 ref:5I7951</v>
          </cell>
          <cell r="B171">
            <v>45634.400000000001</v>
          </cell>
        </row>
        <row r="172">
          <cell r="A172" t="str">
            <v>Filtro combustible final retro 345BL ref:5I7951</v>
          </cell>
          <cell r="B172">
            <v>45634.400000000001</v>
          </cell>
        </row>
        <row r="173">
          <cell r="A173" t="str">
            <v>Filtro combustible final retro 436B ref:1596102</v>
          </cell>
          <cell r="B173">
            <v>94021.48</v>
          </cell>
        </row>
        <row r="174">
          <cell r="A174" t="str">
            <v>Filtro combustible final tanden DD-22 ref:59765511</v>
          </cell>
          <cell r="B174">
            <v>39208</v>
          </cell>
        </row>
        <row r="175">
          <cell r="A175" t="str">
            <v>Filtro combustible final Volqueta  ref:BF 877</v>
          </cell>
          <cell r="B175">
            <v>14999.96</v>
          </cell>
        </row>
        <row r="176">
          <cell r="A176" t="str">
            <v>Filtro combustible prim Bobcat 751 ref:6667352</v>
          </cell>
          <cell r="B176">
            <v>60517.2</v>
          </cell>
        </row>
        <row r="177">
          <cell r="A177" t="str">
            <v>Filtro combustible prim bobcat 873 ref:6667352</v>
          </cell>
          <cell r="B177">
            <v>60517.2</v>
          </cell>
        </row>
        <row r="178">
          <cell r="A178" t="str">
            <v>Filtro combustible prim carro mto NPR ref:A-4051</v>
          </cell>
          <cell r="B178">
            <v>11600</v>
          </cell>
        </row>
        <row r="179">
          <cell r="A179" t="str">
            <v>Filtro combustible prim carro mtoC-70 ref:PM228</v>
          </cell>
          <cell r="B179">
            <v>4999.6000000000004</v>
          </cell>
        </row>
        <row r="180">
          <cell r="A180" t="str">
            <v>Filtro combustible Primario (030)-08-09-10</v>
          </cell>
          <cell r="B180">
            <v>71813.45</v>
          </cell>
        </row>
        <row r="181">
          <cell r="A181" t="str">
            <v>Filtro combustible Primario (030-07)</v>
          </cell>
          <cell r="B181">
            <v>71813.45</v>
          </cell>
        </row>
        <row r="182">
          <cell r="A182" t="str">
            <v>Filtro combustible Primario 033-01</v>
          </cell>
          <cell r="B182">
            <v>71813.45</v>
          </cell>
        </row>
        <row r="183">
          <cell r="A183" t="str">
            <v>Filtro combustible Primario 033-02</v>
          </cell>
          <cell r="B183">
            <v>71813.45</v>
          </cell>
        </row>
        <row r="184">
          <cell r="A184" t="str">
            <v>Filtro Combustible Primario 120-03</v>
          </cell>
          <cell r="B184">
            <v>48751.32</v>
          </cell>
        </row>
        <row r="185">
          <cell r="A185" t="str">
            <v>Filtro combustible primario 12G ref:1R0750</v>
          </cell>
          <cell r="B185">
            <v>46154.080000000002</v>
          </cell>
        </row>
        <row r="186">
          <cell r="A186" t="str">
            <v>Filtro Combustible Primario 232-04</v>
          </cell>
          <cell r="B186">
            <v>25457.360000000001</v>
          </cell>
        </row>
        <row r="187">
          <cell r="A187" t="str">
            <v>Filtro combustible primario DD-22 ref:59765511</v>
          </cell>
          <cell r="B187">
            <v>39208</v>
          </cell>
        </row>
        <row r="188">
          <cell r="A188" t="str">
            <v>Filtro combustible primario Finisher ref:BF909</v>
          </cell>
          <cell r="B188">
            <v>43999.96</v>
          </cell>
        </row>
        <row r="189">
          <cell r="A189" t="str">
            <v>Filtro combustible primario recupRM350 ref:1R0749</v>
          </cell>
          <cell r="B189">
            <v>67331.039999999994</v>
          </cell>
        </row>
        <row r="190">
          <cell r="A190" t="str">
            <v>Filtro combustible primario retro 320 ref:5I7951</v>
          </cell>
          <cell r="B190">
            <v>45634.400000000001</v>
          </cell>
        </row>
        <row r="191">
          <cell r="A191" t="str">
            <v>Filtro combustible primario retro 345BL ref:5I7951</v>
          </cell>
          <cell r="B191">
            <v>45634.400000000001</v>
          </cell>
        </row>
        <row r="192">
          <cell r="A192" t="str">
            <v>Filtro combustible primario Volqueta ref:BF 876</v>
          </cell>
          <cell r="B192">
            <v>14999.96</v>
          </cell>
        </row>
        <row r="193">
          <cell r="A193" t="str">
            <v>Filtro combustible secundario Finisher ref: BF909</v>
          </cell>
          <cell r="B193">
            <v>43999.96</v>
          </cell>
        </row>
        <row r="194">
          <cell r="A194" t="str">
            <v>Filtro de motor irrigador de asfalto ref:FC-67</v>
          </cell>
          <cell r="B194">
            <v>17999.72</v>
          </cell>
        </row>
        <row r="195">
          <cell r="A195" t="str">
            <v>Filtro desechable gas Hyster C-530A ref:GF61</v>
          </cell>
          <cell r="B195">
            <v>5800</v>
          </cell>
        </row>
        <row r="196">
          <cell r="A196" t="str">
            <v>Filtro hdco compac PT125R ref:59490664</v>
          </cell>
          <cell r="B196">
            <v>117714.48</v>
          </cell>
        </row>
        <row r="197">
          <cell r="A197" t="str">
            <v>Filtro hdco compactador PT125R ref:59303123</v>
          </cell>
          <cell r="B197">
            <v>125072.36</v>
          </cell>
        </row>
        <row r="198">
          <cell r="A198" t="str">
            <v>Filtro Hidraulico 120-03</v>
          </cell>
          <cell r="B198">
            <v>112032.8</v>
          </cell>
        </row>
        <row r="199">
          <cell r="A199" t="str">
            <v>Filtro hidráulico 12G ref:1R0719</v>
          </cell>
          <cell r="B199">
            <v>41321.519999999997</v>
          </cell>
        </row>
        <row r="200">
          <cell r="A200" t="str">
            <v>Filtro Hidraulico 232-04</v>
          </cell>
          <cell r="B200">
            <v>20309.099999999999</v>
          </cell>
        </row>
        <row r="201">
          <cell r="A201" t="str">
            <v>Filtro hidraulico Bobcat 751 ref:6630977</v>
          </cell>
          <cell r="B201">
            <v>149575.04000000001</v>
          </cell>
        </row>
        <row r="202">
          <cell r="A202" t="str">
            <v>Filtro hidraulico Bobcat 873 ref:6630977</v>
          </cell>
          <cell r="B202">
            <v>149575.04000000001</v>
          </cell>
        </row>
        <row r="203">
          <cell r="A203" t="str">
            <v>Filtro hidraulico cam.vib.auto SD-100D ref58887936</v>
          </cell>
          <cell r="B203">
            <v>192709.64</v>
          </cell>
        </row>
        <row r="204">
          <cell r="A204" t="str">
            <v>Filtro hidraulico cargador  966C ref:1R0719</v>
          </cell>
          <cell r="B204">
            <v>41321.519999999997</v>
          </cell>
        </row>
        <row r="205">
          <cell r="A205" t="str">
            <v>Filtro hidraulico cargador 950B ref:1R0719</v>
          </cell>
          <cell r="B205">
            <v>41321.519999999997</v>
          </cell>
        </row>
        <row r="206">
          <cell r="A206" t="str">
            <v>Filtro hidraulico cargador 966D ref:1R0719</v>
          </cell>
          <cell r="B206">
            <v>41321.519999999997</v>
          </cell>
        </row>
        <row r="207">
          <cell r="A207" t="str">
            <v>Filtro hidraulico cargador 966E ref:1R0719</v>
          </cell>
          <cell r="B207">
            <v>41321.519999999997</v>
          </cell>
        </row>
        <row r="208">
          <cell r="A208" t="str">
            <v>Filtro hidraulico CAT-D6D ref:1R0741</v>
          </cell>
          <cell r="B208">
            <v>53538.73</v>
          </cell>
        </row>
        <row r="209">
          <cell r="A209" t="str">
            <v>Filtro hidraulico CAT-D7G ref:1R0735</v>
          </cell>
          <cell r="B209">
            <v>103168.08</v>
          </cell>
        </row>
        <row r="210">
          <cell r="A210" t="str">
            <v>Filtro hidraulico CAT-D7H ref:1R0735</v>
          </cell>
          <cell r="B210">
            <v>103168.08</v>
          </cell>
        </row>
        <row r="211">
          <cell r="A211" t="str">
            <v>Filtro hidraulico com.vib SD77 ref:58887936</v>
          </cell>
          <cell r="B211">
            <v>173686.8</v>
          </cell>
        </row>
        <row r="212">
          <cell r="A212" t="str">
            <v>Filtro hidraulico compactador DD65 ref:59026500</v>
          </cell>
          <cell r="B212">
            <v>58805.04</v>
          </cell>
        </row>
        <row r="213">
          <cell r="A213" t="str">
            <v>Filtro hidraulico D8N ref:1R0741</v>
          </cell>
          <cell r="B213">
            <v>46154.080000000002</v>
          </cell>
        </row>
        <row r="214">
          <cell r="A214" t="str">
            <v>Filtro hidraulico Finisher ref:BT287</v>
          </cell>
          <cell r="B214">
            <v>42000.12</v>
          </cell>
        </row>
        <row r="215">
          <cell r="A215" t="str">
            <v>Filtro hidraulico motoniveladora 120G ref:1R0719</v>
          </cell>
          <cell r="B215">
            <v>41321.519999999997</v>
          </cell>
        </row>
        <row r="216">
          <cell r="A216" t="str">
            <v>Filtro hidraulico perfiladora PR-450 ref:0541719</v>
          </cell>
          <cell r="B216">
            <v>41755.360000000001</v>
          </cell>
        </row>
        <row r="217">
          <cell r="A217" t="str">
            <v>Filtro hidraulico perfiladora procut 1000R</v>
          </cell>
          <cell r="B217">
            <v>305117.49</v>
          </cell>
        </row>
        <row r="218">
          <cell r="A218" t="str">
            <v>Filtro hidraulico retrocargador 428B ref:1194740</v>
          </cell>
          <cell r="B218">
            <v>50063.28</v>
          </cell>
        </row>
        <row r="219">
          <cell r="A219" t="str">
            <v>Filtro hidraulico retrocargador 436B ref:9T0973</v>
          </cell>
          <cell r="B219">
            <v>247439.6</v>
          </cell>
        </row>
        <row r="220">
          <cell r="A220" t="str">
            <v>Filtro hidraulico retroex330 ref:0944412</v>
          </cell>
          <cell r="B220">
            <v>38226.639999999999</v>
          </cell>
        </row>
        <row r="221">
          <cell r="A221" t="str">
            <v>Filtro hidraulico retroexcavadora 320 ref.4I3948</v>
          </cell>
          <cell r="B221">
            <v>170226.52</v>
          </cell>
        </row>
        <row r="222">
          <cell r="A222" t="str">
            <v>Filtro hidraulico retroexcavadora 345BL ref.4I3948</v>
          </cell>
          <cell r="B222">
            <v>170226.52</v>
          </cell>
        </row>
        <row r="223">
          <cell r="A223" t="str">
            <v>Filtro hidraulico tanden DD-22 ref:59480673</v>
          </cell>
          <cell r="B223">
            <v>41296</v>
          </cell>
        </row>
        <row r="224">
          <cell r="A224" t="str">
            <v>Filtro hidraulico tractor agricola ref:AR756</v>
          </cell>
          <cell r="B224">
            <v>19128.400000000001</v>
          </cell>
        </row>
        <row r="225">
          <cell r="A225" t="str">
            <v>Filtro hidrco compac.vib.auto CS433B ref:1446691</v>
          </cell>
          <cell r="B225">
            <v>157521.04</v>
          </cell>
        </row>
        <row r="226">
          <cell r="A226" t="str">
            <v>Filtro linea tandem DD-22 ref:36845493</v>
          </cell>
          <cell r="B226">
            <v>562600</v>
          </cell>
        </row>
        <row r="227">
          <cell r="A227" t="str">
            <v>Filtro Motor</v>
          </cell>
          <cell r="B227">
            <v>38537</v>
          </cell>
        </row>
        <row r="228">
          <cell r="A228" t="str">
            <v>Filtro Motor (030-07)</v>
          </cell>
          <cell r="B228">
            <v>38537</v>
          </cell>
        </row>
        <row r="229">
          <cell r="A229" t="str">
            <v>Filtro Motor 033-01</v>
          </cell>
          <cell r="B229">
            <v>38537</v>
          </cell>
        </row>
        <row r="230">
          <cell r="A230" t="str">
            <v>Filtro Motor 033-02</v>
          </cell>
          <cell r="B230">
            <v>38537</v>
          </cell>
        </row>
        <row r="231">
          <cell r="A231" t="str">
            <v>Filtro Motor 120-03</v>
          </cell>
          <cell r="B231">
            <v>42796.77</v>
          </cell>
        </row>
        <row r="232">
          <cell r="A232" t="str">
            <v>Filtro motor 12G ref:1R0739</v>
          </cell>
          <cell r="B232">
            <v>38226.639999999999</v>
          </cell>
        </row>
        <row r="233">
          <cell r="A233" t="str">
            <v>Filtro Motor 232-04</v>
          </cell>
          <cell r="B233">
            <v>20037</v>
          </cell>
        </row>
        <row r="234">
          <cell r="A234" t="str">
            <v xml:space="preserve">Filtro Motor 242-01 </v>
          </cell>
          <cell r="B234">
            <v>38537</v>
          </cell>
        </row>
        <row r="235">
          <cell r="A235" t="str">
            <v>Filtro Motor 242-05</v>
          </cell>
          <cell r="B235">
            <v>38537</v>
          </cell>
        </row>
        <row r="236">
          <cell r="A236" t="str">
            <v>Filtro motor cargador 950B ref:1R0739</v>
          </cell>
          <cell r="B236">
            <v>38226.639999999999</v>
          </cell>
        </row>
        <row r="237">
          <cell r="A237" t="str">
            <v>Filtro motor cargador 966C ref:1R0739</v>
          </cell>
          <cell r="B237">
            <v>38226.639999999999</v>
          </cell>
        </row>
        <row r="238">
          <cell r="A238" t="str">
            <v>Filtro motor cargador 966D ref:1R0739</v>
          </cell>
          <cell r="B238">
            <v>38226.639999999999</v>
          </cell>
        </row>
        <row r="239">
          <cell r="A239" t="str">
            <v>Filtro motor cargador 966E ref:1R0739</v>
          </cell>
          <cell r="B239">
            <v>38226.639999999999</v>
          </cell>
        </row>
        <row r="240">
          <cell r="A240" t="str">
            <v>Filtro motor carro manten C-70 ref: FC48</v>
          </cell>
          <cell r="B240">
            <v>10000.36</v>
          </cell>
        </row>
        <row r="241">
          <cell r="A241" t="str">
            <v>Filtro motor carro mto NPR ref: A4051</v>
          </cell>
          <cell r="B241">
            <v>9500.4</v>
          </cell>
        </row>
        <row r="242">
          <cell r="A242" t="str">
            <v>Filtro motor CAT-D6D ref:1R0739</v>
          </cell>
          <cell r="B242">
            <v>44342.9</v>
          </cell>
        </row>
        <row r="243">
          <cell r="A243" t="str">
            <v>Filtro motor CAT-D7G ref.1R0739</v>
          </cell>
          <cell r="B243">
            <v>38226.639999999999</v>
          </cell>
        </row>
        <row r="244">
          <cell r="A244" t="str">
            <v>Filtro motor CAT-D7H ref:1R0739</v>
          </cell>
          <cell r="B244">
            <v>38226.639999999999</v>
          </cell>
        </row>
        <row r="245">
          <cell r="A245" t="str">
            <v>Filtro motor com.vib SD77ref:59728170</v>
          </cell>
          <cell r="B245">
            <v>29975.56</v>
          </cell>
        </row>
        <row r="246">
          <cell r="A246" t="str">
            <v>Filtro motor compac PT125R ref:35308048</v>
          </cell>
          <cell r="B246">
            <v>61799</v>
          </cell>
        </row>
        <row r="247">
          <cell r="A247" t="str">
            <v>Filtro motor compac.vib.auto CS433B ref:7W2326</v>
          </cell>
          <cell r="B247">
            <v>33832.559999999998</v>
          </cell>
        </row>
        <row r="248">
          <cell r="A248" t="str">
            <v>Filtro motor compac.vibr.auto SD-100D ref:59728170</v>
          </cell>
          <cell r="B248">
            <v>33454.400000000001</v>
          </cell>
        </row>
        <row r="249">
          <cell r="A249" t="str">
            <v>Filtro motor compactador DD65 ref:97127328</v>
          </cell>
          <cell r="B249">
            <v>56971.08</v>
          </cell>
        </row>
        <row r="250">
          <cell r="A250" t="str">
            <v>Filtro motor D8N ref: 2P4005</v>
          </cell>
          <cell r="B250">
            <v>73466.28</v>
          </cell>
        </row>
        <row r="251">
          <cell r="A251" t="str">
            <v>Filtro motor finisher ref: A26</v>
          </cell>
          <cell r="B251">
            <v>12000.2</v>
          </cell>
        </row>
        <row r="252">
          <cell r="A252" t="str">
            <v>Filtro motor Hyster C-530A ref: PER49</v>
          </cell>
          <cell r="B252">
            <v>11600</v>
          </cell>
        </row>
        <row r="253">
          <cell r="A253" t="str">
            <v>Filtro motor minicargador Bobcat 751 ref:6665603</v>
          </cell>
          <cell r="B253">
            <v>32865.120000000003</v>
          </cell>
        </row>
        <row r="254">
          <cell r="A254" t="str">
            <v>Filtro motor minicargador Bobcat 873 ref:6665603</v>
          </cell>
          <cell r="B254">
            <v>32865.120000000003</v>
          </cell>
        </row>
        <row r="255">
          <cell r="A255" t="str">
            <v>Filtro motor motoniveladora 120G ref:1R0739</v>
          </cell>
          <cell r="B255">
            <v>38226.639999999999</v>
          </cell>
        </row>
        <row r="256">
          <cell r="A256" t="str">
            <v>Filtro motor perfiladora Pr-450 ref:1R0716</v>
          </cell>
          <cell r="B256">
            <v>76289.72</v>
          </cell>
        </row>
        <row r="257">
          <cell r="A257" t="str">
            <v>Filtro motor perfiladora procut 1000R</v>
          </cell>
          <cell r="B257">
            <v>103251.92</v>
          </cell>
        </row>
        <row r="258">
          <cell r="A258" t="str">
            <v>Filtro motor recuperadora RM350 ref:1R0716</v>
          </cell>
          <cell r="B258">
            <v>76289.72</v>
          </cell>
        </row>
        <row r="259">
          <cell r="A259" t="str">
            <v>Filtro motor retrocargador 428B 1R0739 ref:7W2326</v>
          </cell>
          <cell r="B259">
            <v>33832.559999999998</v>
          </cell>
        </row>
        <row r="260">
          <cell r="A260" t="str">
            <v>Filtro motor retrocargador 436B ref:7W2326</v>
          </cell>
          <cell r="B260">
            <v>33832.559999999998</v>
          </cell>
        </row>
        <row r="261">
          <cell r="A261" t="str">
            <v>Filtro motor retroexcavadora 320 ref:1R0739</v>
          </cell>
          <cell r="B261">
            <v>38226.639999999999</v>
          </cell>
        </row>
        <row r="262">
          <cell r="A262" t="str">
            <v>Filtro motor retroexcavadora 330 ref:1R0739</v>
          </cell>
          <cell r="B262">
            <v>32954</v>
          </cell>
        </row>
        <row r="263">
          <cell r="A263" t="str">
            <v>Filtro motor retroexcavadora 345BL ref:1R0739</v>
          </cell>
          <cell r="B263">
            <v>38226.639999999999</v>
          </cell>
        </row>
        <row r="264">
          <cell r="A264" t="str">
            <v>Filtro motor tandemDD-22 ref:59489583</v>
          </cell>
          <cell r="B264">
            <v>39904</v>
          </cell>
        </row>
        <row r="265">
          <cell r="A265" t="str">
            <v>Filtro motor tractor agricola ref: T19044</v>
          </cell>
          <cell r="B265">
            <v>15447.72</v>
          </cell>
        </row>
        <row r="266">
          <cell r="A266" t="str">
            <v>Filtro motor Volqueta  ref:FC-67</v>
          </cell>
          <cell r="B266">
            <v>17999.72</v>
          </cell>
        </row>
        <row r="267">
          <cell r="A267" t="str">
            <v>Filtro succion hco compac PT125R ref:59581595</v>
          </cell>
          <cell r="B267">
            <v>102811.96</v>
          </cell>
        </row>
        <row r="268">
          <cell r="A268" t="str">
            <v>Filtro Transmisión 120-03</v>
          </cell>
          <cell r="B268">
            <v>43964</v>
          </cell>
        </row>
        <row r="269">
          <cell r="A269" t="str">
            <v>Filtro transmisión 12G ref:1R0719</v>
          </cell>
          <cell r="B269">
            <v>41321.519999999997</v>
          </cell>
        </row>
        <row r="270">
          <cell r="A270" t="str">
            <v>Filtro transmision perfiladora procut 1000R</v>
          </cell>
          <cell r="B270">
            <v>305117.49</v>
          </cell>
        </row>
        <row r="271">
          <cell r="A271" t="str">
            <v>Filtro transmision recuperadora RM350 ref:1107464</v>
          </cell>
          <cell r="B271">
            <v>282130</v>
          </cell>
        </row>
        <row r="272">
          <cell r="A272" t="str">
            <v>Filtro transmision retrocargador 436B 1ref.194749</v>
          </cell>
          <cell r="B272">
            <v>50063.28</v>
          </cell>
        </row>
        <row r="273">
          <cell r="A273" t="str">
            <v>Filtro Transmisión232-04</v>
          </cell>
          <cell r="B273">
            <v>21400</v>
          </cell>
        </row>
        <row r="274">
          <cell r="A274" t="str">
            <v>Filtros hidraulicos recuperadora RM350 ref:0541719</v>
          </cell>
          <cell r="B274">
            <v>41755.360000000001</v>
          </cell>
        </row>
        <row r="275">
          <cell r="A275" t="str">
            <v>Frenos</v>
          </cell>
          <cell r="B275">
            <v>3000000</v>
          </cell>
        </row>
        <row r="276">
          <cell r="A276" t="str">
            <v>Frenos  (250)-03-04</v>
          </cell>
          <cell r="B276">
            <v>3000000</v>
          </cell>
        </row>
        <row r="277">
          <cell r="A277" t="str">
            <v>Frenos (270)01-02-03-04-05-06</v>
          </cell>
          <cell r="B277">
            <v>3000000</v>
          </cell>
        </row>
        <row r="278">
          <cell r="A278" t="str">
            <v>Frenos de irrigador de asfalto</v>
          </cell>
          <cell r="B278">
            <v>75</v>
          </cell>
        </row>
        <row r="279">
          <cell r="A279" t="str">
            <v>Frenos Volqueta</v>
          </cell>
          <cell r="B279">
            <v>75</v>
          </cell>
        </row>
        <row r="280">
          <cell r="A280" t="str">
            <v>Gasolina</v>
          </cell>
          <cell r="B280">
            <v>6200</v>
          </cell>
        </row>
        <row r="281">
          <cell r="A281" t="str">
            <v>Grasa</v>
          </cell>
          <cell r="B281">
            <v>5500</v>
          </cell>
        </row>
        <row r="282">
          <cell r="A282" t="str">
            <v>Grasa 232-04</v>
          </cell>
          <cell r="B282">
            <v>23200</v>
          </cell>
        </row>
        <row r="283">
          <cell r="A283" t="str">
            <v>Hidraulico 232-04</v>
          </cell>
          <cell r="B283">
            <v>57638.080000000002</v>
          </cell>
        </row>
        <row r="284">
          <cell r="A284" t="str">
            <v>Impacto, abrasión, factor Z - D8N</v>
          </cell>
          <cell r="B284">
            <v>25500</v>
          </cell>
        </row>
        <row r="285">
          <cell r="A285" t="str">
            <v>Impacto,abrasio,factor z perfiladora PR-450</v>
          </cell>
          <cell r="B285">
            <v>13200</v>
          </cell>
        </row>
        <row r="286">
          <cell r="A286" t="str">
            <v>Impacto,abrasion,factor z CAT-D6D</v>
          </cell>
          <cell r="B286">
            <v>15000</v>
          </cell>
        </row>
        <row r="287">
          <cell r="A287" t="str">
            <v>Impacto,abrasion,factor z CAT-D7G</v>
          </cell>
          <cell r="B287">
            <v>18000</v>
          </cell>
        </row>
        <row r="288">
          <cell r="A288" t="str">
            <v>Impacto,abrasion,factor z CAT-D7H</v>
          </cell>
          <cell r="B288">
            <v>18000</v>
          </cell>
        </row>
        <row r="289">
          <cell r="A289" t="str">
            <v>Impacto,abrasion,factor z finisher</v>
          </cell>
          <cell r="B289">
            <v>13200</v>
          </cell>
        </row>
        <row r="290">
          <cell r="A290" t="str">
            <v>Impacto,abrasion,factor z retroexcavadora 320</v>
          </cell>
          <cell r="B290">
            <v>10200</v>
          </cell>
        </row>
        <row r="291">
          <cell r="A291" t="str">
            <v>Impacto,abrasion,factor z retroexcavadora 345BL</v>
          </cell>
          <cell r="B291">
            <v>10200</v>
          </cell>
        </row>
        <row r="292">
          <cell r="A292" t="str">
            <v>Llantas</v>
          </cell>
          <cell r="B292">
            <v>400000</v>
          </cell>
        </row>
        <row r="293">
          <cell r="A293" t="str">
            <v>Llantas (030-07)</v>
          </cell>
          <cell r="B293">
            <v>400000</v>
          </cell>
        </row>
        <row r="294">
          <cell r="A294" t="str">
            <v>Llantas (250)-03-04</v>
          </cell>
          <cell r="B294">
            <v>7739993.2799999993</v>
          </cell>
        </row>
        <row r="295">
          <cell r="A295" t="str">
            <v>Llantas (270)01-02-03-04-05-06</v>
          </cell>
          <cell r="B295">
            <v>7739993.2799999993</v>
          </cell>
        </row>
        <row r="296">
          <cell r="A296" t="str">
            <v>Llantas 1100*20</v>
          </cell>
          <cell r="B296">
            <v>7739993.2799999993</v>
          </cell>
        </row>
        <row r="297">
          <cell r="A297" t="str">
            <v>Llantas 242-01</v>
          </cell>
          <cell r="B297">
            <v>400000</v>
          </cell>
        </row>
        <row r="298">
          <cell r="A298" t="str">
            <v>Llantas 242-05</v>
          </cell>
          <cell r="B298">
            <v>400000</v>
          </cell>
        </row>
        <row r="299">
          <cell r="A299" t="str">
            <v>Llantas cargador 950B ref:23.5*25</v>
          </cell>
          <cell r="B299">
            <v>5525776</v>
          </cell>
        </row>
        <row r="300">
          <cell r="A300" t="str">
            <v>Llantas cargador 966C ref:23.5*25</v>
          </cell>
          <cell r="B300">
            <v>5525776</v>
          </cell>
        </row>
        <row r="301">
          <cell r="A301" t="str">
            <v>Llantas cargador 966D ref:26.5*25</v>
          </cell>
          <cell r="B301">
            <v>9409920</v>
          </cell>
        </row>
        <row r="302">
          <cell r="A302" t="str">
            <v>LLantas cargador 966Eref:26.5*25</v>
          </cell>
          <cell r="B302">
            <v>9409920</v>
          </cell>
        </row>
        <row r="303">
          <cell r="A303" t="str">
            <v>Llantas carro mantenim C-70 750*16</v>
          </cell>
          <cell r="B303">
            <v>580000</v>
          </cell>
        </row>
        <row r="304">
          <cell r="A304" t="str">
            <v>LLantas com.vib.Dinapac CA15 ref:1400*24</v>
          </cell>
          <cell r="B304">
            <v>1781644</v>
          </cell>
        </row>
        <row r="305">
          <cell r="A305" t="str">
            <v>LLantas com.vibr-auto ingersoll rand ref:750*16</v>
          </cell>
          <cell r="B305">
            <v>4293160</v>
          </cell>
        </row>
        <row r="306">
          <cell r="A306" t="str">
            <v>Llantas compactador Hyster C-530A ref:750*16</v>
          </cell>
          <cell r="B306">
            <v>754000</v>
          </cell>
        </row>
        <row r="307">
          <cell r="A307" t="str">
            <v>Llantas copac.vib.auto Cs433B ref:14.9*24</v>
          </cell>
          <cell r="B307">
            <v>2441800</v>
          </cell>
        </row>
        <row r="308">
          <cell r="A308" t="str">
            <v>Llantas finisher 1800*25</v>
          </cell>
          <cell r="B308">
            <v>8352000</v>
          </cell>
        </row>
        <row r="309">
          <cell r="A309" t="str">
            <v>Llantas minicargador Bobcat 751 ref:10*16.5</v>
          </cell>
          <cell r="B309">
            <v>677400</v>
          </cell>
        </row>
        <row r="310">
          <cell r="A310" t="str">
            <v>LLantas minicargador Bobcat 873 ref:12*16.5</v>
          </cell>
          <cell r="B310">
            <v>871160</v>
          </cell>
        </row>
        <row r="311">
          <cell r="A311" t="str">
            <v>LLantas motoniveladora 120G ref:1300*24</v>
          </cell>
          <cell r="B311">
            <v>2709760</v>
          </cell>
        </row>
        <row r="312">
          <cell r="A312" t="str">
            <v>Llantas motoniveladora 12G ref:1400*24</v>
          </cell>
          <cell r="B312">
            <v>1781644</v>
          </cell>
        </row>
        <row r="313">
          <cell r="A313" t="str">
            <v>Llantas perfiladora procut 1000R ref:90513862</v>
          </cell>
          <cell r="B313">
            <v>2558728</v>
          </cell>
        </row>
        <row r="314">
          <cell r="A314" t="str">
            <v>Llantas recuperadora Rm350 15.5*25</v>
          </cell>
          <cell r="B314">
            <v>1977800</v>
          </cell>
        </row>
        <row r="315">
          <cell r="A315" t="str">
            <v>Llantas recuperadora RM350 23.5*25</v>
          </cell>
          <cell r="B315">
            <v>5525776</v>
          </cell>
        </row>
        <row r="316">
          <cell r="A316" t="str">
            <v>LLantas ref:1100*20 irrigador de asfalto</v>
          </cell>
          <cell r="B316">
            <v>800000</v>
          </cell>
        </row>
        <row r="317">
          <cell r="A317" t="str">
            <v>Llantas retrocargador 428B ref:12.5*18</v>
          </cell>
          <cell r="B317">
            <v>1318920</v>
          </cell>
        </row>
        <row r="318">
          <cell r="A318" t="str">
            <v>Llantas retrocargador 428B ref:19.5*24</v>
          </cell>
          <cell r="B318">
            <v>2460360</v>
          </cell>
        </row>
        <row r="319">
          <cell r="A319" t="str">
            <v>LLantas retrocargador 436B ref:1100*16</v>
          </cell>
          <cell r="B319">
            <v>600880</v>
          </cell>
        </row>
        <row r="320">
          <cell r="A320" t="str">
            <v>Llantas retrocargador 436B ref:19.5*24</v>
          </cell>
          <cell r="B320">
            <v>2460360</v>
          </cell>
        </row>
        <row r="321">
          <cell r="A321" t="str">
            <v>Llantas solidas de pavim finisher</v>
          </cell>
          <cell r="B321">
            <v>2588728</v>
          </cell>
        </row>
        <row r="322">
          <cell r="A322" t="str">
            <v>Llantas tractor agricola 13.6*38</v>
          </cell>
          <cell r="B322">
            <v>1405600</v>
          </cell>
        </row>
        <row r="323">
          <cell r="A323" t="str">
            <v>LLantas tractor agricola ref:1100*16</v>
          </cell>
          <cell r="B323">
            <v>601000</v>
          </cell>
        </row>
        <row r="324">
          <cell r="A324" t="str">
            <v>LLantas Volqueta ref:1100*20</v>
          </cell>
          <cell r="B324">
            <v>800000</v>
          </cell>
        </row>
        <row r="325">
          <cell r="A325" t="str">
            <v>Mando Final</v>
          </cell>
          <cell r="B325">
            <v>20037</v>
          </cell>
        </row>
        <row r="326">
          <cell r="A326" t="str">
            <v>Mano de obra</v>
          </cell>
          <cell r="B326">
            <v>5000000</v>
          </cell>
        </row>
        <row r="327">
          <cell r="A327" t="str">
            <v>Mano de obra  (250)-03-04</v>
          </cell>
          <cell r="B327">
            <v>5000000</v>
          </cell>
        </row>
        <row r="328">
          <cell r="A328" t="str">
            <v>Mano de obra (270)01-02-03-04-05-06</v>
          </cell>
          <cell r="B328">
            <v>5000000</v>
          </cell>
        </row>
        <row r="329">
          <cell r="A329" t="str">
            <v>Mano de obra 232-04</v>
          </cell>
          <cell r="B329">
            <v>2000000</v>
          </cell>
        </row>
        <row r="330">
          <cell r="A330" t="str">
            <v>Motor (030)-08-09</v>
          </cell>
          <cell r="B330">
            <v>38537</v>
          </cell>
        </row>
        <row r="331">
          <cell r="A331" t="str">
            <v>Motor 242-04</v>
          </cell>
          <cell r="B331">
            <v>38537</v>
          </cell>
        </row>
        <row r="332">
          <cell r="A332" t="str">
            <v>Multiproposito</v>
          </cell>
          <cell r="B332">
            <v>6380</v>
          </cell>
        </row>
        <row r="333">
          <cell r="A333" t="str">
            <v>Otro flitro</v>
          </cell>
          <cell r="B333">
            <v>25000</v>
          </cell>
        </row>
        <row r="334">
          <cell r="A334" t="str">
            <v>Pasador ref.8E6208 retrocargador 436B</v>
          </cell>
          <cell r="B334">
            <v>6600.4</v>
          </cell>
        </row>
        <row r="335">
          <cell r="A335" t="str">
            <v>Pasador ref: 1140468 retroexcavadora 330</v>
          </cell>
          <cell r="B335">
            <v>34260.6</v>
          </cell>
        </row>
        <row r="336">
          <cell r="A336" t="str">
            <v>Pasador ref: 1140468 retroexcavadora 345BL</v>
          </cell>
          <cell r="B336">
            <v>34260.6</v>
          </cell>
        </row>
        <row r="337">
          <cell r="A337" t="str">
            <v>Pasador ref:1140358 CAT-D7G</v>
          </cell>
          <cell r="B337">
            <v>19319.8</v>
          </cell>
        </row>
        <row r="338">
          <cell r="A338" t="str">
            <v>Pasador ref:1140358 retroexcavadora 320</v>
          </cell>
          <cell r="B338">
            <v>19319.8</v>
          </cell>
        </row>
        <row r="339">
          <cell r="A339" t="str">
            <v>Pasador ref:8E6208 retrocargador 428B</v>
          </cell>
          <cell r="B339">
            <v>6600.4</v>
          </cell>
        </row>
        <row r="340">
          <cell r="A340" t="str">
            <v>Perno ref.1140358 CAT D7H</v>
          </cell>
          <cell r="B340">
            <v>19319.8</v>
          </cell>
        </row>
        <row r="341">
          <cell r="A341" t="str">
            <v>Perno ref:4T2479</v>
          </cell>
          <cell r="B341">
            <v>85860.88</v>
          </cell>
        </row>
        <row r="342">
          <cell r="A342" t="str">
            <v>Perno ref:8E6359 CAT-D6D</v>
          </cell>
          <cell r="B342">
            <v>28147.4</v>
          </cell>
        </row>
        <row r="343">
          <cell r="A343" t="str">
            <v>Planchas Finisher ref:YB-876-2818</v>
          </cell>
          <cell r="B343">
            <v>1034035.6</v>
          </cell>
        </row>
        <row r="344">
          <cell r="A344" t="str">
            <v>Punta ref.1U3202 retrocargador 436B</v>
          </cell>
          <cell r="B344">
            <v>60268.959999999999</v>
          </cell>
        </row>
        <row r="345">
          <cell r="A345" t="str">
            <v>Punta ref.6Y0359 CAT-D6D</v>
          </cell>
          <cell r="B345">
            <v>436260.92</v>
          </cell>
        </row>
        <row r="346">
          <cell r="A346" t="str">
            <v>Punta ref.6Y0359 CAT-D7H</v>
          </cell>
          <cell r="B346">
            <v>436260.92</v>
          </cell>
        </row>
        <row r="347">
          <cell r="A347" t="str">
            <v>Punta ref: 6Y5230</v>
          </cell>
          <cell r="B347">
            <v>78354.52</v>
          </cell>
        </row>
        <row r="348">
          <cell r="A348" t="str">
            <v>Punta ref: 9W2452</v>
          </cell>
          <cell r="B348">
            <v>498945</v>
          </cell>
        </row>
        <row r="349">
          <cell r="A349" t="str">
            <v>Punta ref: 9W8452 retroexcavadora 330</v>
          </cell>
          <cell r="B349">
            <v>316841.24</v>
          </cell>
        </row>
        <row r="350">
          <cell r="A350" t="str">
            <v>Punta ref: 9W8452 retroexcavadora 345BL</v>
          </cell>
          <cell r="B350">
            <v>316841.24</v>
          </cell>
        </row>
        <row r="351">
          <cell r="A351" t="str">
            <v>Punta ref:1U3202 retrocargador 428B</v>
          </cell>
          <cell r="B351">
            <v>60268.959999999999</v>
          </cell>
        </row>
        <row r="352">
          <cell r="A352" t="str">
            <v>Punta ref:1U3352 retroexcavadora 320</v>
          </cell>
          <cell r="B352">
            <v>197834.52</v>
          </cell>
        </row>
        <row r="353">
          <cell r="A353" t="str">
            <v>Punta ref:6Y0359 CAT-D7G</v>
          </cell>
          <cell r="B353">
            <v>436260.92</v>
          </cell>
        </row>
        <row r="354">
          <cell r="A354" t="str">
            <v>Punta ref:6Y5230 motoniveladora 120G</v>
          </cell>
          <cell r="B354">
            <v>78354.52</v>
          </cell>
        </row>
        <row r="355">
          <cell r="A355" t="str">
            <v>Puntera ref.7Y0358 retroexcavadora 320</v>
          </cell>
          <cell r="B355">
            <v>1377507</v>
          </cell>
        </row>
        <row r="356">
          <cell r="A356" t="str">
            <v>Puntera ref.8E4194 CAT-D6D</v>
          </cell>
          <cell r="B356">
            <v>1137045.8999999999</v>
          </cell>
        </row>
        <row r="357">
          <cell r="A357" t="str">
            <v>Puntera ref: 3G6395 cargador 966C</v>
          </cell>
          <cell r="B357">
            <v>634612.80000000005</v>
          </cell>
        </row>
        <row r="358">
          <cell r="A358" t="str">
            <v>Puntera ref: 4T8101/3G9512 cargador 950B</v>
          </cell>
          <cell r="B358">
            <v>468430.04</v>
          </cell>
        </row>
        <row r="359">
          <cell r="A359" t="str">
            <v>Puntera ref: 8J9825 retroexcavadora 330</v>
          </cell>
          <cell r="B359">
            <v>2170369.2999999998</v>
          </cell>
        </row>
        <row r="360">
          <cell r="A360" t="str">
            <v>Puntera ref: 8J9825 retroexcavadora 345BL</v>
          </cell>
          <cell r="B360">
            <v>2170369.2999999998</v>
          </cell>
        </row>
        <row r="361">
          <cell r="A361" t="str">
            <v>Puntera ref:3G6395 cargador 966D</v>
          </cell>
          <cell r="B361">
            <v>634612.80000000005</v>
          </cell>
        </row>
        <row r="362">
          <cell r="A362" t="str">
            <v>Puntera ref:3G6395 cargador 966E</v>
          </cell>
          <cell r="B362">
            <v>634612.80000000005</v>
          </cell>
        </row>
        <row r="363">
          <cell r="A363" t="str">
            <v>Puntera ref:4j8843 CAT-D6D</v>
          </cell>
          <cell r="B363">
            <v>885540.52</v>
          </cell>
        </row>
        <row r="364">
          <cell r="A364" t="str">
            <v>Puntera ref:4j8843 CAT-D7G</v>
          </cell>
          <cell r="B364">
            <v>885540.52</v>
          </cell>
        </row>
        <row r="365">
          <cell r="A365" t="str">
            <v>Puntera ref:4j8843 CAT-D7H</v>
          </cell>
          <cell r="B365">
            <v>885540.52</v>
          </cell>
        </row>
        <row r="366">
          <cell r="A366" t="str">
            <v>Puntera ref:4J8844 CAT-D6D</v>
          </cell>
          <cell r="B366">
            <v>885540.52</v>
          </cell>
        </row>
        <row r="367">
          <cell r="A367" t="str">
            <v>Puntera ref:4J8844 CAT-D7G</v>
          </cell>
          <cell r="B367">
            <v>885540.52</v>
          </cell>
        </row>
        <row r="368">
          <cell r="A368" t="str">
            <v>Puntera ref:4J8844 CAT-D7H</v>
          </cell>
          <cell r="B368">
            <v>885540.52</v>
          </cell>
        </row>
        <row r="369">
          <cell r="A369" t="str">
            <v>Puntera ref:7Y0357 retroexcavadora 320</v>
          </cell>
          <cell r="B369">
            <v>1377507</v>
          </cell>
        </row>
        <row r="370">
          <cell r="A370" t="str">
            <v>Puntera ref:8E4193</v>
          </cell>
          <cell r="B370">
            <v>1137045.8999999999</v>
          </cell>
        </row>
        <row r="371">
          <cell r="A371" t="str">
            <v>Puntera ref:8E4194</v>
          </cell>
          <cell r="B371">
            <v>1137045.8999999999</v>
          </cell>
        </row>
        <row r="372">
          <cell r="A372" t="str">
            <v>Puntera ref:8J9826 retroexcavadora 330</v>
          </cell>
          <cell r="B372">
            <v>2170369.2999999998</v>
          </cell>
        </row>
        <row r="373">
          <cell r="A373" t="str">
            <v>Puntera ref:8J9826 retroexcavadora 345BL</v>
          </cell>
          <cell r="B373">
            <v>2170369.2999999998</v>
          </cell>
        </row>
        <row r="374">
          <cell r="A374" t="str">
            <v>Punteras ref: 2227570 perfiladora PR450</v>
          </cell>
          <cell r="B374">
            <v>18908</v>
          </cell>
        </row>
        <row r="375">
          <cell r="A375" t="str">
            <v>Punteras ref:2227570 perfiladora procut 1000R</v>
          </cell>
          <cell r="B375">
            <v>18908</v>
          </cell>
        </row>
        <row r="376">
          <cell r="A376" t="str">
            <v>ref:2227570recuperadora RM350</v>
          </cell>
          <cell r="B376">
            <v>18908</v>
          </cell>
        </row>
        <row r="377">
          <cell r="A377" t="str">
            <v>ref:5P8249 recuperadora RM350</v>
          </cell>
          <cell r="B377">
            <v>4049.56</v>
          </cell>
        </row>
        <row r="378">
          <cell r="A378" t="str">
            <v>ref:6K0545 recuperadora RM350</v>
          </cell>
          <cell r="B378">
            <v>11169.64</v>
          </cell>
        </row>
        <row r="379">
          <cell r="A379" t="str">
            <v>ref:6R3926 recuperadora RM350</v>
          </cell>
          <cell r="B379">
            <v>227669.72</v>
          </cell>
        </row>
        <row r="380">
          <cell r="A380" t="str">
            <v>ref:6R3927 recuperadora RM350</v>
          </cell>
          <cell r="B380">
            <v>113864.44</v>
          </cell>
        </row>
        <row r="381">
          <cell r="A381" t="str">
            <v>ref:7X0381 recuperadora RM350</v>
          </cell>
          <cell r="B381">
            <v>9608.2800000000007</v>
          </cell>
        </row>
        <row r="382">
          <cell r="A382" t="str">
            <v>ref:9U9617 recuperadora RM350</v>
          </cell>
          <cell r="B382">
            <v>37472.639999999999</v>
          </cell>
        </row>
        <row r="383">
          <cell r="A383" t="str">
            <v>Repuestos</v>
          </cell>
          <cell r="B383">
            <v>32000000</v>
          </cell>
        </row>
        <row r="384">
          <cell r="A384" t="str">
            <v>Repuestos (250)-03-04</v>
          </cell>
          <cell r="B384">
            <v>32000000</v>
          </cell>
        </row>
        <row r="385">
          <cell r="A385" t="str">
            <v>Repuestos (270)01-02-03-04-05-06</v>
          </cell>
          <cell r="B385">
            <v>32000000</v>
          </cell>
        </row>
        <row r="386">
          <cell r="A386" t="str">
            <v>Repuestos 232-04</v>
          </cell>
          <cell r="B386">
            <v>16000000</v>
          </cell>
        </row>
        <row r="387">
          <cell r="A387" t="str">
            <v>Reserva de mano de obra cargador 950B</v>
          </cell>
          <cell r="B387">
            <v>7000</v>
          </cell>
        </row>
        <row r="388">
          <cell r="A388" t="str">
            <v>Reserva de mano de obra cargador 966C</v>
          </cell>
          <cell r="B388">
            <v>7500</v>
          </cell>
        </row>
        <row r="389">
          <cell r="A389" t="str">
            <v>Reserva de mano de obra cargador 966D</v>
          </cell>
          <cell r="B389">
            <v>7500</v>
          </cell>
        </row>
        <row r="390">
          <cell r="A390" t="str">
            <v>Reserva de mano de obra cargador 966E</v>
          </cell>
          <cell r="B390">
            <v>7500</v>
          </cell>
        </row>
        <row r="391">
          <cell r="A391" t="str">
            <v>Reserva de mano de obra CAT-D7G</v>
          </cell>
          <cell r="B391">
            <v>7500</v>
          </cell>
        </row>
        <row r="392">
          <cell r="A392" t="str">
            <v>Reserva de mano de obra CAT-D7H</v>
          </cell>
          <cell r="B392">
            <v>7500</v>
          </cell>
        </row>
        <row r="393">
          <cell r="A393" t="str">
            <v>Reserva de mano de obra irrigador de asfalto</v>
          </cell>
          <cell r="B393">
            <v>25</v>
          </cell>
        </row>
        <row r="394">
          <cell r="A394" t="str">
            <v>Reserva de mano de obra minicargador Bobcat 75</v>
          </cell>
          <cell r="B394">
            <v>6250</v>
          </cell>
        </row>
        <row r="395">
          <cell r="A395" t="str">
            <v>Reserva de mano de obra minicargador Bobcat 873</v>
          </cell>
          <cell r="B395">
            <v>6250</v>
          </cell>
        </row>
        <row r="396">
          <cell r="A396" t="str">
            <v>Reserva de mano de obra motoniveladora 120G</v>
          </cell>
          <cell r="B396">
            <v>6250</v>
          </cell>
        </row>
        <row r="397">
          <cell r="A397" t="str">
            <v>Reserva de mano de obra perfiladora PR-450</v>
          </cell>
          <cell r="B397">
            <v>6250</v>
          </cell>
        </row>
        <row r="398">
          <cell r="A398" t="str">
            <v>Reserva de mano de obra retrocargador 436B</v>
          </cell>
          <cell r="B398">
            <v>9000</v>
          </cell>
        </row>
        <row r="399">
          <cell r="A399" t="str">
            <v>Reserva de mano de obra retroexcavadora 320</v>
          </cell>
          <cell r="B399">
            <v>6250</v>
          </cell>
        </row>
        <row r="400">
          <cell r="A400" t="str">
            <v>Reserva de mano de obra retroexcavadora 330</v>
          </cell>
          <cell r="B400">
            <v>7500</v>
          </cell>
        </row>
        <row r="401">
          <cell r="A401" t="str">
            <v>Reserva de mano de obra retroexcavadora 345BL</v>
          </cell>
          <cell r="B401">
            <v>6250</v>
          </cell>
        </row>
        <row r="402">
          <cell r="A402" t="str">
            <v>Reserva de mano de obra Volqueta</v>
          </cell>
          <cell r="B402">
            <v>11000</v>
          </cell>
        </row>
        <row r="403">
          <cell r="A403" t="str">
            <v>Reserva de mano de obra Volqueta</v>
          </cell>
          <cell r="B403">
            <v>25</v>
          </cell>
        </row>
        <row r="404">
          <cell r="A404" t="str">
            <v>Reserva de mano deobra compac.vib.SD77</v>
          </cell>
          <cell r="B404">
            <v>25</v>
          </cell>
        </row>
        <row r="405">
          <cell r="A405" t="str">
            <v>Reserva de reparaciones</v>
          </cell>
          <cell r="B405">
            <v>23368.2</v>
          </cell>
        </row>
        <row r="406">
          <cell r="A406" t="str">
            <v>Reserva de reparaciones cargador 950B</v>
          </cell>
          <cell r="B406">
            <v>23368.2</v>
          </cell>
        </row>
        <row r="407">
          <cell r="A407" t="str">
            <v>Reserva de reparaciones cargador 966C</v>
          </cell>
          <cell r="B407">
            <v>23368.2</v>
          </cell>
        </row>
        <row r="408">
          <cell r="A408" t="str">
            <v>Reserva de reparaciones cargador 966D</v>
          </cell>
          <cell r="B408">
            <v>10000</v>
          </cell>
        </row>
        <row r="409">
          <cell r="A409" t="str">
            <v>Reserva de reparaciones cargador 966E</v>
          </cell>
          <cell r="B409">
            <v>11250</v>
          </cell>
        </row>
        <row r="410">
          <cell r="A410" t="str">
            <v>Reserva de reparaciones CAT-D7H</v>
          </cell>
          <cell r="B410">
            <v>11250</v>
          </cell>
        </row>
        <row r="411">
          <cell r="A411" t="str">
            <v>Reserva de reparaciones comp.vib.auto. ingersoll</v>
          </cell>
          <cell r="B411">
            <v>11250</v>
          </cell>
        </row>
        <row r="412">
          <cell r="A412" t="str">
            <v>Reserva de reparaciones compac.vib.auto. CS433B</v>
          </cell>
          <cell r="B412">
            <v>6250</v>
          </cell>
        </row>
        <row r="413">
          <cell r="A413" t="str">
            <v>Reserva de reparaciones compac.vib.SD77</v>
          </cell>
          <cell r="B413">
            <v>6250</v>
          </cell>
        </row>
        <row r="414">
          <cell r="A414" t="str">
            <v>Reserva de reparaciones compactador tandem DD-22</v>
          </cell>
          <cell r="B414">
            <v>6250</v>
          </cell>
        </row>
        <row r="415">
          <cell r="A415" t="str">
            <v>Reserva de reparaciones minicargador Bobcat 75</v>
          </cell>
          <cell r="B415">
            <v>6250</v>
          </cell>
        </row>
        <row r="416">
          <cell r="A416" t="str">
            <v>Reserva de reparaciones minicargador Bobcat 873</v>
          </cell>
          <cell r="B416">
            <v>6250</v>
          </cell>
        </row>
        <row r="417">
          <cell r="A417" t="str">
            <v>Reserva de reparaciones motoniveladora 120G</v>
          </cell>
          <cell r="B417">
            <v>6250</v>
          </cell>
        </row>
        <row r="418">
          <cell r="A418" t="str">
            <v>Reserva de reparaciones perfiladora PR-450</v>
          </cell>
          <cell r="B418">
            <v>6250</v>
          </cell>
        </row>
        <row r="419">
          <cell r="A419" t="str">
            <v>Reserva de reparaciones- repuestos CAT-D6D</v>
          </cell>
          <cell r="B419">
            <v>21000</v>
          </cell>
        </row>
        <row r="420">
          <cell r="A420" t="str">
            <v>Reserva de reparaciones retrocargador 428B</v>
          </cell>
          <cell r="B420">
            <v>21000</v>
          </cell>
        </row>
        <row r="421">
          <cell r="A421" t="str">
            <v>Reserva de reparaciones retrocargador 436B</v>
          </cell>
          <cell r="B421">
            <v>9000</v>
          </cell>
        </row>
        <row r="422">
          <cell r="A422" t="str">
            <v>Reserva de reparaciones retroexcavadora 320</v>
          </cell>
          <cell r="B422">
            <v>7500</v>
          </cell>
        </row>
        <row r="423">
          <cell r="A423" t="str">
            <v>Reserva de reparaciones retroexcavadora 330</v>
          </cell>
          <cell r="B423">
            <v>7500</v>
          </cell>
        </row>
        <row r="424">
          <cell r="A424" t="str">
            <v>Reserva de reparaciones retroexcavadora 345BL</v>
          </cell>
          <cell r="B424">
            <v>6250</v>
          </cell>
        </row>
        <row r="425">
          <cell r="A425" t="str">
            <v>Reserva de repararaciones compactador DD65</v>
          </cell>
          <cell r="B425">
            <v>11000</v>
          </cell>
        </row>
        <row r="426">
          <cell r="A426" t="str">
            <v>Reserva de repuestos  irrigador de asfalto</v>
          </cell>
          <cell r="B426">
            <v>6250</v>
          </cell>
        </row>
        <row r="427">
          <cell r="A427" t="str">
            <v>Reserva de repuestos carro mantenim.NPR</v>
          </cell>
          <cell r="B427">
            <v>500</v>
          </cell>
        </row>
        <row r="428">
          <cell r="A428" t="str">
            <v>Reserva de repuestos CAT-D7G</v>
          </cell>
          <cell r="B428">
            <v>500</v>
          </cell>
        </row>
        <row r="429">
          <cell r="A429" t="str">
            <v>Reserva de repuestos de reparaciones C-70</v>
          </cell>
          <cell r="B429">
            <v>500</v>
          </cell>
        </row>
        <row r="430">
          <cell r="A430" t="str">
            <v>Reserva de repuestos de reparaciones Volqueta</v>
          </cell>
          <cell r="B430">
            <v>500</v>
          </cell>
        </row>
        <row r="431">
          <cell r="A431" t="str">
            <v>Reserva de repuestos Finisher</v>
          </cell>
          <cell r="B431">
            <v>11216.74</v>
          </cell>
        </row>
        <row r="432">
          <cell r="A432" t="str">
            <v>Reserva de repuestos Hyster C-530A</v>
          </cell>
          <cell r="B432">
            <v>11216.74</v>
          </cell>
        </row>
        <row r="433">
          <cell r="A433" t="str">
            <v>Reserva de repuestos perfiladora procut 1000R</v>
          </cell>
          <cell r="B433">
            <v>6250</v>
          </cell>
        </row>
        <row r="434">
          <cell r="A434" t="str">
            <v>Reserva de repuestos Recuperadora RM350</v>
          </cell>
          <cell r="B434">
            <v>6250</v>
          </cell>
        </row>
        <row r="435">
          <cell r="A435" t="str">
            <v>Reserva de repuestos tractor agricola</v>
          </cell>
          <cell r="B435">
            <v>6250</v>
          </cell>
        </row>
        <row r="436">
          <cell r="A436" t="str">
            <v>Reserva mano de obra carro mantenim. C-70</v>
          </cell>
          <cell r="B436">
            <v>6250</v>
          </cell>
        </row>
        <row r="437">
          <cell r="A437" t="str">
            <v>Reserva mano de obra carro mantenim.NPR</v>
          </cell>
          <cell r="B437">
            <v>25</v>
          </cell>
        </row>
        <row r="438">
          <cell r="A438" t="str">
            <v>Reserva mano de obra CAT-D6D</v>
          </cell>
          <cell r="B438">
            <v>25</v>
          </cell>
        </row>
        <row r="439">
          <cell r="A439" t="str">
            <v>Reserva mano de obra com.vib.auto.ingersoll rand</v>
          </cell>
          <cell r="B439">
            <v>6000</v>
          </cell>
        </row>
        <row r="440">
          <cell r="A440" t="str">
            <v>Reserva mano de obra compac PT125R</v>
          </cell>
          <cell r="B440">
            <v>6250</v>
          </cell>
        </row>
        <row r="441">
          <cell r="A441" t="str">
            <v>Reserva mano de obra compac.vib.auto.Cs433b</v>
          </cell>
          <cell r="B441">
            <v>6250</v>
          </cell>
        </row>
        <row r="442">
          <cell r="A442" t="str">
            <v>Reserva mano de obra compactador tandem DD-22</v>
          </cell>
          <cell r="B442">
            <v>6250</v>
          </cell>
        </row>
        <row r="443">
          <cell r="A443" t="str">
            <v>Reserva mano de obra Finisher</v>
          </cell>
          <cell r="B443">
            <v>8412.5499999999993</v>
          </cell>
        </row>
        <row r="444">
          <cell r="A444" t="str">
            <v>Reserva mano de obra Hyster C-530A</v>
          </cell>
          <cell r="B444">
            <v>8412.5499999999993</v>
          </cell>
        </row>
        <row r="445">
          <cell r="A445" t="str">
            <v>Reserva mano de obra perfiladora procut 1000R</v>
          </cell>
          <cell r="B445">
            <v>6250</v>
          </cell>
        </row>
        <row r="446">
          <cell r="A446" t="str">
            <v>Reserva mano de obra Recuperadora RM350</v>
          </cell>
          <cell r="B446">
            <v>6250</v>
          </cell>
        </row>
        <row r="447">
          <cell r="A447" t="str">
            <v>Reserva mano de obra retrocargador 428B</v>
          </cell>
          <cell r="B447">
            <v>6250</v>
          </cell>
        </row>
        <row r="448">
          <cell r="A448" t="str">
            <v>Reserva mano de obra tractor agricola</v>
          </cell>
          <cell r="B448">
            <v>6250</v>
          </cell>
        </row>
        <row r="449">
          <cell r="A449" t="str">
            <v>Reserva manode obra compactador DD65</v>
          </cell>
          <cell r="B449">
            <v>6250</v>
          </cell>
        </row>
        <row r="450">
          <cell r="A450" t="str">
            <v>Reserva repara ciones compac PT125R</v>
          </cell>
          <cell r="B450">
            <v>6250</v>
          </cell>
        </row>
        <row r="451">
          <cell r="A451" t="str">
            <v>Retenedor ref:1140358 CAT-D6D</v>
          </cell>
          <cell r="B451">
            <v>6250</v>
          </cell>
        </row>
        <row r="452">
          <cell r="A452" t="str">
            <v>Retenedor ref:1140358 CAT-D7H</v>
          </cell>
          <cell r="B452">
            <v>6250</v>
          </cell>
        </row>
        <row r="453">
          <cell r="A453" t="str">
            <v>Retenedor ref:8E6209 retrocargador 428B</v>
          </cell>
          <cell r="B453">
            <v>19319.8</v>
          </cell>
        </row>
        <row r="454">
          <cell r="A454" t="str">
            <v>Retenedor ref:8E6209 retrocargador 436B</v>
          </cell>
          <cell r="B454">
            <v>19319.8</v>
          </cell>
        </row>
        <row r="455">
          <cell r="A455" t="str">
            <v>Retenedor ref:8E6359 CAT-D7G</v>
          </cell>
          <cell r="B455">
            <v>14404.88</v>
          </cell>
        </row>
        <row r="456">
          <cell r="A456" t="str">
            <v>Retenedor ref:8E6359-3G9549 retroexcavadora 320</v>
          </cell>
          <cell r="B456">
            <v>14404.88</v>
          </cell>
        </row>
        <row r="457">
          <cell r="A457" t="str">
            <v>Retenedor ref:8E6359-3G9549 retroexcavadora 345BL</v>
          </cell>
          <cell r="B457">
            <v>28147.4</v>
          </cell>
        </row>
        <row r="458">
          <cell r="A458" t="str">
            <v>Retenedor ref:8E8469 retroexcavadora 330</v>
          </cell>
          <cell r="B458">
            <v>28147.4</v>
          </cell>
        </row>
        <row r="459">
          <cell r="A459" t="str">
            <v>SAE 10W</v>
          </cell>
          <cell r="B459">
            <v>32486.959999999999</v>
          </cell>
        </row>
        <row r="460">
          <cell r="A460" t="str">
            <v>SAE 40</v>
          </cell>
          <cell r="B460">
            <v>32486.959999999999</v>
          </cell>
        </row>
        <row r="461">
          <cell r="A461" t="str">
            <v>SAE 50</v>
          </cell>
          <cell r="B461">
            <v>23558.44</v>
          </cell>
        </row>
        <row r="462">
          <cell r="A462" t="str">
            <v>Tormillo ref:4J9058</v>
          </cell>
          <cell r="B462">
            <v>24824</v>
          </cell>
        </row>
        <row r="463">
          <cell r="A463" t="str">
            <v>Tornillo ref.5J4772 CAT-D7G</v>
          </cell>
          <cell r="B463">
            <v>23242.92</v>
          </cell>
        </row>
        <row r="464">
          <cell r="A464" t="str">
            <v>Tornillo ref.6F0196 CAT-D7H</v>
          </cell>
          <cell r="B464">
            <v>13853.88</v>
          </cell>
        </row>
        <row r="465">
          <cell r="A465" t="str">
            <v>Tornillo ref:3F5108</v>
          </cell>
          <cell r="B465">
            <v>9096.7199999999993</v>
          </cell>
        </row>
        <row r="466">
          <cell r="A466" t="str">
            <v>Tornillo ref:3F5108  motoniveladora 120G</v>
          </cell>
          <cell r="B466">
            <v>3804.8</v>
          </cell>
        </row>
        <row r="467">
          <cell r="A467" t="str">
            <v>Tornillo ref:4F4042 cargador 950B</v>
          </cell>
          <cell r="B467">
            <v>3804.8</v>
          </cell>
        </row>
        <row r="468">
          <cell r="A468" t="str">
            <v>Tornillo ref:5P8823 cargador 966D</v>
          </cell>
          <cell r="B468">
            <v>3804.8</v>
          </cell>
        </row>
        <row r="469">
          <cell r="A469" t="str">
            <v>Tornillo ref:6F0196 CAT-D6D</v>
          </cell>
          <cell r="B469">
            <v>12842.36</v>
          </cell>
        </row>
        <row r="470">
          <cell r="A470" t="str">
            <v>Tornillo ref:6F0196 CAT-D7G</v>
          </cell>
          <cell r="B470">
            <v>38469.08</v>
          </cell>
        </row>
        <row r="471">
          <cell r="A471" t="str">
            <v>Tornillo ref:6i6371 retroexcavadora 320</v>
          </cell>
          <cell r="B471">
            <v>9096.7199999999993</v>
          </cell>
        </row>
        <row r="472">
          <cell r="A472" t="str">
            <v>Tornillo ref:6i6371 retroexcavadora 320</v>
          </cell>
          <cell r="B472">
            <v>14103</v>
          </cell>
        </row>
        <row r="473">
          <cell r="A473" t="str">
            <v>Tornillo ref:6i6371 retroexcavadora 345BL</v>
          </cell>
          <cell r="B473">
            <v>14103</v>
          </cell>
        </row>
        <row r="474">
          <cell r="A474" t="str">
            <v>Tornillo ref:6V6535 cargador 966C</v>
          </cell>
          <cell r="B474">
            <v>14103</v>
          </cell>
        </row>
        <row r="475">
          <cell r="A475" t="str">
            <v>Tornillo ref:7Y2146 retroexcavadora 330</v>
          </cell>
          <cell r="B475">
            <v>34782.6</v>
          </cell>
        </row>
        <row r="476">
          <cell r="A476" t="str">
            <v>Tornillos ref:5P8823 cargador 966E</v>
          </cell>
          <cell r="B476">
            <v>18122.68</v>
          </cell>
        </row>
        <row r="477">
          <cell r="A477" t="str">
            <v>Transmisión 232-04</v>
          </cell>
          <cell r="B477">
            <v>18122.68</v>
          </cell>
        </row>
        <row r="478">
          <cell r="A478" t="str">
            <v>Transmisión 242-04</v>
          </cell>
          <cell r="B478">
            <v>38469.08</v>
          </cell>
        </row>
        <row r="479">
          <cell r="A479" t="str">
            <v>Transmisión 242-05</v>
          </cell>
          <cell r="B479">
            <v>92800</v>
          </cell>
        </row>
        <row r="480">
          <cell r="A480" t="str">
            <v>Tuerca ref.2J3505 CAT-D6D</v>
          </cell>
          <cell r="B480">
            <v>5500</v>
          </cell>
        </row>
        <row r="481">
          <cell r="A481" t="str">
            <v>Tuerca ref.2J3505 CAT-D7G</v>
          </cell>
          <cell r="B481">
            <v>5500</v>
          </cell>
        </row>
        <row r="482">
          <cell r="A482" t="str">
            <v>Tuerca ref.4K0367 motoniveladora 120G</v>
          </cell>
          <cell r="B482">
            <v>4897.5200000000004</v>
          </cell>
        </row>
        <row r="483">
          <cell r="A483" t="str">
            <v>Tuerca ref:2J 3505 CAT-D7H</v>
          </cell>
          <cell r="B483">
            <v>4897.5200000000004</v>
          </cell>
        </row>
      </sheetData>
      <sheetData sheetId="2">
        <row r="7">
          <cell r="B7" t="str">
            <v xml:space="preserve"> SUELDOS</v>
          </cell>
        </row>
        <row r="8">
          <cell r="B8" t="str">
            <v>COND. CAMION</v>
          </cell>
          <cell r="C8">
            <v>433700</v>
          </cell>
        </row>
        <row r="9">
          <cell r="B9" t="str">
            <v>COND. CAMIONETA</v>
          </cell>
          <cell r="C9">
            <v>433700</v>
          </cell>
        </row>
        <row r="10">
          <cell r="B10" t="str">
            <v>COND. CARROTANQUE</v>
          </cell>
          <cell r="C10">
            <v>433700</v>
          </cell>
        </row>
        <row r="11">
          <cell r="B11" t="str">
            <v>COND. TANQUE</v>
          </cell>
          <cell r="C11">
            <v>433700</v>
          </cell>
        </row>
        <row r="12">
          <cell r="B12" t="str">
            <v>COND. TRAILER-DOLLY</v>
          </cell>
          <cell r="C12">
            <v>433700</v>
          </cell>
        </row>
        <row r="13">
          <cell r="B13" t="str">
            <v>COND. VEHICULO DE APOYO</v>
          </cell>
          <cell r="C13">
            <v>433700</v>
          </cell>
        </row>
        <row r="14">
          <cell r="B14" t="str">
            <v>COND. VOLQUETAS</v>
          </cell>
          <cell r="C14">
            <v>433700</v>
          </cell>
        </row>
        <row r="15">
          <cell r="B15" t="str">
            <v>OP. BULLDOZER</v>
          </cell>
          <cell r="C15">
            <v>620796</v>
          </cell>
        </row>
        <row r="16">
          <cell r="B16" t="str">
            <v>OP. CARGADORES</v>
          </cell>
          <cell r="C16">
            <v>644222</v>
          </cell>
        </row>
        <row r="17">
          <cell r="B17" t="str">
            <v>OP. COMPACTADORES</v>
          </cell>
          <cell r="C17">
            <v>500000</v>
          </cell>
        </row>
        <row r="18">
          <cell r="B18" t="str">
            <v>OP. COMPRENSOR</v>
          </cell>
          <cell r="C18">
            <v>500000</v>
          </cell>
        </row>
        <row r="19">
          <cell r="B19" t="str">
            <v>OP. CORTADORA PAV</v>
          </cell>
          <cell r="C19">
            <v>583000</v>
          </cell>
        </row>
        <row r="20">
          <cell r="B20" t="str">
            <v>OP. DERRETIDORA</v>
          </cell>
          <cell r="C20">
            <v>583000</v>
          </cell>
        </row>
        <row r="21">
          <cell r="B21" t="str">
            <v>OP. FRESADORA ASFALTO</v>
          </cell>
          <cell r="C21">
            <v>616000</v>
          </cell>
        </row>
        <row r="22">
          <cell r="B22" t="str">
            <v>OP. IRRIGADOR</v>
          </cell>
          <cell r="C22">
            <v>495000</v>
          </cell>
        </row>
        <row r="23">
          <cell r="B23" t="str">
            <v>OP. MINICARGADOR</v>
          </cell>
          <cell r="C23">
            <v>550000</v>
          </cell>
        </row>
        <row r="24">
          <cell r="B24" t="str">
            <v>OP. MOTONIVELADORA</v>
          </cell>
          <cell r="C24">
            <v>967474</v>
          </cell>
        </row>
        <row r="25">
          <cell r="B25" t="str">
            <v>OP. PAVIMENTADORA</v>
          </cell>
          <cell r="C25">
            <v>671000</v>
          </cell>
        </row>
        <row r="26">
          <cell r="B26" t="str">
            <v>OP. PAVIMENTADORA W1900 (100-03)</v>
          </cell>
          <cell r="C26">
            <v>1100000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ULOS"/>
      <sheetName val="BASE"/>
      <sheetName val="LISTA"/>
      <sheetName val="CUADRO"/>
      <sheetName val="PRECIOS"/>
      <sheetName val="SCV-037-2002"/>
      <sheetName val="Cotización"/>
    </sheetNames>
    <sheetDataSet>
      <sheetData sheetId="0" refreshError="1"/>
      <sheetData sheetId="1" refreshError="1">
        <row r="4">
          <cell r="C4">
            <v>200.1</v>
          </cell>
          <cell r="D4">
            <v>200</v>
          </cell>
          <cell r="F4" t="str">
            <v>Desmonte y limpieza en bosque</v>
          </cell>
          <cell r="G4" t="str">
            <v>Ha</v>
          </cell>
          <cell r="H4" t="str">
            <v>No incluye excavación o descapote</v>
          </cell>
        </row>
        <row r="5">
          <cell r="C5">
            <v>200.2</v>
          </cell>
          <cell r="D5">
            <v>200</v>
          </cell>
          <cell r="F5" t="str">
            <v>Desmonte y limpieza en zonas no boscosas</v>
          </cell>
          <cell r="G5" t="str">
            <v>Ha</v>
          </cell>
        </row>
        <row r="6">
          <cell r="C6">
            <v>201.1</v>
          </cell>
          <cell r="D6">
            <v>201</v>
          </cell>
          <cell r="F6" t="str">
            <v>Demolición de edificaciones</v>
          </cell>
          <cell r="G6" t="str">
            <v>Global</v>
          </cell>
        </row>
        <row r="7">
          <cell r="C7">
            <v>201.2</v>
          </cell>
          <cell r="D7">
            <v>201</v>
          </cell>
          <cell r="F7" t="str">
            <v>Demolición de estructuras</v>
          </cell>
          <cell r="G7" t="str">
            <v>Global</v>
          </cell>
        </row>
        <row r="8">
          <cell r="C8">
            <v>201.3</v>
          </cell>
          <cell r="D8">
            <v>201</v>
          </cell>
          <cell r="F8" t="str">
            <v>Demolición de pavimentos, pisos, andén y bordillos de concreto</v>
          </cell>
          <cell r="G8" t="str">
            <v>Global</v>
          </cell>
        </row>
        <row r="9">
          <cell r="C9">
            <v>201.4</v>
          </cell>
          <cell r="D9">
            <v>201</v>
          </cell>
          <cell r="F9" t="str">
            <v>Demolición de obstáculos</v>
          </cell>
          <cell r="G9" t="str">
            <v>Global</v>
          </cell>
        </row>
        <row r="10">
          <cell r="C10">
            <v>201.5</v>
          </cell>
          <cell r="D10">
            <v>201</v>
          </cell>
          <cell r="F10" t="str">
            <v>Demolición de edificaciones</v>
          </cell>
          <cell r="G10" t="str">
            <v>Un</v>
          </cell>
        </row>
        <row r="11">
          <cell r="C11">
            <v>201.6</v>
          </cell>
          <cell r="D11">
            <v>201</v>
          </cell>
          <cell r="F11" t="str">
            <v>Demolición de estructuras</v>
          </cell>
          <cell r="G11" t="str">
            <v>Un</v>
          </cell>
        </row>
        <row r="12">
          <cell r="C12">
            <v>201.7</v>
          </cell>
          <cell r="D12">
            <v>201</v>
          </cell>
          <cell r="F12" t="str">
            <v>Demolición de pavimentos, pisos, andén y bordillos de concreto</v>
          </cell>
          <cell r="G12" t="str">
            <v>m2</v>
          </cell>
        </row>
        <row r="13">
          <cell r="C13">
            <v>201.8</v>
          </cell>
          <cell r="D13">
            <v>201</v>
          </cell>
          <cell r="F13" t="str">
            <v>Desmontaje y traslado de estructuras metálicas</v>
          </cell>
          <cell r="G13" t="str">
            <v>Un</v>
          </cell>
        </row>
        <row r="14">
          <cell r="C14">
            <v>201.9</v>
          </cell>
          <cell r="D14">
            <v>201</v>
          </cell>
          <cell r="F14" t="str">
            <v>Remoción de especies vegetales</v>
          </cell>
          <cell r="G14" t="str">
            <v>Un</v>
          </cell>
        </row>
        <row r="15">
          <cell r="C15" t="str">
            <v>201.10</v>
          </cell>
          <cell r="D15">
            <v>201</v>
          </cell>
          <cell r="F15" t="str">
            <v>Remoción de obstáculos</v>
          </cell>
          <cell r="G15" t="str">
            <v>Un</v>
          </cell>
        </row>
        <row r="16">
          <cell r="C16">
            <v>201.11</v>
          </cell>
          <cell r="D16">
            <v>201</v>
          </cell>
          <cell r="F16" t="str">
            <v>Remoción de servicios existentes</v>
          </cell>
          <cell r="G16" t="str">
            <v>Un</v>
          </cell>
        </row>
        <row r="17">
          <cell r="C17">
            <v>201.12</v>
          </cell>
          <cell r="D17">
            <v>201</v>
          </cell>
          <cell r="F17" t="str">
            <v>Remoción de alcantarillas</v>
          </cell>
          <cell r="G17" t="str">
            <v>ml</v>
          </cell>
        </row>
        <row r="18">
          <cell r="C18">
            <v>201.13</v>
          </cell>
          <cell r="D18">
            <v>201</v>
          </cell>
          <cell r="F18" t="str">
            <v>Remoción de cercas de alambre</v>
          </cell>
          <cell r="G18" t="str">
            <v>ml</v>
          </cell>
        </row>
        <row r="19">
          <cell r="C19">
            <v>201.14</v>
          </cell>
          <cell r="D19">
            <v>201</v>
          </cell>
          <cell r="F19" t="str">
            <v>Remoción de servicios existentes</v>
          </cell>
          <cell r="G19" t="str">
            <v>ml</v>
          </cell>
        </row>
        <row r="20">
          <cell r="C20">
            <v>201.15</v>
          </cell>
          <cell r="D20">
            <v>201</v>
          </cell>
          <cell r="F20" t="str">
            <v>Remoción de obstáculos</v>
          </cell>
          <cell r="G20" t="str">
            <v>ml</v>
          </cell>
        </row>
        <row r="21">
          <cell r="C21">
            <v>201.16</v>
          </cell>
          <cell r="D21">
            <v>201</v>
          </cell>
          <cell r="E21" t="str">
            <v>201P</v>
          </cell>
          <cell r="F21" t="str">
            <v>Demolición de estructuras</v>
          </cell>
          <cell r="G21" t="str">
            <v>m3</v>
          </cell>
          <cell r="H21" t="str">
            <v>La unidad de pago es el m³</v>
          </cell>
        </row>
        <row r="22">
          <cell r="C22">
            <v>201.17</v>
          </cell>
          <cell r="D22">
            <v>201</v>
          </cell>
          <cell r="E22" t="str">
            <v>201P</v>
          </cell>
          <cell r="F22" t="str">
            <v>Demolición de pavimentos, pisos, andén y bordillos de concreto</v>
          </cell>
          <cell r="G22" t="str">
            <v>m3</v>
          </cell>
          <cell r="H22" t="str">
            <v>La unidad de pago es el m³</v>
          </cell>
        </row>
        <row r="23">
          <cell r="C23">
            <v>210.1</v>
          </cell>
          <cell r="D23">
            <v>210</v>
          </cell>
          <cell r="F23" t="str">
            <v>Excavación sin clasificar de la explanación, canales y préstamos</v>
          </cell>
          <cell r="G23" t="str">
            <v>m3</v>
          </cell>
          <cell r="H23" t="str">
            <v>No habrá pago por las excavaciones y disposición o desecho de los materiales no utilizados en las zonas de préstamo. No incluye transporte</v>
          </cell>
        </row>
        <row r="24">
          <cell r="C24">
            <v>210.2</v>
          </cell>
          <cell r="D24">
            <v>210</v>
          </cell>
          <cell r="F24" t="str">
            <v>Excavación en roca de la explanación, canales y préstamos</v>
          </cell>
          <cell r="G24" t="str">
            <v>m3</v>
          </cell>
        </row>
        <row r="25">
          <cell r="C25">
            <v>210.3</v>
          </cell>
          <cell r="D25">
            <v>210</v>
          </cell>
          <cell r="F25" t="str">
            <v>Excavación en material común  de la explanación, canales y préstamos</v>
          </cell>
          <cell r="G25" t="str">
            <v>m3</v>
          </cell>
        </row>
        <row r="26">
          <cell r="C26">
            <v>210.4</v>
          </cell>
          <cell r="D26">
            <v>210</v>
          </cell>
          <cell r="E26" t="str">
            <v>210P</v>
          </cell>
          <cell r="F26" t="str">
            <v>Limpieza de canales</v>
          </cell>
          <cell r="G26" t="str">
            <v>m3</v>
          </cell>
        </row>
        <row r="27">
          <cell r="C27">
            <v>210.5</v>
          </cell>
          <cell r="D27">
            <v>210</v>
          </cell>
          <cell r="F27" t="str">
            <v>Excavación en material común  de la explanación, canales y préstamos a mano</v>
          </cell>
          <cell r="G27" t="str">
            <v>m3</v>
          </cell>
          <cell r="H27" t="str">
            <v>Tiene en cuenta el programa PICO y PALA</v>
          </cell>
        </row>
        <row r="28">
          <cell r="C28">
            <v>211</v>
          </cell>
          <cell r="D28">
            <v>211</v>
          </cell>
          <cell r="F28" t="str">
            <v>Remoción de derrumbes</v>
          </cell>
          <cell r="G28" t="str">
            <v>m3</v>
          </cell>
          <cell r="H28" t="str">
            <v>No incluye el transporte a distancias mayores a 100 ml</v>
          </cell>
        </row>
        <row r="29">
          <cell r="C29">
            <v>220</v>
          </cell>
          <cell r="D29">
            <v>220</v>
          </cell>
          <cell r="F29" t="str">
            <v>Terraplenes</v>
          </cell>
          <cell r="G29" t="str">
            <v>m3</v>
          </cell>
          <cell r="H29" t="str">
            <v>No incluye el suministro de materiales y el transporte</v>
          </cell>
        </row>
        <row r="30">
          <cell r="C30">
            <v>220.1</v>
          </cell>
          <cell r="D30">
            <v>220</v>
          </cell>
          <cell r="E30" t="str">
            <v>220P</v>
          </cell>
          <cell r="F30" t="str">
            <v>Terraplenes</v>
          </cell>
          <cell r="G30" t="str">
            <v>m3</v>
          </cell>
          <cell r="H30" t="str">
            <v>Incluye el suministro y transporte de materiales</v>
          </cell>
        </row>
        <row r="31">
          <cell r="C31">
            <v>221.1</v>
          </cell>
          <cell r="D31">
            <v>221</v>
          </cell>
          <cell r="F31" t="str">
            <v>Pedraplén compacto</v>
          </cell>
          <cell r="G31" t="str">
            <v>m3</v>
          </cell>
          <cell r="H31" t="str">
            <v>No incluye la corona, el suministro de materiales y el transporte</v>
          </cell>
        </row>
        <row r="32">
          <cell r="C32">
            <v>221.2</v>
          </cell>
          <cell r="D32">
            <v>221</v>
          </cell>
          <cell r="F32" t="str">
            <v>Pedraplén suelto</v>
          </cell>
          <cell r="G32" t="str">
            <v>m3</v>
          </cell>
        </row>
        <row r="33">
          <cell r="C33">
            <v>230.1</v>
          </cell>
          <cell r="D33">
            <v>230</v>
          </cell>
          <cell r="F33" t="str">
            <v>Mejoramiento de la subrasante involucrando el suelo existente</v>
          </cell>
          <cell r="G33" t="str">
            <v>m2</v>
          </cell>
          <cell r="H33" t="str">
            <v>No incluye suministro y transporte de material adicionado y transporte de material inadecuado.</v>
          </cell>
        </row>
        <row r="34">
          <cell r="C34">
            <v>230.2</v>
          </cell>
          <cell r="D34">
            <v>230</v>
          </cell>
          <cell r="F34" t="str">
            <v>Mejoramiento de la subrasante empleando únicamente material adicionado</v>
          </cell>
          <cell r="G34" t="str">
            <v>m3</v>
          </cell>
        </row>
        <row r="35">
          <cell r="C35">
            <v>310</v>
          </cell>
          <cell r="D35">
            <v>310</v>
          </cell>
          <cell r="F35" t="str">
            <v>Conformación de la calzada existente</v>
          </cell>
          <cell r="G35" t="str">
            <v>m2</v>
          </cell>
          <cell r="H35" t="str">
            <v>No incluye suministro transporte y colocación de los materiales de afirmado y subbase.</v>
          </cell>
        </row>
        <row r="36">
          <cell r="C36">
            <v>311</v>
          </cell>
          <cell r="D36">
            <v>311</v>
          </cell>
          <cell r="F36" t="str">
            <v>Afirmado</v>
          </cell>
          <cell r="G36" t="str">
            <v>m3</v>
          </cell>
          <cell r="H36" t="str">
            <v>No incluye producto estabilizante</v>
          </cell>
        </row>
        <row r="37">
          <cell r="C37">
            <v>311.10000000000002</v>
          </cell>
          <cell r="D37">
            <v>311</v>
          </cell>
          <cell r="E37" t="str">
            <v>311P</v>
          </cell>
          <cell r="F37" t="str">
            <v>Bacheo con material de afirmado</v>
          </cell>
          <cell r="G37" t="str">
            <v>m3</v>
          </cell>
          <cell r="H37" t="str">
            <v>Varia el cálculo del volumen</v>
          </cell>
        </row>
        <row r="38">
          <cell r="C38">
            <v>311.2</v>
          </cell>
          <cell r="D38">
            <v>311</v>
          </cell>
          <cell r="E38" t="str">
            <v>311P-1</v>
          </cell>
          <cell r="F38" t="str">
            <v>Relleno con material de afirmado</v>
          </cell>
          <cell r="G38" t="str">
            <v>m3</v>
          </cell>
        </row>
        <row r="39">
          <cell r="C39">
            <v>312</v>
          </cell>
          <cell r="E39" t="str">
            <v>312P</v>
          </cell>
          <cell r="F39" t="str">
            <v>Relleno con material de afirmado para realce de cunetas</v>
          </cell>
          <cell r="G39" t="str">
            <v>m3</v>
          </cell>
        </row>
        <row r="40">
          <cell r="C40">
            <v>320.10000000000002</v>
          </cell>
          <cell r="D40">
            <v>320</v>
          </cell>
          <cell r="F40" t="str">
            <v>Subbase granular de C.B.R.&gt; 20%</v>
          </cell>
          <cell r="G40" t="str">
            <v>m3</v>
          </cell>
          <cell r="H40" t="str">
            <v>No incluye producto estabilizante</v>
          </cell>
        </row>
        <row r="41">
          <cell r="C41">
            <v>320.2</v>
          </cell>
          <cell r="D41">
            <v>320</v>
          </cell>
          <cell r="F41" t="str">
            <v>Subbase granular de C.B.R.&gt; 30%</v>
          </cell>
          <cell r="G41" t="str">
            <v>m3</v>
          </cell>
        </row>
        <row r="42">
          <cell r="C42">
            <v>320.3</v>
          </cell>
          <cell r="D42">
            <v>320</v>
          </cell>
          <cell r="F42" t="str">
            <v>Subbase granular de C.B.R.&gt; 40%</v>
          </cell>
          <cell r="G42" t="str">
            <v>m3</v>
          </cell>
        </row>
        <row r="43">
          <cell r="C43">
            <v>320.39999999999998</v>
          </cell>
          <cell r="D43">
            <v>320</v>
          </cell>
          <cell r="F43" t="str">
            <v>Subbase granular para bacheo</v>
          </cell>
          <cell r="G43" t="str">
            <v>m3</v>
          </cell>
        </row>
        <row r="44">
          <cell r="C44">
            <v>330.1</v>
          </cell>
          <cell r="D44">
            <v>330</v>
          </cell>
          <cell r="F44" t="str">
            <v>Base granular</v>
          </cell>
          <cell r="G44" t="str">
            <v>m3</v>
          </cell>
          <cell r="H44" t="str">
            <v>No incluye producto estabilizante</v>
          </cell>
        </row>
        <row r="45">
          <cell r="C45">
            <v>330.2</v>
          </cell>
          <cell r="D45">
            <v>330</v>
          </cell>
          <cell r="F45" t="str">
            <v>Base granular para bacheo</v>
          </cell>
          <cell r="G45" t="str">
            <v>m3</v>
          </cell>
        </row>
        <row r="46">
          <cell r="C46">
            <v>330.3</v>
          </cell>
          <cell r="D46">
            <v>330</v>
          </cell>
          <cell r="E46" t="str">
            <v>330P</v>
          </cell>
          <cell r="F46" t="str">
            <v>Base triturada</v>
          </cell>
          <cell r="G46" t="str">
            <v>m³</v>
          </cell>
        </row>
        <row r="47">
          <cell r="C47">
            <v>340.1</v>
          </cell>
          <cell r="D47">
            <v>340</v>
          </cell>
          <cell r="F47" t="str">
            <v>Base estabilizada con emulsión asfáltica tipo BEE-1</v>
          </cell>
          <cell r="G47" t="str">
            <v>m3</v>
          </cell>
          <cell r="H47" t="str">
            <v>No incluye la emulsión asfáltica</v>
          </cell>
        </row>
        <row r="48">
          <cell r="C48">
            <v>340.2</v>
          </cell>
          <cell r="D48">
            <v>340</v>
          </cell>
          <cell r="F48" t="str">
            <v>Base estabilizada con emulsión asfáltica tipo BEE-2</v>
          </cell>
          <cell r="G48" t="str">
            <v>m3</v>
          </cell>
        </row>
        <row r="49">
          <cell r="C49">
            <v>340.3</v>
          </cell>
          <cell r="D49">
            <v>340</v>
          </cell>
          <cell r="F49" t="str">
            <v>Base estabilizada con emulsión asfáltica tipo BEE-3</v>
          </cell>
          <cell r="G49" t="str">
            <v>m3</v>
          </cell>
        </row>
        <row r="50">
          <cell r="C50">
            <v>341.1</v>
          </cell>
          <cell r="D50">
            <v>341</v>
          </cell>
          <cell r="F50" t="str">
            <v>Base estabilizada con cemento</v>
          </cell>
          <cell r="G50" t="str">
            <v>m3</v>
          </cell>
        </row>
        <row r="51">
          <cell r="C51">
            <v>341.2</v>
          </cell>
          <cell r="D51">
            <v>341</v>
          </cell>
          <cell r="F51" t="str">
            <v>Cemento</v>
          </cell>
          <cell r="G51" t="str">
            <v>Kg</v>
          </cell>
        </row>
        <row r="52">
          <cell r="C52">
            <v>341.3</v>
          </cell>
          <cell r="D52">
            <v>341</v>
          </cell>
          <cell r="F52" t="str">
            <v xml:space="preserve">Base estabilizada fresado-cemento(3%) con adición de base granular(10%) </v>
          </cell>
          <cell r="G52" t="str">
            <v>m3</v>
          </cell>
        </row>
        <row r="53">
          <cell r="C53">
            <v>342.1</v>
          </cell>
          <cell r="D53">
            <v>342</v>
          </cell>
          <cell r="F53" t="str">
            <v>Base estabilizada con compuestos multienzimáticos orgánicos tipo BEMO-1</v>
          </cell>
          <cell r="G53" t="str">
            <v>m3</v>
          </cell>
        </row>
        <row r="54">
          <cell r="C54">
            <v>342.2</v>
          </cell>
          <cell r="D54">
            <v>342</v>
          </cell>
          <cell r="F54" t="str">
            <v>Base estabilizada con compuestos multienzimáticos orgánicos tipo BEMO-2</v>
          </cell>
          <cell r="G54" t="str">
            <v>m3</v>
          </cell>
        </row>
        <row r="55">
          <cell r="C55">
            <v>342.3</v>
          </cell>
          <cell r="D55">
            <v>342</v>
          </cell>
          <cell r="F55" t="str">
            <v>Compuesto multienzimático orgánico</v>
          </cell>
          <cell r="G55" t="str">
            <v>Cl</v>
          </cell>
        </row>
        <row r="56">
          <cell r="C56">
            <v>410</v>
          </cell>
          <cell r="D56">
            <v>410</v>
          </cell>
          <cell r="F56" t="str">
            <v>Cemento asfáltico</v>
          </cell>
          <cell r="G56" t="str">
            <v>Kg</v>
          </cell>
        </row>
        <row r="57">
          <cell r="C57">
            <v>411.1</v>
          </cell>
          <cell r="D57">
            <v>411</v>
          </cell>
          <cell r="F57" t="str">
            <v>Emulsión asfáltica de rotura media CRM</v>
          </cell>
          <cell r="G57" t="str">
            <v>Lt</v>
          </cell>
        </row>
        <row r="58">
          <cell r="C58">
            <v>411.2</v>
          </cell>
          <cell r="D58">
            <v>411</v>
          </cell>
          <cell r="F58" t="str">
            <v>Emulsión asfáltica de rotura lenta CRL-1</v>
          </cell>
          <cell r="G58" t="str">
            <v>Lt</v>
          </cell>
        </row>
        <row r="59">
          <cell r="C59">
            <v>411.3</v>
          </cell>
          <cell r="D59">
            <v>411</v>
          </cell>
          <cell r="F59" t="str">
            <v>Emulsión asfáltica de rotura lenta CRL-1h</v>
          </cell>
          <cell r="G59" t="str">
            <v>Lt</v>
          </cell>
        </row>
        <row r="60">
          <cell r="C60">
            <v>413</v>
          </cell>
          <cell r="D60">
            <v>413</v>
          </cell>
          <cell r="F60" t="str">
            <v>Excavación para reparación del pavimento existente</v>
          </cell>
          <cell r="G60" t="str">
            <v>m3</v>
          </cell>
        </row>
        <row r="61">
          <cell r="C61">
            <v>413.1</v>
          </cell>
          <cell r="D61">
            <v>413</v>
          </cell>
          <cell r="E61" t="str">
            <v>413P</v>
          </cell>
          <cell r="F61" t="str">
            <v>Excavación para reparación del pavimento existente</v>
          </cell>
          <cell r="G61" t="str">
            <v>m3</v>
          </cell>
          <cell r="H61" t="str">
            <v>Tiene en cuenta el programa PICO y PALA</v>
          </cell>
        </row>
        <row r="62">
          <cell r="C62">
            <v>420</v>
          </cell>
          <cell r="D62">
            <v>420</v>
          </cell>
          <cell r="F62" t="str">
            <v>Imprimación</v>
          </cell>
          <cell r="G62" t="str">
            <v>m2</v>
          </cell>
        </row>
        <row r="63">
          <cell r="C63">
            <v>421</v>
          </cell>
          <cell r="D63">
            <v>421</v>
          </cell>
          <cell r="F63" t="str">
            <v>Riego de liga</v>
          </cell>
          <cell r="G63" t="str">
            <v>m2</v>
          </cell>
        </row>
        <row r="64">
          <cell r="C64">
            <v>421.1</v>
          </cell>
          <cell r="D64">
            <v>421</v>
          </cell>
          <cell r="F64" t="str">
            <v>Riego de liga (cemento asfáltico)</v>
          </cell>
          <cell r="G64" t="str">
            <v>m2</v>
          </cell>
        </row>
        <row r="65">
          <cell r="C65">
            <v>421.2</v>
          </cell>
          <cell r="D65">
            <v>421</v>
          </cell>
          <cell r="F65" t="str">
            <v>Riego de liga (emulsión asfáltica)</v>
          </cell>
          <cell r="G65" t="str">
            <v>m2</v>
          </cell>
        </row>
        <row r="66">
          <cell r="C66">
            <v>430</v>
          </cell>
          <cell r="D66">
            <v>430</v>
          </cell>
          <cell r="F66" t="str">
            <v>Tratamiento superficial simple</v>
          </cell>
          <cell r="G66" t="str">
            <v>m2</v>
          </cell>
        </row>
        <row r="67">
          <cell r="C67">
            <v>431</v>
          </cell>
          <cell r="D67">
            <v>431</v>
          </cell>
          <cell r="F67" t="str">
            <v>Tratamiento superficial doble</v>
          </cell>
          <cell r="G67" t="str">
            <v>m2</v>
          </cell>
        </row>
        <row r="68">
          <cell r="C68">
            <v>432</v>
          </cell>
          <cell r="D68">
            <v>432</v>
          </cell>
          <cell r="F68" t="str">
            <v>Sello de arena - asfalto</v>
          </cell>
          <cell r="G68" t="str">
            <v>m2</v>
          </cell>
        </row>
        <row r="69">
          <cell r="C69">
            <v>432.1</v>
          </cell>
          <cell r="E69" t="str">
            <v>432P</v>
          </cell>
          <cell r="F69" t="str">
            <v>Sello de fisuras con emulsión asfáltica tipo CRL-PM</v>
          </cell>
          <cell r="G69" t="str">
            <v>m2</v>
          </cell>
        </row>
        <row r="70">
          <cell r="C70">
            <v>433</v>
          </cell>
          <cell r="D70">
            <v>433</v>
          </cell>
          <cell r="F70" t="str">
            <v>Lechada asfáltica</v>
          </cell>
          <cell r="G70" t="str">
            <v>m2</v>
          </cell>
        </row>
        <row r="71">
          <cell r="C71">
            <v>434</v>
          </cell>
          <cell r="E71" t="str">
            <v>434P</v>
          </cell>
          <cell r="F71" t="str">
            <v>Sello de grietas</v>
          </cell>
          <cell r="G71" t="str">
            <v>ml</v>
          </cell>
        </row>
        <row r="72">
          <cell r="C72">
            <v>435</v>
          </cell>
          <cell r="E72" t="str">
            <v>435P</v>
          </cell>
          <cell r="F72" t="str">
            <v>Sello de juntas de pavimento de concreto hidráulico</v>
          </cell>
          <cell r="G72" t="str">
            <v>ml</v>
          </cell>
        </row>
        <row r="73">
          <cell r="C73">
            <v>440.1</v>
          </cell>
          <cell r="D73">
            <v>440</v>
          </cell>
          <cell r="F73" t="str">
            <v>Mezcla densa en frío tipo MDF-1</v>
          </cell>
          <cell r="G73" t="str">
            <v>m3</v>
          </cell>
          <cell r="H73" t="str">
            <v>No incluye suministro y almacenamiento del cemento asfáltico</v>
          </cell>
        </row>
        <row r="74">
          <cell r="C74">
            <v>440.2</v>
          </cell>
          <cell r="D74">
            <v>440</v>
          </cell>
          <cell r="F74" t="str">
            <v>Mezcla densa en frío tipo MDF-2</v>
          </cell>
          <cell r="G74" t="str">
            <v>m3</v>
          </cell>
        </row>
        <row r="75">
          <cell r="C75">
            <v>440.3</v>
          </cell>
          <cell r="D75">
            <v>440</v>
          </cell>
          <cell r="F75" t="str">
            <v>Mezcla densa en frío tipo MDF-3</v>
          </cell>
          <cell r="G75" t="str">
            <v>m3</v>
          </cell>
        </row>
        <row r="76">
          <cell r="C76">
            <v>440.5</v>
          </cell>
          <cell r="D76">
            <v>440</v>
          </cell>
          <cell r="F76" t="str">
            <v>Mezcla densa en frío para bacheo</v>
          </cell>
          <cell r="G76" t="str">
            <v>m3</v>
          </cell>
        </row>
        <row r="77">
          <cell r="C77">
            <v>441.1</v>
          </cell>
          <cell r="D77">
            <v>441</v>
          </cell>
          <cell r="F77" t="str">
            <v>Mezcla abierta en frío tipo MAF-1</v>
          </cell>
          <cell r="G77" t="str">
            <v>m3</v>
          </cell>
        </row>
        <row r="78">
          <cell r="C78">
            <v>441.2</v>
          </cell>
          <cell r="D78">
            <v>441</v>
          </cell>
          <cell r="F78" t="str">
            <v>Mezcla abierta en frío tipo MAF-2</v>
          </cell>
          <cell r="G78" t="str">
            <v>m3</v>
          </cell>
        </row>
        <row r="79">
          <cell r="C79">
            <v>441.3</v>
          </cell>
          <cell r="D79">
            <v>441</v>
          </cell>
          <cell r="F79" t="str">
            <v>Mezcla abierta en frío tipo MAF-3</v>
          </cell>
          <cell r="G79" t="str">
            <v>m3</v>
          </cell>
        </row>
        <row r="80">
          <cell r="C80">
            <v>441.4</v>
          </cell>
          <cell r="D80">
            <v>441</v>
          </cell>
          <cell r="F80" t="str">
            <v>Mezcla abierta en frío para bacheo</v>
          </cell>
          <cell r="G80" t="str">
            <v>m3</v>
          </cell>
        </row>
        <row r="81">
          <cell r="C81">
            <v>450.1</v>
          </cell>
          <cell r="D81">
            <v>450</v>
          </cell>
          <cell r="F81" t="str">
            <v>Mezcla densa en caliente tipo MDC-1</v>
          </cell>
          <cell r="G81" t="str">
            <v>m3</v>
          </cell>
        </row>
        <row r="82">
          <cell r="C82">
            <v>450.2</v>
          </cell>
          <cell r="D82">
            <v>450</v>
          </cell>
          <cell r="F82" t="str">
            <v>Mezcla densa en caliente tipo MDC-2</v>
          </cell>
          <cell r="G82" t="str">
            <v>m3</v>
          </cell>
        </row>
        <row r="83">
          <cell r="C83">
            <v>450.3</v>
          </cell>
          <cell r="D83">
            <v>450</v>
          </cell>
          <cell r="F83" t="str">
            <v>Mezcla densa en caliente tipo MDC-3</v>
          </cell>
          <cell r="G83" t="str">
            <v>m3</v>
          </cell>
        </row>
        <row r="84">
          <cell r="C84">
            <v>450.4</v>
          </cell>
          <cell r="D84">
            <v>450</v>
          </cell>
          <cell r="F84" t="str">
            <v>Mezcla densa en caliente para bacheo</v>
          </cell>
          <cell r="G84" t="str">
            <v>m3</v>
          </cell>
        </row>
        <row r="85">
          <cell r="C85">
            <v>450.5</v>
          </cell>
          <cell r="D85">
            <v>450</v>
          </cell>
          <cell r="E85" t="str">
            <v>450P</v>
          </cell>
          <cell r="F85" t="str">
            <v>Parcheo con mezcla densa en caliente tipo MDC-2</v>
          </cell>
          <cell r="G85" t="str">
            <v>m3</v>
          </cell>
          <cell r="H85" t="str">
            <v>Incluye cajeo, riego de liga, suministro y transporte del cemento asfáltico</v>
          </cell>
        </row>
        <row r="86">
          <cell r="C86">
            <v>450.6</v>
          </cell>
          <cell r="D86">
            <v>450</v>
          </cell>
          <cell r="E86" t="str">
            <v>450P-1</v>
          </cell>
          <cell r="F86" t="str">
            <v>Mezcla densa en caliente tipo MDC-2</v>
          </cell>
          <cell r="G86" t="str">
            <v>m3</v>
          </cell>
          <cell r="H86" t="str">
            <v>Incluye riego de liga, suministro y transporte del cemento asfáltico</v>
          </cell>
        </row>
        <row r="87">
          <cell r="C87">
            <v>450.7</v>
          </cell>
          <cell r="D87">
            <v>450</v>
          </cell>
          <cell r="E87" t="str">
            <v>450P-1</v>
          </cell>
          <cell r="F87" t="str">
            <v>Mezcla densa en caliente tipo MDC-1</v>
          </cell>
          <cell r="G87" t="str">
            <v>m3</v>
          </cell>
          <cell r="H87" t="str">
            <v>Incluye riego de liga, suministro y transporte del cemento asfáltico</v>
          </cell>
        </row>
        <row r="88">
          <cell r="C88">
            <v>450.8</v>
          </cell>
          <cell r="D88">
            <v>450</v>
          </cell>
          <cell r="E88" t="str">
            <v>450P-1</v>
          </cell>
          <cell r="F88" t="str">
            <v>Mezcla densa en caliente tipo MDC-3</v>
          </cell>
          <cell r="G88" t="str">
            <v>m3</v>
          </cell>
          <cell r="H88" t="str">
            <v>Incluye riego de liga, suministro y transporte del cemento asfáltico</v>
          </cell>
        </row>
        <row r="89">
          <cell r="C89">
            <v>450.9</v>
          </cell>
          <cell r="D89">
            <v>450</v>
          </cell>
          <cell r="E89" t="str">
            <v>450P-2</v>
          </cell>
          <cell r="F89" t="str">
            <v>Parcheo con fresado y mezcla densa en caliente tipo MDC-2</v>
          </cell>
          <cell r="G89" t="str">
            <v>m3</v>
          </cell>
          <cell r="H89" t="str">
            <v>Incluye cajeo, riego de liga, suministro y transporte del cemento asfáltico</v>
          </cell>
        </row>
        <row r="90">
          <cell r="C90">
            <v>450.11</v>
          </cell>
          <cell r="D90">
            <v>450</v>
          </cell>
          <cell r="E90" t="str">
            <v>450P-3</v>
          </cell>
          <cell r="F90" t="str">
            <v>Mezcla densa en caliente tipo MDC-1 para bacheo</v>
          </cell>
          <cell r="G90" t="str">
            <v>m3</v>
          </cell>
          <cell r="H90" t="str">
            <v>Incluye riego de liga, suministro y transporte del cemento asfáltico</v>
          </cell>
        </row>
        <row r="91">
          <cell r="C91">
            <v>450.12</v>
          </cell>
          <cell r="D91">
            <v>450</v>
          </cell>
          <cell r="E91" t="str">
            <v>450P-3</v>
          </cell>
          <cell r="F91" t="str">
            <v>Mezcla densa en caliente tipo MDC-1 para bacheo</v>
          </cell>
          <cell r="G91" t="str">
            <v>m3</v>
          </cell>
          <cell r="H91" t="str">
            <v>Incluye cajeo, riego de liga, suministro y transporte del cemento asfáltico</v>
          </cell>
        </row>
        <row r="92">
          <cell r="C92">
            <v>450.13</v>
          </cell>
          <cell r="D92">
            <v>450</v>
          </cell>
          <cell r="E92" t="str">
            <v>450P-3</v>
          </cell>
          <cell r="F92" t="str">
            <v>Mezcla densa en caliente tipo MDC-2 para bacheo</v>
          </cell>
          <cell r="G92" t="str">
            <v>m3</v>
          </cell>
          <cell r="H92" t="str">
            <v>Incluye cajeo, riego de liga, suministro y transporte del cemento asfáltico</v>
          </cell>
        </row>
        <row r="93">
          <cell r="C93">
            <v>450.14</v>
          </cell>
          <cell r="D93">
            <v>450</v>
          </cell>
          <cell r="E93" t="str">
            <v>450P-1</v>
          </cell>
          <cell r="F93" t="str">
            <v>Mezcla densa en caliente tipo MDC-1</v>
          </cell>
          <cell r="G93" t="str">
            <v>m3</v>
          </cell>
          <cell r="H93" t="str">
            <v>Incluye suministro y transporte del cemento asfáltico</v>
          </cell>
        </row>
        <row r="94">
          <cell r="C94">
            <v>450.15</v>
          </cell>
          <cell r="D94">
            <v>450</v>
          </cell>
          <cell r="E94" t="str">
            <v>450P-1</v>
          </cell>
          <cell r="F94" t="str">
            <v>Mezcla densa en caliente tipo MDC-2</v>
          </cell>
          <cell r="G94" t="str">
            <v>m3</v>
          </cell>
          <cell r="H94" t="str">
            <v>Incluye suministro y transporte del cemento asfáltico</v>
          </cell>
        </row>
        <row r="95">
          <cell r="C95">
            <v>450.16</v>
          </cell>
          <cell r="D95">
            <v>450</v>
          </cell>
          <cell r="E95" t="str">
            <v>450P</v>
          </cell>
          <cell r="F95" t="str">
            <v>Parcheo con mezcla densa en caliente tipo MDC-2</v>
          </cell>
          <cell r="G95" t="str">
            <v>m3</v>
          </cell>
          <cell r="H95" t="str">
            <v>Incluye estudios y diseños, cajeo, riego de liga, suministro y transporte del cemento asfáltico</v>
          </cell>
        </row>
        <row r="96">
          <cell r="C96">
            <v>450.17</v>
          </cell>
          <cell r="D96">
            <v>450</v>
          </cell>
          <cell r="E96" t="str">
            <v>450P-1</v>
          </cell>
          <cell r="F96" t="str">
            <v>Mezcla densa en caliente tipo MDC-2</v>
          </cell>
          <cell r="G96" t="str">
            <v>m3</v>
          </cell>
          <cell r="H96" t="str">
            <v>Incluye estudios y diseños, riego de liga, suministro y transporte del cemento asfáltico</v>
          </cell>
        </row>
        <row r="97">
          <cell r="C97">
            <v>450.18</v>
          </cell>
          <cell r="D97">
            <v>450</v>
          </cell>
          <cell r="E97" t="str">
            <v>450P</v>
          </cell>
          <cell r="F97" t="str">
            <v>Parcheo con mezcla densa en caliente tipo MDC-2</v>
          </cell>
          <cell r="G97" t="str">
            <v>m3</v>
          </cell>
          <cell r="H97" t="str">
            <v>Incluye riego de liga, suministro y transporte del cemento asfáltico</v>
          </cell>
        </row>
        <row r="98">
          <cell r="C98">
            <v>450.19</v>
          </cell>
          <cell r="D98">
            <v>450</v>
          </cell>
          <cell r="E98" t="str">
            <v>450P-3</v>
          </cell>
          <cell r="F98" t="str">
            <v>Mezcla densa en caliente tipo MDC-2 para bacheo</v>
          </cell>
          <cell r="G98" t="str">
            <v>m3</v>
          </cell>
          <cell r="H98" t="str">
            <v>Incluye riego de liga, suministro y transporte del cemento asfáltico</v>
          </cell>
        </row>
        <row r="99">
          <cell r="C99">
            <v>450.21</v>
          </cell>
          <cell r="D99">
            <v>450</v>
          </cell>
          <cell r="E99" t="str">
            <v>450P-1</v>
          </cell>
          <cell r="F99" t="str">
            <v>Mezcla densa en caliente tipo MDC-3</v>
          </cell>
          <cell r="G99" t="str">
            <v>m3</v>
          </cell>
          <cell r="H99" t="str">
            <v>Incluye estudios y diseños, riego de liga, suministro y transporte del cemento asfáltico</v>
          </cell>
        </row>
        <row r="100">
          <cell r="C100">
            <v>450.22</v>
          </cell>
          <cell r="D100">
            <v>450</v>
          </cell>
          <cell r="E100" t="str">
            <v>450P</v>
          </cell>
          <cell r="F100" t="str">
            <v>Parcheo con mezcla densa en caliente tipo MDC-3</v>
          </cell>
          <cell r="G100" t="str">
            <v>m3</v>
          </cell>
          <cell r="H100" t="str">
            <v>Incluye estudios y diseños, cajeo, riego de liga, suministro y transporte del cemento asfáltico</v>
          </cell>
        </row>
        <row r="101">
          <cell r="C101">
            <v>450.23</v>
          </cell>
          <cell r="D101">
            <v>450</v>
          </cell>
          <cell r="E101" t="str">
            <v>450P-1</v>
          </cell>
          <cell r="F101" t="str">
            <v>Mezcla densa en caliente tipo MDC-1</v>
          </cell>
          <cell r="G101" t="str">
            <v>m3</v>
          </cell>
          <cell r="H101" t="str">
            <v>Incluye estudios y diseños y suministro y transporte del cemento asfáltico</v>
          </cell>
        </row>
        <row r="102">
          <cell r="C102">
            <v>450.24</v>
          </cell>
          <cell r="D102">
            <v>450</v>
          </cell>
          <cell r="E102" t="str">
            <v>450P-1</v>
          </cell>
          <cell r="F102" t="str">
            <v>Mezcla densa en caliente tipo MDC-2</v>
          </cell>
          <cell r="G102" t="str">
            <v>m3</v>
          </cell>
          <cell r="H102" t="str">
            <v>Incluye estudios y diseños y suministro y transporte del cemento asfáltico</v>
          </cell>
        </row>
        <row r="103">
          <cell r="C103">
            <v>450.25</v>
          </cell>
          <cell r="D103">
            <v>450</v>
          </cell>
          <cell r="E103" t="str">
            <v>450P</v>
          </cell>
          <cell r="F103" t="str">
            <v>Parcheo con mezcla densa en caliente tipo MDC-2</v>
          </cell>
          <cell r="G103" t="str">
            <v>m3</v>
          </cell>
          <cell r="H103" t="str">
            <v>Incluye estudios y diseños, riego de liga, suministro y transporte del cemento asfáltico</v>
          </cell>
        </row>
        <row r="104">
          <cell r="C104">
            <v>450.26</v>
          </cell>
          <cell r="D104">
            <v>450</v>
          </cell>
          <cell r="E104" t="str">
            <v>450P-3</v>
          </cell>
          <cell r="F104" t="str">
            <v>Mezcla densa en caliente tipo MDC-2 para bacheo</v>
          </cell>
          <cell r="G104" t="str">
            <v>m3</v>
          </cell>
          <cell r="H104" t="str">
            <v>Incluye estudios y diseños, suministro y transporte del cemento asfáltico</v>
          </cell>
        </row>
        <row r="105">
          <cell r="C105">
            <v>450.27</v>
          </cell>
          <cell r="D105">
            <v>450</v>
          </cell>
          <cell r="E105" t="str">
            <v>450P-1</v>
          </cell>
          <cell r="F105" t="str">
            <v>Mezcla densa en caliente tipo MDC-1</v>
          </cell>
          <cell r="G105" t="str">
            <v>m3</v>
          </cell>
          <cell r="H105" t="str">
            <v>Incluye estudios y diseños, riego de liga, suministro y transporte del cemento asfáltico</v>
          </cell>
        </row>
        <row r="106">
          <cell r="C106">
            <v>450.28</v>
          </cell>
          <cell r="D106">
            <v>450</v>
          </cell>
          <cell r="E106" t="str">
            <v>450P-1</v>
          </cell>
          <cell r="F106" t="str">
            <v>Mezcla densa en caliente tipo MDC-3</v>
          </cell>
          <cell r="G106" t="str">
            <v>m3</v>
          </cell>
          <cell r="H106" t="str">
            <v>Incluye estudios y diseños, suministro y transporte del cemento asfáltico</v>
          </cell>
        </row>
        <row r="107">
          <cell r="C107">
            <v>450.29</v>
          </cell>
          <cell r="D107">
            <v>450</v>
          </cell>
          <cell r="E107" t="str">
            <v>450P-3</v>
          </cell>
          <cell r="F107" t="str">
            <v>Mezcla densa en caliente tipo MDC-2 para bacheo</v>
          </cell>
          <cell r="G107" t="str">
            <v>m3</v>
          </cell>
          <cell r="H107" t="str">
            <v>Incluye suministro y transporte del cemento asfáltico</v>
          </cell>
        </row>
        <row r="108">
          <cell r="C108">
            <v>451.1</v>
          </cell>
          <cell r="D108">
            <v>451</v>
          </cell>
          <cell r="F108" t="str">
            <v>Mezcla abierta en caliente tipo MAC-1</v>
          </cell>
          <cell r="G108" t="str">
            <v>m3</v>
          </cell>
        </row>
        <row r="109">
          <cell r="C109">
            <v>451.2</v>
          </cell>
          <cell r="D109">
            <v>451</v>
          </cell>
          <cell r="F109" t="str">
            <v>Mezcla abierta en caliente tipo MAC-2</v>
          </cell>
          <cell r="G109" t="str">
            <v>m3</v>
          </cell>
        </row>
        <row r="110">
          <cell r="C110">
            <v>451.3</v>
          </cell>
          <cell r="D110">
            <v>451</v>
          </cell>
          <cell r="F110" t="str">
            <v>Mezcla abierta en caliente tipo MAC-3</v>
          </cell>
          <cell r="G110" t="str">
            <v>m3</v>
          </cell>
        </row>
        <row r="111">
          <cell r="C111">
            <v>451.4</v>
          </cell>
          <cell r="D111">
            <v>451</v>
          </cell>
          <cell r="E111" t="str">
            <v>451P</v>
          </cell>
          <cell r="F111" t="str">
            <v>Mezcla abierta en caliente tipo MAC-3</v>
          </cell>
          <cell r="G111" t="str">
            <v>m3</v>
          </cell>
          <cell r="H111" t="str">
            <v>Incluye suministro y transporte del cemento asfáltico</v>
          </cell>
        </row>
        <row r="112">
          <cell r="C112">
            <v>460</v>
          </cell>
          <cell r="D112">
            <v>460</v>
          </cell>
          <cell r="F112" t="str">
            <v>Fresado de pavimento asfáltico</v>
          </cell>
          <cell r="G112" t="str">
            <v>m2</v>
          </cell>
        </row>
        <row r="113">
          <cell r="C113">
            <v>460.1</v>
          </cell>
          <cell r="D113">
            <v>460</v>
          </cell>
          <cell r="E113" t="str">
            <v>460P</v>
          </cell>
          <cell r="F113" t="str">
            <v>Fresado de pavimento asfáltico</v>
          </cell>
          <cell r="G113" t="str">
            <v>m³</v>
          </cell>
          <cell r="H113" t="str">
            <v>La unidad de medida es el metro cúbico</v>
          </cell>
        </row>
        <row r="114">
          <cell r="C114">
            <v>460.3</v>
          </cell>
          <cell r="D114">
            <v>460</v>
          </cell>
          <cell r="E114" t="str">
            <v>460P</v>
          </cell>
          <cell r="F114" t="str">
            <v>Fresado de pavimento asfáltico con transporte</v>
          </cell>
          <cell r="G114" t="str">
            <v>m3</v>
          </cell>
          <cell r="H114" t="str">
            <v>Incluye transporte del fresado, se mide en metro cúbico</v>
          </cell>
        </row>
        <row r="115">
          <cell r="C115">
            <v>460.2</v>
          </cell>
          <cell r="D115">
            <v>460</v>
          </cell>
          <cell r="E115" t="str">
            <v>460P-1</v>
          </cell>
          <cell r="F115" t="str">
            <v>Fresado de pavimento asfáltico sin transporte</v>
          </cell>
          <cell r="G115" t="str">
            <v>m3</v>
          </cell>
          <cell r="H115" t="str">
            <v>No Incluye transporte del fresado, se mide en metro cúbico</v>
          </cell>
        </row>
        <row r="116">
          <cell r="C116">
            <v>461</v>
          </cell>
          <cell r="D116">
            <v>461</v>
          </cell>
          <cell r="F116" t="str">
            <v>Pavimento asfáltico reciclado en frío</v>
          </cell>
          <cell r="G116" t="str">
            <v>m3</v>
          </cell>
          <cell r="H116" t="str">
            <v>No incluye suministro y almacenamiento del cemento asfáltico o la emulsión.</v>
          </cell>
        </row>
        <row r="117">
          <cell r="C117">
            <v>461.1</v>
          </cell>
          <cell r="D117">
            <v>461</v>
          </cell>
          <cell r="E117" t="str">
            <v>461P</v>
          </cell>
          <cell r="F117" t="str">
            <v>Pavimento asfáltico reciclado en frío</v>
          </cell>
          <cell r="G117" t="str">
            <v>m3</v>
          </cell>
          <cell r="H117" t="str">
            <v>Incluye el cemento asfáltico o la emulsión asfáltica</v>
          </cell>
        </row>
        <row r="118">
          <cell r="C118">
            <v>461.2</v>
          </cell>
          <cell r="D118">
            <v>461</v>
          </cell>
          <cell r="E118" t="str">
            <v>461P-1</v>
          </cell>
          <cell r="F118" t="str">
            <v>Pavimento asfáltico reciclado en frío</v>
          </cell>
          <cell r="G118" t="str">
            <v>m3</v>
          </cell>
          <cell r="H118" t="str">
            <v>Incluye estudios y diseños</v>
          </cell>
        </row>
        <row r="119">
          <cell r="C119">
            <v>461.3</v>
          </cell>
          <cell r="D119">
            <v>461</v>
          </cell>
          <cell r="E119" t="str">
            <v>461P-1</v>
          </cell>
          <cell r="F119" t="str">
            <v>Pavimento asfáltico reciclado en frío</v>
          </cell>
          <cell r="G119" t="str">
            <v>m3</v>
          </cell>
          <cell r="H119" t="str">
            <v>Incluye estudios y diseños y el cemento asfáltico o la emulsión.</v>
          </cell>
        </row>
        <row r="120">
          <cell r="C120">
            <v>462.1</v>
          </cell>
          <cell r="D120">
            <v>462</v>
          </cell>
          <cell r="F120" t="str">
            <v>Pavimento asfáltico reciclado en caliente tipo MDC-1</v>
          </cell>
          <cell r="G120" t="str">
            <v>m3</v>
          </cell>
          <cell r="H120" t="str">
            <v>No incluye suministro y almacenamiento del cemento asfáltico o la emulsión. Tampoco el agente rejuvenecedor</v>
          </cell>
        </row>
        <row r="121">
          <cell r="C121">
            <v>462.2</v>
          </cell>
          <cell r="D121">
            <v>462</v>
          </cell>
          <cell r="F121" t="str">
            <v>Pavimento asfáltico reciclado en caliente tipo MDC-2</v>
          </cell>
          <cell r="G121" t="str">
            <v>m3</v>
          </cell>
        </row>
        <row r="122">
          <cell r="C122">
            <v>462.3</v>
          </cell>
          <cell r="D122">
            <v>462</v>
          </cell>
          <cell r="F122" t="str">
            <v>Pavimento asfáltico reciclado en caliente tipo MDC-3</v>
          </cell>
          <cell r="G122" t="str">
            <v>m3</v>
          </cell>
        </row>
        <row r="123">
          <cell r="C123">
            <v>462.4</v>
          </cell>
          <cell r="D123">
            <v>462</v>
          </cell>
          <cell r="F123" t="str">
            <v>Pavimento asfáltico reciclado en caliente para bacheo</v>
          </cell>
          <cell r="G123" t="str">
            <v>m3</v>
          </cell>
        </row>
        <row r="124">
          <cell r="C124">
            <v>470</v>
          </cell>
          <cell r="E124" t="str">
            <v>470P</v>
          </cell>
          <cell r="F124" t="str">
            <v>Asfalto Natural (Asfaltita)</v>
          </cell>
          <cell r="G124" t="str">
            <v>m3</v>
          </cell>
        </row>
        <row r="125">
          <cell r="C125">
            <v>500</v>
          </cell>
          <cell r="D125">
            <v>500</v>
          </cell>
          <cell r="F125" t="str">
            <v>Pavimento de concreto hidráulico</v>
          </cell>
          <cell r="G125" t="str">
            <v>m3</v>
          </cell>
          <cell r="H125" t="str">
            <v>No incluye la preparación de la superficie existente</v>
          </cell>
        </row>
        <row r="126">
          <cell r="C126">
            <v>501</v>
          </cell>
          <cell r="E126" t="str">
            <v>501P</v>
          </cell>
          <cell r="F126" t="str">
            <v>Corte en losas de pavimento rígido</v>
          </cell>
          <cell r="G126" t="str">
            <v>ml</v>
          </cell>
        </row>
        <row r="127">
          <cell r="C127">
            <v>510</v>
          </cell>
          <cell r="D127">
            <v>510</v>
          </cell>
          <cell r="F127" t="str">
            <v>Pavimento de adoquines de concreto</v>
          </cell>
          <cell r="G127" t="str">
            <v>m2</v>
          </cell>
          <cell r="H127" t="str">
            <v>No incluye la preparación de la superficie existente. Tampoco las obras de confinamiento del pavimento.</v>
          </cell>
        </row>
        <row r="128">
          <cell r="C128">
            <v>510.1</v>
          </cell>
          <cell r="D128">
            <v>510</v>
          </cell>
          <cell r="E128" t="str">
            <v>510P</v>
          </cell>
          <cell r="F128" t="str">
            <v>Andenes en adoquín peatonal</v>
          </cell>
          <cell r="G128" t="str">
            <v>m2</v>
          </cell>
        </row>
        <row r="129">
          <cell r="C129">
            <v>510.2</v>
          </cell>
          <cell r="D129">
            <v>510</v>
          </cell>
          <cell r="E129" t="str">
            <v>510P</v>
          </cell>
          <cell r="F129" t="str">
            <v>Andenes en adoquín estructural vehicular Tipo 1</v>
          </cell>
          <cell r="G129" t="str">
            <v>m2</v>
          </cell>
        </row>
        <row r="130">
          <cell r="C130">
            <v>510.3</v>
          </cell>
          <cell r="D130">
            <v>510</v>
          </cell>
          <cell r="E130" t="str">
            <v>510P</v>
          </cell>
          <cell r="F130" t="str">
            <v>Andenes en adoquín estructural vehicular Tipo 2</v>
          </cell>
          <cell r="G130" t="str">
            <v>m2</v>
          </cell>
        </row>
        <row r="131">
          <cell r="C131">
            <v>600.1</v>
          </cell>
          <cell r="D131">
            <v>600</v>
          </cell>
          <cell r="F131" t="str">
            <v>Excavaciones varias sin clasificar</v>
          </cell>
          <cell r="G131" t="str">
            <v>m3</v>
          </cell>
        </row>
        <row r="132">
          <cell r="C132">
            <v>600.20000000000005</v>
          </cell>
          <cell r="D132">
            <v>600</v>
          </cell>
          <cell r="F132" t="str">
            <v>Excavaciones varias en roca en seco</v>
          </cell>
          <cell r="G132" t="str">
            <v>m3</v>
          </cell>
        </row>
        <row r="133">
          <cell r="C133">
            <v>600.29999999999995</v>
          </cell>
          <cell r="D133">
            <v>600</v>
          </cell>
          <cell r="F133" t="str">
            <v>Excavaciones varias en roca bajo agua</v>
          </cell>
          <cell r="G133" t="str">
            <v>m3</v>
          </cell>
        </row>
        <row r="134">
          <cell r="C134">
            <v>600.4</v>
          </cell>
          <cell r="D134">
            <v>600</v>
          </cell>
          <cell r="F134" t="str">
            <v>Excavaciones varias en material común en seco</v>
          </cell>
          <cell r="G134" t="str">
            <v>m3</v>
          </cell>
        </row>
        <row r="135">
          <cell r="C135">
            <v>600.5</v>
          </cell>
          <cell r="D135">
            <v>600</v>
          </cell>
          <cell r="F135" t="str">
            <v>Excavaciones varias en material común bajo agua</v>
          </cell>
          <cell r="G135" t="str">
            <v>m3</v>
          </cell>
        </row>
        <row r="136">
          <cell r="C136">
            <v>600.6</v>
          </cell>
          <cell r="D136">
            <v>600</v>
          </cell>
          <cell r="E136" t="str">
            <v>600P</v>
          </cell>
          <cell r="F136" t="str">
            <v>Excavaciones varias sin clasificar</v>
          </cell>
          <cell r="G136" t="str">
            <v>m3</v>
          </cell>
          <cell r="H136" t="str">
            <v>Tiene en cuenta el programa PICO y PALA</v>
          </cell>
        </row>
        <row r="137">
          <cell r="C137">
            <v>600.70000000000005</v>
          </cell>
          <cell r="D137">
            <v>600</v>
          </cell>
          <cell r="E137" t="str">
            <v>600P</v>
          </cell>
          <cell r="F137" t="str">
            <v>Excavaciones varias en material común en seco</v>
          </cell>
          <cell r="G137" t="str">
            <v>m3</v>
          </cell>
          <cell r="H137" t="str">
            <v>Tiene en cuenta el programa PICO y PALA</v>
          </cell>
        </row>
        <row r="138">
          <cell r="C138">
            <v>600.79999999999995</v>
          </cell>
          <cell r="D138">
            <v>600</v>
          </cell>
          <cell r="E138" t="str">
            <v>600P</v>
          </cell>
          <cell r="F138" t="str">
            <v>Excavaciones varias en material común bajo agua</v>
          </cell>
          <cell r="G138" t="str">
            <v>m3</v>
          </cell>
          <cell r="H138" t="str">
            <v>Tiene en cuenta el programa PICO y PALA</v>
          </cell>
        </row>
        <row r="139">
          <cell r="C139">
            <v>600.9</v>
          </cell>
          <cell r="D139">
            <v>600</v>
          </cell>
          <cell r="E139" t="str">
            <v>600P</v>
          </cell>
          <cell r="F139" t="str">
            <v>Excavaciones varias en roca bajo agua</v>
          </cell>
          <cell r="G139" t="str">
            <v>m³</v>
          </cell>
          <cell r="H139" t="str">
            <v>Tiene en cuenta el programa PICO y PALA</v>
          </cell>
        </row>
        <row r="140">
          <cell r="C140">
            <v>601.1</v>
          </cell>
          <cell r="D140">
            <v>601</v>
          </cell>
          <cell r="F140" t="str">
            <v>Excavaciones varias en roca en seco</v>
          </cell>
          <cell r="G140" t="str">
            <v>m3</v>
          </cell>
        </row>
        <row r="141">
          <cell r="C141">
            <v>601.20000000000005</v>
          </cell>
          <cell r="D141">
            <v>601</v>
          </cell>
          <cell r="F141" t="str">
            <v>Excavaciones varias en roca bajo agua</v>
          </cell>
          <cell r="G141" t="str">
            <v>m3</v>
          </cell>
        </row>
        <row r="142">
          <cell r="C142">
            <v>601.29999999999995</v>
          </cell>
          <cell r="D142">
            <v>601</v>
          </cell>
          <cell r="F142" t="str">
            <v>Excavaciones varias en material común en seco</v>
          </cell>
          <cell r="G142" t="str">
            <v>m3</v>
          </cell>
        </row>
        <row r="143">
          <cell r="C143">
            <v>601.4</v>
          </cell>
          <cell r="D143">
            <v>601</v>
          </cell>
          <cell r="F143" t="str">
            <v>Excavaciones varias en material común bajo agua</v>
          </cell>
          <cell r="G143" t="str">
            <v>m3</v>
          </cell>
        </row>
        <row r="144">
          <cell r="C144">
            <v>610.1</v>
          </cell>
          <cell r="D144">
            <v>610</v>
          </cell>
          <cell r="F144" t="str">
            <v>Rellenos para estructuras</v>
          </cell>
          <cell r="G144" t="str">
            <v>m3</v>
          </cell>
          <cell r="H144" t="str">
            <v>No incluye la preparación de la superficie sobre la que irá el relleno.</v>
          </cell>
        </row>
        <row r="145">
          <cell r="C145">
            <v>610.20000000000005</v>
          </cell>
          <cell r="D145">
            <v>610</v>
          </cell>
          <cell r="F145" t="str">
            <v>Material filtrante</v>
          </cell>
          <cell r="G145" t="str">
            <v>m3</v>
          </cell>
        </row>
        <row r="146">
          <cell r="C146">
            <v>612</v>
          </cell>
          <cell r="E146" t="str">
            <v>612P</v>
          </cell>
          <cell r="F146" t="str">
            <v>Geobloques</v>
          </cell>
          <cell r="G146" t="str">
            <v>m3</v>
          </cell>
        </row>
        <row r="147">
          <cell r="C147">
            <v>620.1</v>
          </cell>
          <cell r="D147">
            <v>620</v>
          </cell>
          <cell r="F147" t="str">
            <v>Pilotes prefabricados de concreto</v>
          </cell>
          <cell r="G147" t="str">
            <v>ml</v>
          </cell>
        </row>
        <row r="148">
          <cell r="C148">
            <v>620.20000000000005</v>
          </cell>
          <cell r="D148">
            <v>620</v>
          </cell>
          <cell r="F148" t="str">
            <v>Extensión de pilotes</v>
          </cell>
          <cell r="G148" t="str">
            <v>ml</v>
          </cell>
        </row>
        <row r="149">
          <cell r="C149">
            <v>620.29999999999995</v>
          </cell>
          <cell r="D149">
            <v>620</v>
          </cell>
          <cell r="F149" t="str">
            <v>Prueba de carga</v>
          </cell>
          <cell r="G149" t="str">
            <v>Un</v>
          </cell>
        </row>
        <row r="150">
          <cell r="C150">
            <v>621.1</v>
          </cell>
          <cell r="D150">
            <v>621</v>
          </cell>
          <cell r="F150" t="str">
            <v>Pilote de concreto fundido in-situ de diámetro____</v>
          </cell>
          <cell r="G150" t="str">
            <v>ml</v>
          </cell>
        </row>
        <row r="151">
          <cell r="C151">
            <v>621.20000000000005</v>
          </cell>
          <cell r="D151">
            <v>621</v>
          </cell>
          <cell r="F151" t="str">
            <v>Base acampanada</v>
          </cell>
          <cell r="G151" t="str">
            <v>m3</v>
          </cell>
        </row>
        <row r="152">
          <cell r="C152">
            <v>621.29999999999995</v>
          </cell>
          <cell r="D152">
            <v>621</v>
          </cell>
          <cell r="F152" t="str">
            <v>Pilote de prueba de diámetro ____</v>
          </cell>
          <cell r="G152" t="str">
            <v>ml</v>
          </cell>
        </row>
        <row r="153">
          <cell r="C153">
            <v>621.4</v>
          </cell>
          <cell r="D153">
            <v>621</v>
          </cell>
          <cell r="F153" t="str">
            <v>Base acampanada de prueba</v>
          </cell>
          <cell r="G153" t="str">
            <v>m3</v>
          </cell>
        </row>
        <row r="154">
          <cell r="C154">
            <v>621.5</v>
          </cell>
          <cell r="D154">
            <v>621</v>
          </cell>
          <cell r="F154" t="str">
            <v>Camisa permanente de diámetro exterior ____</v>
          </cell>
          <cell r="G154" t="str">
            <v>ml</v>
          </cell>
        </row>
        <row r="155">
          <cell r="C155">
            <v>621.6</v>
          </cell>
          <cell r="D155">
            <v>621</v>
          </cell>
          <cell r="F155" t="str">
            <v>Prueba de carga</v>
          </cell>
          <cell r="G155" t="str">
            <v>Un</v>
          </cell>
        </row>
        <row r="156">
          <cell r="C156">
            <v>622.1</v>
          </cell>
          <cell r="D156">
            <v>622</v>
          </cell>
          <cell r="F156" t="str">
            <v>Tablestacado de madera</v>
          </cell>
          <cell r="G156" t="str">
            <v>m2</v>
          </cell>
        </row>
        <row r="157">
          <cell r="C157">
            <v>622.20000000000005</v>
          </cell>
          <cell r="D157">
            <v>622</v>
          </cell>
          <cell r="F157" t="str">
            <v>Tablestacado metálico</v>
          </cell>
          <cell r="G157" t="str">
            <v>m2</v>
          </cell>
        </row>
        <row r="158">
          <cell r="C158">
            <v>622.29999999999995</v>
          </cell>
          <cell r="D158">
            <v>622</v>
          </cell>
          <cell r="F158" t="str">
            <v>Tablestacado de concreto reforzado</v>
          </cell>
          <cell r="G158" t="str">
            <v>m2</v>
          </cell>
        </row>
        <row r="159">
          <cell r="C159">
            <v>622.4</v>
          </cell>
          <cell r="D159">
            <v>622</v>
          </cell>
          <cell r="F159" t="str">
            <v>Tablestacado de concreto preesforzado</v>
          </cell>
          <cell r="G159" t="str">
            <v>m2</v>
          </cell>
        </row>
        <row r="160">
          <cell r="C160">
            <v>622.5</v>
          </cell>
          <cell r="D160">
            <v>622</v>
          </cell>
          <cell r="F160" t="str">
            <v>Corte del extremo superior del elemento</v>
          </cell>
          <cell r="G160" t="str">
            <v>ml</v>
          </cell>
        </row>
        <row r="161">
          <cell r="C161">
            <v>622.6</v>
          </cell>
          <cell r="D161">
            <v>622</v>
          </cell>
          <cell r="E161" t="str">
            <v>622P</v>
          </cell>
          <cell r="F161" t="str">
            <v>Tablestacado metálico</v>
          </cell>
          <cell r="G161" t="str">
            <v>ml</v>
          </cell>
          <cell r="H161" t="str">
            <v>La unidad de medida es el metro lineal</v>
          </cell>
        </row>
        <row r="162">
          <cell r="C162">
            <v>623.1</v>
          </cell>
          <cell r="E162" t="str">
            <v>623P</v>
          </cell>
          <cell r="F162" t="str">
            <v>Suministro e hincamiento de rieles</v>
          </cell>
          <cell r="G162" t="str">
            <v>ml</v>
          </cell>
        </row>
        <row r="163">
          <cell r="C163">
            <v>623.20000000000005</v>
          </cell>
          <cell r="E163" t="str">
            <v>623P</v>
          </cell>
          <cell r="F163" t="str">
            <v>Suministro e instalación de rieles</v>
          </cell>
          <cell r="G163" t="str">
            <v>ml</v>
          </cell>
        </row>
        <row r="164">
          <cell r="C164">
            <v>630.1</v>
          </cell>
          <cell r="D164">
            <v>630</v>
          </cell>
          <cell r="F164" t="str">
            <v>Concreto Clase A</v>
          </cell>
          <cell r="G164" t="str">
            <v>m3</v>
          </cell>
        </row>
        <row r="165">
          <cell r="C165">
            <v>630.20000000000005</v>
          </cell>
          <cell r="D165">
            <v>630</v>
          </cell>
          <cell r="F165" t="str">
            <v>Concreto Clase B</v>
          </cell>
          <cell r="G165" t="str">
            <v>m3</v>
          </cell>
        </row>
        <row r="166">
          <cell r="C166">
            <v>630.29999999999995</v>
          </cell>
          <cell r="D166">
            <v>630</v>
          </cell>
          <cell r="F166" t="str">
            <v>Concreto Clase C</v>
          </cell>
          <cell r="G166" t="str">
            <v>m3</v>
          </cell>
        </row>
        <row r="167">
          <cell r="C167">
            <v>630.4</v>
          </cell>
          <cell r="D167">
            <v>630</v>
          </cell>
          <cell r="F167" t="str">
            <v>Concreto Clase D</v>
          </cell>
          <cell r="G167" t="str">
            <v>m3</v>
          </cell>
        </row>
        <row r="168">
          <cell r="C168">
            <v>630.5</v>
          </cell>
          <cell r="D168">
            <v>630</v>
          </cell>
          <cell r="F168" t="str">
            <v>Concreto Clase E</v>
          </cell>
          <cell r="G168" t="str">
            <v>m3</v>
          </cell>
        </row>
        <row r="169">
          <cell r="C169">
            <v>630.6</v>
          </cell>
          <cell r="D169">
            <v>630</v>
          </cell>
          <cell r="F169" t="str">
            <v>Concreto Clase F</v>
          </cell>
          <cell r="G169" t="str">
            <v>m3</v>
          </cell>
        </row>
        <row r="170">
          <cell r="C170">
            <v>630.70000000000005</v>
          </cell>
          <cell r="D170">
            <v>630</v>
          </cell>
          <cell r="F170" t="str">
            <v>Concreto Clase G</v>
          </cell>
          <cell r="G170" t="str">
            <v>m3</v>
          </cell>
        </row>
        <row r="171">
          <cell r="C171">
            <v>630.79999999999995</v>
          </cell>
          <cell r="D171">
            <v>630</v>
          </cell>
          <cell r="E171" t="str">
            <v>630P</v>
          </cell>
          <cell r="F171" t="str">
            <v>Concreto Clase A con aditivo</v>
          </cell>
          <cell r="G171" t="str">
            <v>m3</v>
          </cell>
        </row>
        <row r="172">
          <cell r="C172">
            <v>630.9</v>
          </cell>
          <cell r="D172">
            <v>630</v>
          </cell>
          <cell r="E172" t="str">
            <v>630P</v>
          </cell>
          <cell r="F172" t="str">
            <v>Concreto Clase D con aditivo</v>
          </cell>
          <cell r="G172" t="str">
            <v>m3</v>
          </cell>
        </row>
        <row r="173">
          <cell r="C173">
            <v>630.1</v>
          </cell>
          <cell r="D173">
            <v>630</v>
          </cell>
          <cell r="E173" t="str">
            <v>630P-1</v>
          </cell>
          <cell r="F173" t="str">
            <v>Realce de cabezotes de alcantarillas</v>
          </cell>
          <cell r="G173" t="str">
            <v>m3</v>
          </cell>
        </row>
        <row r="174">
          <cell r="C174">
            <v>630.11</v>
          </cell>
          <cell r="D174">
            <v>630</v>
          </cell>
          <cell r="E174" t="str">
            <v>630P-2</v>
          </cell>
          <cell r="F174" t="str">
            <v>Realce de bordillo de cunetas</v>
          </cell>
          <cell r="G174" t="str">
            <v>m3</v>
          </cell>
        </row>
        <row r="175">
          <cell r="C175">
            <v>630.12</v>
          </cell>
          <cell r="D175">
            <v>630</v>
          </cell>
          <cell r="E175" t="str">
            <v>630P-3</v>
          </cell>
          <cell r="F175" t="str">
            <v>Concreto Clase G para cimientos</v>
          </cell>
          <cell r="G175" t="str">
            <v>m3</v>
          </cell>
        </row>
        <row r="176">
          <cell r="C176">
            <v>630.13</v>
          </cell>
          <cell r="D176">
            <v>630</v>
          </cell>
          <cell r="E176" t="str">
            <v>630P-3</v>
          </cell>
          <cell r="F176" t="str">
            <v>Concreto Clase G para elevaciones</v>
          </cell>
          <cell r="G176" t="str">
            <v>m3</v>
          </cell>
        </row>
        <row r="177">
          <cell r="C177">
            <v>630.14</v>
          </cell>
          <cell r="D177">
            <v>630</v>
          </cell>
          <cell r="E177" t="str">
            <v>630P-4</v>
          </cell>
          <cell r="F177" t="str">
            <v>Recubrimiento con malla y mortero 1:4, e=5cm</v>
          </cell>
          <cell r="G177" t="str">
            <v>m2</v>
          </cell>
        </row>
        <row r="178">
          <cell r="C178">
            <v>630.15</v>
          </cell>
          <cell r="D178">
            <v>630</v>
          </cell>
          <cell r="E178" t="str">
            <v>630P-5</v>
          </cell>
          <cell r="F178" t="str">
            <v>Suministro y colocación de bolsacretos, concreto Clase E, amarrados con hierro de media pulgada.</v>
          </cell>
          <cell r="G178" t="str">
            <v>m3</v>
          </cell>
        </row>
        <row r="179">
          <cell r="C179">
            <v>630.16</v>
          </cell>
          <cell r="D179">
            <v>630</v>
          </cell>
          <cell r="E179" t="str">
            <v>630P-5</v>
          </cell>
          <cell r="F179" t="str">
            <v>Suministro y colocación de pentápodos, concreto Clase E.</v>
          </cell>
          <cell r="G179" t="str">
            <v>m3</v>
          </cell>
        </row>
        <row r="180">
          <cell r="C180">
            <v>632</v>
          </cell>
          <cell r="D180">
            <v>632</v>
          </cell>
          <cell r="F180" t="str">
            <v>Baranda de concreto</v>
          </cell>
          <cell r="G180" t="str">
            <v>ml</v>
          </cell>
          <cell r="H180" t="str">
            <v>No incluye el acero de refuerzo</v>
          </cell>
        </row>
        <row r="181">
          <cell r="C181">
            <v>632.1</v>
          </cell>
          <cell r="E181" t="str">
            <v>632P</v>
          </cell>
          <cell r="F181" t="str">
            <v>Baranda metálica tubular</v>
          </cell>
          <cell r="G181" t="str">
            <v>ml</v>
          </cell>
        </row>
        <row r="182">
          <cell r="C182">
            <v>632.20000000000005</v>
          </cell>
          <cell r="E182" t="str">
            <v>632P</v>
          </cell>
          <cell r="F182" t="str">
            <v>Desinstalación de baranda metálica</v>
          </cell>
          <cell r="G182" t="str">
            <v>ml</v>
          </cell>
        </row>
        <row r="183">
          <cell r="C183">
            <v>640.1</v>
          </cell>
          <cell r="D183">
            <v>640</v>
          </cell>
          <cell r="F183" t="str">
            <v>Acero de refuerzo Grado 37</v>
          </cell>
          <cell r="G183" t="str">
            <v>Kg</v>
          </cell>
        </row>
        <row r="184">
          <cell r="C184">
            <v>640.20000000000005</v>
          </cell>
          <cell r="D184">
            <v>640</v>
          </cell>
          <cell r="F184" t="str">
            <v>Acero de refuerzo Grado 40</v>
          </cell>
          <cell r="G184" t="str">
            <v>Kg</v>
          </cell>
        </row>
        <row r="185">
          <cell r="C185">
            <v>640.29999999999995</v>
          </cell>
          <cell r="D185">
            <v>640</v>
          </cell>
          <cell r="F185" t="str">
            <v>Acero de refuerzo Grado 60</v>
          </cell>
          <cell r="G185" t="str">
            <v>Kg</v>
          </cell>
        </row>
        <row r="186">
          <cell r="C186">
            <v>641</v>
          </cell>
          <cell r="D186">
            <v>641</v>
          </cell>
          <cell r="F186" t="str">
            <v>Acero de preesfuerzo</v>
          </cell>
          <cell r="G186" t="str">
            <v>t-m</v>
          </cell>
        </row>
        <row r="187">
          <cell r="C187">
            <v>642.1</v>
          </cell>
          <cell r="D187">
            <v>642</v>
          </cell>
          <cell r="F187" t="str">
            <v>Apoyo elastomérico</v>
          </cell>
          <cell r="G187" t="str">
            <v>Un</v>
          </cell>
        </row>
        <row r="188">
          <cell r="C188">
            <v>642.20000000000005</v>
          </cell>
          <cell r="D188">
            <v>642</v>
          </cell>
          <cell r="F188" t="str">
            <v>Sello para juntas de puentes</v>
          </cell>
          <cell r="G188" t="str">
            <v>ml</v>
          </cell>
        </row>
        <row r="189">
          <cell r="C189">
            <v>643</v>
          </cell>
          <cell r="E189" t="str">
            <v>643P</v>
          </cell>
          <cell r="F189" t="str">
            <v>Suministro e instalación de juntas de dilatación</v>
          </cell>
          <cell r="G189" t="str">
            <v>ml</v>
          </cell>
        </row>
        <row r="190">
          <cell r="C190">
            <v>644</v>
          </cell>
          <cell r="E190" t="str">
            <v>644P</v>
          </cell>
          <cell r="F190" t="str">
            <v>Suministro e instalación de sellos para juntas de puentes</v>
          </cell>
          <cell r="G190" t="str">
            <v>ml</v>
          </cell>
        </row>
        <row r="191">
          <cell r="C191">
            <v>645</v>
          </cell>
          <cell r="E191" t="str">
            <v>645P</v>
          </cell>
          <cell r="F191" t="str">
            <v>Rejilla en varilla (2.0m x 2.52 m), D=1".</v>
          </cell>
          <cell r="G191" t="str">
            <v>Un</v>
          </cell>
        </row>
        <row r="192">
          <cell r="C192">
            <v>646</v>
          </cell>
          <cell r="E192" t="str">
            <v>646P</v>
          </cell>
          <cell r="F192" t="str">
            <v>Anclajes o Tiebacks</v>
          </cell>
          <cell r="G192" t="str">
            <v>ml</v>
          </cell>
        </row>
        <row r="193">
          <cell r="C193">
            <v>650.1</v>
          </cell>
          <cell r="D193">
            <v>650</v>
          </cell>
          <cell r="F193" t="str">
            <v>Diseño y fabricación de estructura metálica</v>
          </cell>
          <cell r="G193" t="str">
            <v>Kg</v>
          </cell>
        </row>
        <row r="194">
          <cell r="C194">
            <v>650.20000000000005</v>
          </cell>
          <cell r="D194">
            <v>650</v>
          </cell>
          <cell r="F194" t="str">
            <v>Fabricación de la estructura metálica</v>
          </cell>
          <cell r="G194" t="str">
            <v>Kg</v>
          </cell>
        </row>
        <row r="195">
          <cell r="C195">
            <v>650.29999999999995</v>
          </cell>
          <cell r="D195">
            <v>650</v>
          </cell>
          <cell r="F195" t="str">
            <v>Transporte de estructura metálica</v>
          </cell>
          <cell r="G195" t="str">
            <v>Kg</v>
          </cell>
        </row>
        <row r="196">
          <cell r="C196">
            <v>650.4</v>
          </cell>
          <cell r="D196">
            <v>650</v>
          </cell>
          <cell r="F196" t="str">
            <v>Montaje y pintura de estructura metálica</v>
          </cell>
          <cell r="G196" t="str">
            <v>Kg</v>
          </cell>
        </row>
        <row r="197">
          <cell r="C197">
            <v>660.1</v>
          </cell>
          <cell r="D197">
            <v>660</v>
          </cell>
          <cell r="F197" t="str">
            <v>Tubería de concreto simple de diámetro 450 mm</v>
          </cell>
          <cell r="G197" t="str">
            <v>ml</v>
          </cell>
        </row>
        <row r="198">
          <cell r="C198">
            <v>660.2</v>
          </cell>
          <cell r="D198">
            <v>660</v>
          </cell>
          <cell r="F198" t="str">
            <v>Tubería de concreto simple de diámetro 600 mm</v>
          </cell>
          <cell r="G198" t="str">
            <v>ml</v>
          </cell>
        </row>
        <row r="199">
          <cell r="C199">
            <v>660.3</v>
          </cell>
          <cell r="D199">
            <v>660</v>
          </cell>
          <cell r="F199" t="str">
            <v>Tubería de concreto simple de diámetro 750 mm</v>
          </cell>
          <cell r="G199" t="str">
            <v>ml</v>
          </cell>
        </row>
        <row r="200">
          <cell r="C200">
            <v>660.4</v>
          </cell>
          <cell r="E200" t="str">
            <v>660P</v>
          </cell>
          <cell r="F200" t="str">
            <v>Tubería perforada de gres de 6 pulgadas de diámetro</v>
          </cell>
          <cell r="G200" t="str">
            <v>ml</v>
          </cell>
        </row>
        <row r="201">
          <cell r="C201">
            <v>661</v>
          </cell>
          <cell r="D201">
            <v>661</v>
          </cell>
          <cell r="F201" t="str">
            <v>Tubería de concreto reforzado de 900 mm diámetro interior</v>
          </cell>
          <cell r="G201" t="str">
            <v>ml</v>
          </cell>
        </row>
        <row r="202">
          <cell r="C202">
            <v>662.1</v>
          </cell>
          <cell r="D202">
            <v>662</v>
          </cell>
          <cell r="F202" t="str">
            <v>Tubería corrugada de acero galvanizado de lámina calibre __ y diámetro __ mm</v>
          </cell>
          <cell r="G202" t="str">
            <v>ml</v>
          </cell>
        </row>
        <row r="203">
          <cell r="C203">
            <v>662.2</v>
          </cell>
          <cell r="D203">
            <v>662</v>
          </cell>
          <cell r="F203" t="str">
            <v>Tubería corrugada de acero con recubrimiento bituminoso de lámina calibre __ y diámetro __ mm</v>
          </cell>
          <cell r="G203" t="str">
            <v>ml</v>
          </cell>
        </row>
        <row r="204">
          <cell r="C204">
            <v>669.1</v>
          </cell>
          <cell r="E204" t="str">
            <v>669P</v>
          </cell>
          <cell r="F204" t="str">
            <v>Andenes de sección 2m de ancho x 0.12 m de espesor</v>
          </cell>
          <cell r="G204" t="str">
            <v>m2</v>
          </cell>
        </row>
        <row r="205">
          <cell r="C205">
            <v>670.1</v>
          </cell>
          <cell r="D205">
            <v>670</v>
          </cell>
          <cell r="F205" t="str">
            <v>Disipadores de energía y sedimentadores en gaviones</v>
          </cell>
          <cell r="G205" t="str">
            <v>m3</v>
          </cell>
        </row>
        <row r="206">
          <cell r="C206">
            <v>670.2</v>
          </cell>
          <cell r="D206">
            <v>670</v>
          </cell>
          <cell r="F206" t="str">
            <v>Disipadores de energía y sedimentadores en concreto ciclópeo</v>
          </cell>
          <cell r="G206" t="str">
            <v>m3</v>
          </cell>
        </row>
        <row r="207">
          <cell r="C207">
            <v>671</v>
          </cell>
          <cell r="D207">
            <v>671</v>
          </cell>
          <cell r="F207" t="str">
            <v>Cunetas revestidas en concreto</v>
          </cell>
          <cell r="G207" t="str">
            <v>m3</v>
          </cell>
        </row>
        <row r="208">
          <cell r="C208">
            <v>671.1</v>
          </cell>
          <cell r="D208">
            <v>671</v>
          </cell>
          <cell r="E208" t="str">
            <v>671P</v>
          </cell>
          <cell r="F208" t="str">
            <v>Cunetas revestidas en concreto clase D, Sección # 1 y Sección No. 2</v>
          </cell>
          <cell r="G208" t="str">
            <v>m3</v>
          </cell>
        </row>
        <row r="209">
          <cell r="C209">
            <v>672</v>
          </cell>
          <cell r="D209">
            <v>672</v>
          </cell>
          <cell r="F209" t="str">
            <v>Bordillo</v>
          </cell>
          <cell r="G209" t="str">
            <v>ml</v>
          </cell>
        </row>
        <row r="210">
          <cell r="C210">
            <v>672.1</v>
          </cell>
          <cell r="D210">
            <v>672</v>
          </cell>
          <cell r="E210" t="str">
            <v>672P</v>
          </cell>
          <cell r="F210" t="str">
            <v>Realce de bordillo</v>
          </cell>
          <cell r="G210" t="str">
            <v>ml</v>
          </cell>
        </row>
        <row r="211">
          <cell r="C211">
            <v>673</v>
          </cell>
          <cell r="D211">
            <v>673</v>
          </cell>
          <cell r="F211" t="str">
            <v>Material filtrante</v>
          </cell>
          <cell r="G211" t="str">
            <v>m3</v>
          </cell>
        </row>
        <row r="212">
          <cell r="C212">
            <v>673.1</v>
          </cell>
          <cell r="D212">
            <v>673</v>
          </cell>
          <cell r="E212" t="str">
            <v>673P</v>
          </cell>
          <cell r="F212" t="str">
            <v>Dren horizontal 0-10 m</v>
          </cell>
          <cell r="G212" t="str">
            <v>ml</v>
          </cell>
        </row>
        <row r="213">
          <cell r="C213">
            <v>673.2</v>
          </cell>
          <cell r="D213">
            <v>673</v>
          </cell>
          <cell r="E213" t="str">
            <v>673P</v>
          </cell>
          <cell r="F213" t="str">
            <v>Dren horizontal 0-30 m</v>
          </cell>
          <cell r="G213" t="str">
            <v>ml</v>
          </cell>
        </row>
        <row r="214">
          <cell r="C214">
            <v>673.3</v>
          </cell>
          <cell r="D214">
            <v>673</v>
          </cell>
          <cell r="E214" t="str">
            <v>673P-1</v>
          </cell>
          <cell r="F214" t="str">
            <v>Filtros geocompuestos Tipo Geodren o Pack drain</v>
          </cell>
          <cell r="G214" t="str">
            <v>ml</v>
          </cell>
        </row>
        <row r="215">
          <cell r="C215">
            <v>673.4</v>
          </cell>
          <cell r="D215">
            <v>673</v>
          </cell>
          <cell r="E215" t="str">
            <v>673P-2</v>
          </cell>
          <cell r="F215" t="str">
            <v>Material filtrante, entre 3" y 6", para dren profundo</v>
          </cell>
          <cell r="G215" t="str">
            <v>ml</v>
          </cell>
        </row>
        <row r="216">
          <cell r="C216">
            <v>674.1</v>
          </cell>
          <cell r="E216" t="str">
            <v>674P</v>
          </cell>
          <cell r="F216" t="str">
            <v>Nivelación y reconstrucción de pozos de inspección</v>
          </cell>
          <cell r="G216" t="str">
            <v>Un</v>
          </cell>
        </row>
        <row r="217">
          <cell r="C217">
            <v>674.2</v>
          </cell>
          <cell r="E217" t="str">
            <v>674P</v>
          </cell>
          <cell r="F217" t="str">
            <v>Nivelación y reconstrucción de sumideros</v>
          </cell>
          <cell r="G217" t="str">
            <v>Un</v>
          </cell>
        </row>
        <row r="218">
          <cell r="C218">
            <v>674.3</v>
          </cell>
          <cell r="E218" t="str">
            <v>674P</v>
          </cell>
          <cell r="F218" t="str">
            <v>Nivelación y reconstrucción de cajas de válvulas de la EAAB</v>
          </cell>
          <cell r="G218" t="str">
            <v>Un</v>
          </cell>
        </row>
        <row r="219">
          <cell r="C219">
            <v>674.4</v>
          </cell>
          <cell r="E219" t="str">
            <v>674P</v>
          </cell>
          <cell r="F219" t="str">
            <v>Nivelación y reconstrucción de cajas de energía de CODENSA</v>
          </cell>
          <cell r="G219" t="str">
            <v>Un</v>
          </cell>
        </row>
        <row r="220">
          <cell r="C220">
            <v>674.5</v>
          </cell>
          <cell r="E220" t="str">
            <v>674P</v>
          </cell>
          <cell r="F220" t="str">
            <v>Nivelación y reconstrucción de cajas de la ETB</v>
          </cell>
          <cell r="G220" t="str">
            <v>Un</v>
          </cell>
        </row>
        <row r="221">
          <cell r="C221">
            <v>674.6</v>
          </cell>
          <cell r="E221" t="str">
            <v>674P</v>
          </cell>
          <cell r="F221" t="str">
            <v>Reubicación de postes de CODENSA</v>
          </cell>
          <cell r="G221" t="str">
            <v>Un</v>
          </cell>
        </row>
        <row r="222">
          <cell r="C222">
            <v>675</v>
          </cell>
          <cell r="E222" t="str">
            <v>675P</v>
          </cell>
          <cell r="F222" t="str">
            <v>Caja de inspección para alumbrado público</v>
          </cell>
          <cell r="G222" t="str">
            <v>Un</v>
          </cell>
        </row>
        <row r="223">
          <cell r="C223">
            <v>678.1</v>
          </cell>
          <cell r="E223" t="str">
            <v>678P</v>
          </cell>
          <cell r="F223" t="str">
            <v>Suministro y colocación de ductos de PVC o similar</v>
          </cell>
          <cell r="G223" t="str">
            <v>ml</v>
          </cell>
        </row>
        <row r="224">
          <cell r="C224">
            <v>680.1</v>
          </cell>
          <cell r="D224">
            <v>680</v>
          </cell>
          <cell r="F224" t="str">
            <v>Escamas en concreto</v>
          </cell>
          <cell r="G224" t="str">
            <v>m2</v>
          </cell>
        </row>
        <row r="225">
          <cell r="C225">
            <v>680.2</v>
          </cell>
          <cell r="D225">
            <v>680</v>
          </cell>
          <cell r="F225" t="str">
            <v>Armadura galvanizada</v>
          </cell>
          <cell r="G225" t="str">
            <v>ml</v>
          </cell>
        </row>
        <row r="226">
          <cell r="C226">
            <v>680.3</v>
          </cell>
          <cell r="D226">
            <v>680</v>
          </cell>
          <cell r="F226" t="str">
            <v>Relleno granular para tierra armada</v>
          </cell>
          <cell r="G226" t="str">
            <v>m3</v>
          </cell>
        </row>
        <row r="227">
          <cell r="C227">
            <v>681.1</v>
          </cell>
          <cell r="D227">
            <v>681</v>
          </cell>
          <cell r="F227" t="str">
            <v>Gaviones</v>
          </cell>
          <cell r="G227" t="str">
            <v>m3</v>
          </cell>
        </row>
        <row r="228">
          <cell r="C228">
            <v>681.2</v>
          </cell>
          <cell r="E228" t="str">
            <v>681P</v>
          </cell>
          <cell r="F228" t="str">
            <v>Gaviones con malla calibre 12</v>
          </cell>
          <cell r="G228" t="str">
            <v>m3</v>
          </cell>
        </row>
        <row r="229">
          <cell r="C229">
            <v>682</v>
          </cell>
          <cell r="D229">
            <v>682</v>
          </cell>
          <cell r="F229" t="str">
            <v>Muro de contención de suelo reforzado con geotextil</v>
          </cell>
          <cell r="G229" t="str">
            <v>m3</v>
          </cell>
          <cell r="H229" t="str">
            <v>No incluye geotextil ni recubrimiento del muro</v>
          </cell>
        </row>
        <row r="230">
          <cell r="C230">
            <v>682.1</v>
          </cell>
          <cell r="E230" t="str">
            <v>682P</v>
          </cell>
          <cell r="F230" t="str">
            <v>Geotextil para refuerzo</v>
          </cell>
          <cell r="G230" t="str">
            <v>m²</v>
          </cell>
        </row>
        <row r="231">
          <cell r="C231">
            <v>682.2</v>
          </cell>
          <cell r="E231" t="str">
            <v>682P</v>
          </cell>
          <cell r="F231" t="str">
            <v>Suministro y colocación de malla de gallinero recubierta con mortero</v>
          </cell>
          <cell r="G231" t="str">
            <v>m²</v>
          </cell>
        </row>
        <row r="232">
          <cell r="C232">
            <v>682.3</v>
          </cell>
          <cell r="E232" t="str">
            <v>682P</v>
          </cell>
          <cell r="F232" t="str">
            <v>Relleno para muro de tierra</v>
          </cell>
          <cell r="G232" t="str">
            <v>m³</v>
          </cell>
        </row>
        <row r="233">
          <cell r="C233">
            <v>683</v>
          </cell>
          <cell r="E233" t="str">
            <v>683P</v>
          </cell>
          <cell r="F233" t="str">
            <v>Bolsacretos en concreto Clase F</v>
          </cell>
          <cell r="G233" t="str">
            <v>m3</v>
          </cell>
        </row>
        <row r="234">
          <cell r="C234">
            <v>683.1</v>
          </cell>
          <cell r="E234" t="str">
            <v>683P-1</v>
          </cell>
          <cell r="F234" t="str">
            <v>Bolsacretos en concreto Clase D</v>
          </cell>
          <cell r="G234" t="str">
            <v>m³</v>
          </cell>
        </row>
        <row r="235">
          <cell r="C235">
            <v>683.2</v>
          </cell>
          <cell r="E235" t="str">
            <v>683P-1</v>
          </cell>
          <cell r="F235" t="str">
            <v>Bolsacretos en concreto Clase E</v>
          </cell>
          <cell r="G235" t="str">
            <v>m³</v>
          </cell>
        </row>
        <row r="236">
          <cell r="C236">
            <v>700.1</v>
          </cell>
          <cell r="D236">
            <v>700</v>
          </cell>
          <cell r="F236" t="str">
            <v>Línea de demarcación</v>
          </cell>
          <cell r="G236" t="str">
            <v>ml</v>
          </cell>
        </row>
        <row r="237">
          <cell r="C237">
            <v>700.2</v>
          </cell>
          <cell r="D237">
            <v>700</v>
          </cell>
          <cell r="F237" t="str">
            <v>Marca vial</v>
          </cell>
          <cell r="G237" t="str">
            <v>m2</v>
          </cell>
        </row>
        <row r="238">
          <cell r="C238">
            <v>700.3</v>
          </cell>
          <cell r="D238">
            <v>700</v>
          </cell>
          <cell r="E238" t="str">
            <v>700P</v>
          </cell>
          <cell r="F238" t="str">
            <v>Línea de demarcación sobre concreto rígido</v>
          </cell>
          <cell r="G238" t="str">
            <v>ml</v>
          </cell>
        </row>
        <row r="239">
          <cell r="C239">
            <v>701</v>
          </cell>
          <cell r="D239">
            <v>701</v>
          </cell>
          <cell r="F239" t="str">
            <v>Tacha reflectiva</v>
          </cell>
          <cell r="G239" t="str">
            <v>Un</v>
          </cell>
        </row>
        <row r="240">
          <cell r="C240">
            <v>710.1</v>
          </cell>
          <cell r="D240">
            <v>710</v>
          </cell>
          <cell r="F240" t="str">
            <v>Señal de tránsito grupo I</v>
          </cell>
          <cell r="G240" t="str">
            <v>Un</v>
          </cell>
        </row>
        <row r="241">
          <cell r="C241">
            <v>710.2</v>
          </cell>
          <cell r="D241">
            <v>710</v>
          </cell>
          <cell r="F241" t="str">
            <v>Señal de tránsito grupo II</v>
          </cell>
          <cell r="G241" t="str">
            <v>Un</v>
          </cell>
        </row>
        <row r="242">
          <cell r="C242">
            <v>710.3</v>
          </cell>
          <cell r="D242">
            <v>710</v>
          </cell>
          <cell r="F242" t="str">
            <v>Señal de tránsito grupo III</v>
          </cell>
          <cell r="G242" t="str">
            <v>Un</v>
          </cell>
        </row>
        <row r="243">
          <cell r="C243">
            <v>710.4</v>
          </cell>
          <cell r="D243">
            <v>710</v>
          </cell>
          <cell r="F243" t="str">
            <v>Señal de tránsito grupo IV</v>
          </cell>
          <cell r="G243" t="str">
            <v>Un</v>
          </cell>
        </row>
        <row r="244">
          <cell r="C244">
            <v>710.5</v>
          </cell>
          <cell r="D244">
            <v>710</v>
          </cell>
          <cell r="F244" t="str">
            <v>Señal de tránsito grupo V</v>
          </cell>
          <cell r="G244" t="str">
            <v>m2</v>
          </cell>
        </row>
        <row r="245">
          <cell r="C245">
            <v>710.6</v>
          </cell>
          <cell r="D245">
            <v>710</v>
          </cell>
          <cell r="E245" t="str">
            <v>710P</v>
          </cell>
          <cell r="F245" t="str">
            <v>Suministro e intalación de pasavías</v>
          </cell>
          <cell r="G245" t="str">
            <v>Un</v>
          </cell>
        </row>
        <row r="246">
          <cell r="C246">
            <v>720</v>
          </cell>
          <cell r="D246">
            <v>720</v>
          </cell>
          <cell r="F246" t="str">
            <v>Poste de kilometraje</v>
          </cell>
          <cell r="G246" t="str">
            <v>Un</v>
          </cell>
        </row>
        <row r="247">
          <cell r="C247">
            <v>730.1</v>
          </cell>
          <cell r="D247">
            <v>730</v>
          </cell>
          <cell r="F247" t="str">
            <v>Defensa metálica</v>
          </cell>
          <cell r="G247" t="str">
            <v>ml</v>
          </cell>
        </row>
        <row r="248">
          <cell r="C248">
            <v>730.2</v>
          </cell>
          <cell r="D248">
            <v>730</v>
          </cell>
          <cell r="F248" t="str">
            <v>Sección final</v>
          </cell>
          <cell r="G248" t="str">
            <v>Un</v>
          </cell>
        </row>
        <row r="249">
          <cell r="C249">
            <v>730.3</v>
          </cell>
          <cell r="D249">
            <v>730</v>
          </cell>
          <cell r="F249" t="str">
            <v>Sección de tope</v>
          </cell>
          <cell r="G249" t="str">
            <v>Un</v>
          </cell>
        </row>
        <row r="250">
          <cell r="C250">
            <v>731</v>
          </cell>
          <cell r="E250" t="str">
            <v>731P</v>
          </cell>
          <cell r="F250" t="str">
            <v>Amortiguadores para defensa metálica</v>
          </cell>
          <cell r="G250" t="str">
            <v>Un</v>
          </cell>
        </row>
        <row r="251">
          <cell r="C251">
            <v>740</v>
          </cell>
          <cell r="D251">
            <v>740</v>
          </cell>
          <cell r="F251" t="str">
            <v>Captafaros</v>
          </cell>
          <cell r="G251" t="str">
            <v>Un</v>
          </cell>
        </row>
        <row r="252">
          <cell r="C252">
            <v>741</v>
          </cell>
          <cell r="E252" t="str">
            <v>741P</v>
          </cell>
          <cell r="F252" t="str">
            <v>Pintura de muros</v>
          </cell>
          <cell r="G252" t="str">
            <v>m2</v>
          </cell>
        </row>
        <row r="253">
          <cell r="C253">
            <v>741.1</v>
          </cell>
          <cell r="E253" t="str">
            <v>741P-1</v>
          </cell>
          <cell r="F253" t="str">
            <v>Pintura de muros</v>
          </cell>
          <cell r="G253" t="str">
            <v>m2</v>
          </cell>
        </row>
        <row r="254">
          <cell r="C254">
            <v>750</v>
          </cell>
          <cell r="E254" t="str">
            <v>750P</v>
          </cell>
          <cell r="F254" t="str">
            <v>Bandas sonoras reductoras de velocidad</v>
          </cell>
          <cell r="G254" t="str">
            <v>m2</v>
          </cell>
        </row>
        <row r="255">
          <cell r="C255">
            <v>800.1</v>
          </cell>
          <cell r="D255">
            <v>800</v>
          </cell>
          <cell r="F255" t="str">
            <v>Cerca de alambre de púas con postes de madera</v>
          </cell>
          <cell r="G255" t="str">
            <v>ml</v>
          </cell>
        </row>
        <row r="256">
          <cell r="C256">
            <v>800.2</v>
          </cell>
          <cell r="D256">
            <v>800</v>
          </cell>
          <cell r="F256" t="str">
            <v>Cerca de alambre de púas con postes de concreto</v>
          </cell>
          <cell r="G256" t="str">
            <v>ml</v>
          </cell>
        </row>
        <row r="257">
          <cell r="C257">
            <v>800.3</v>
          </cell>
          <cell r="D257">
            <v>800</v>
          </cell>
          <cell r="F257" t="str">
            <v>Cerca de malla con postes de madera</v>
          </cell>
          <cell r="G257" t="str">
            <v>ml</v>
          </cell>
        </row>
        <row r="258">
          <cell r="C258">
            <v>800.4</v>
          </cell>
          <cell r="D258">
            <v>800</v>
          </cell>
          <cell r="F258" t="str">
            <v>Cerca de malla con postes de concreto</v>
          </cell>
          <cell r="G258" t="str">
            <v>ml</v>
          </cell>
        </row>
        <row r="259">
          <cell r="C259">
            <v>810.1</v>
          </cell>
          <cell r="D259">
            <v>810</v>
          </cell>
          <cell r="F259" t="str">
            <v>Empradización de taludes con bloques de césped</v>
          </cell>
          <cell r="G259" t="str">
            <v>m2</v>
          </cell>
          <cell r="H259" t="str">
            <v>No incluye transporte de materiales</v>
          </cell>
        </row>
        <row r="260">
          <cell r="C260">
            <v>810.2</v>
          </cell>
          <cell r="D260">
            <v>810</v>
          </cell>
          <cell r="F260" t="str">
            <v>Empradización de taludes con tierra orgánica y semillas</v>
          </cell>
          <cell r="G260" t="str">
            <v>m2</v>
          </cell>
          <cell r="H260" t="str">
            <v>No incluye transporte de materiales</v>
          </cell>
        </row>
        <row r="261">
          <cell r="C261">
            <v>810.3</v>
          </cell>
          <cell r="D261">
            <v>810</v>
          </cell>
          <cell r="E261" t="str">
            <v>810P</v>
          </cell>
          <cell r="F261" t="str">
            <v>Empradización de taludes con bloques de césped</v>
          </cell>
          <cell r="G261" t="str">
            <v>m2</v>
          </cell>
          <cell r="H261" t="str">
            <v>Incluye transporte de materiales</v>
          </cell>
        </row>
        <row r="262">
          <cell r="C262">
            <v>810.4</v>
          </cell>
          <cell r="D262">
            <v>810</v>
          </cell>
          <cell r="E262" t="str">
            <v>810P</v>
          </cell>
          <cell r="F262" t="str">
            <v>Empradización de taludes con tierra orgánica y semillas</v>
          </cell>
          <cell r="G262" t="str">
            <v>m2</v>
          </cell>
          <cell r="H262" t="str">
            <v>Incluye transporte de materiales</v>
          </cell>
        </row>
        <row r="263">
          <cell r="C263">
            <v>820.1</v>
          </cell>
          <cell r="D263">
            <v>820</v>
          </cell>
          <cell r="F263" t="str">
            <v>Geotextil</v>
          </cell>
          <cell r="G263" t="str">
            <v>m2</v>
          </cell>
        </row>
        <row r="264">
          <cell r="C264">
            <v>820.2</v>
          </cell>
          <cell r="D264">
            <v>820</v>
          </cell>
          <cell r="F264" t="str">
            <v>Geotextil para refuerzo del pavimento</v>
          </cell>
          <cell r="G264" t="str">
            <v>m2</v>
          </cell>
        </row>
        <row r="265">
          <cell r="C265">
            <v>830</v>
          </cell>
          <cell r="E265" t="str">
            <v>830P</v>
          </cell>
          <cell r="F265" t="str">
            <v>Limpieza de bermas, incluye cargue y retiro del material sobrante</v>
          </cell>
          <cell r="G265" t="str">
            <v>m2</v>
          </cell>
        </row>
        <row r="266">
          <cell r="C266">
            <v>900.1</v>
          </cell>
          <cell r="D266">
            <v>900</v>
          </cell>
          <cell r="F266" t="str">
            <v>Transporte de materiales provenientes de excavación de la explanación, canales y préstamos, entre 100m y 1000m</v>
          </cell>
          <cell r="G266" t="str">
            <v>m³-E</v>
          </cell>
        </row>
        <row r="267">
          <cell r="C267">
            <v>900.2</v>
          </cell>
          <cell r="D267">
            <v>900</v>
          </cell>
          <cell r="F267" t="str">
            <v>Transporte de materiales provenientes de la excavación de la explanación, canales y préstamos para distancias mayores de 1000m</v>
          </cell>
          <cell r="G267" t="str">
            <v>m³-km</v>
          </cell>
        </row>
        <row r="268">
          <cell r="C268">
            <v>900.3</v>
          </cell>
          <cell r="D268">
            <v>900</v>
          </cell>
          <cell r="F268" t="str">
            <v>Transporte de materiales provenientes de derrumbes</v>
          </cell>
          <cell r="G268" t="str">
            <v>m³-km</v>
          </cell>
        </row>
        <row r="269">
          <cell r="C269">
            <v>1000.1</v>
          </cell>
          <cell r="E269" t="str">
            <v>1000P</v>
          </cell>
          <cell r="F269" t="str">
            <v>Retroexcavadora sobre orugas de capacidad mínima 1.5 yardas cúbicas</v>
          </cell>
          <cell r="G269" t="str">
            <v>H-maq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5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40,3"/>
      <sheetName val="PU660.2"/>
      <sheetName val="PU661"/>
      <sheetName val="670.3"/>
      <sheetName val="PU671P,1"/>
      <sheetName val="PU673 "/>
      <sheetName val="PU681,1"/>
      <sheetName val="PU681,1 Esp. Q Caliche"/>
      <sheetName val="PU820,1"/>
      <sheetName val="PU830P.1 "/>
      <sheetName val="PU1000P,2"/>
      <sheetName val="INDICE"/>
      <sheetName val="ESTADO RED"/>
      <sheetName val="CARRETERAS"/>
      <sheetName val="GENERALIDADES "/>
      <sheetName val="PR 1"/>
      <sheetName val="EQUIPO"/>
      <sheetName val="MATERIALES"/>
      <sheetName val="MANO DE OBRA"/>
      <sheetName val="necesidades_de_la_via"/>
      <sheetName val="5+440_RÍO_SECO"/>
      <sheetName val="21+100_"/>
      <sheetName val="31+250_PTE__GUADUALITO"/>
      <sheetName val="31+580_P__GUADUAL"/>
      <sheetName val="34+_270"/>
      <sheetName val="36+380_"/>
      <sheetName val="64+110_P__GUADUAS_II"/>
      <sheetName val="64+180_P__GUADUAS_I"/>
      <sheetName val="64+820_P__QUEBRADA_CUNE"/>
      <sheetName val="66+480_PUENTE_VARIANTE_2"/>
      <sheetName val="FRESADO_68_-_114"/>
      <sheetName val="68+370_P__FÉRREO_"/>
      <sheetName val="68+520_P__GUANÁBANO"/>
      <sheetName val="69+030_RÍO_VILLETA"/>
      <sheetName val="Villeta_centro"/>
      <sheetName val="72+1020_LA_MARÍA"/>
      <sheetName val="78+600_EL_ZANCUDO"/>
      <sheetName val="81+650_LA_HONDA"/>
      <sheetName val="83+230_QDA__NAUTATÁ"/>
      <sheetName val="86+220_PUENTE_AZUL"/>
      <sheetName val="86+600_PUENTE_HILA"/>
      <sheetName val="101+800_QDA__EL_CHUSCAL"/>
      <sheetName val="FRESADO_68-_114"/>
      <sheetName val="REMOCION_DERRUMBES_68_-__114"/>
      <sheetName val="DESARENADORES_68-114_"/>
      <sheetName val="Lineas_de_demarcacion_68-11_"/>
      <sheetName val="REALCE_BORDILLOS_68-114_"/>
      <sheetName val="PARCHEO_68-114_"/>
      <sheetName val="DESTAPE_ALCANTARILLAS_000-1_"/>
      <sheetName val="tachas_reflectivas_68-114_"/>
      <sheetName val="pinmuros_68+114_"/>
      <sheetName val="CUNETAS_68-114_"/>
      <sheetName val="DEFENSAS_METALICAS_68-114_"/>
      <sheetName val="REFERENCICACIÓN_VIAL_"/>
      <sheetName val="REMOCION_DERRUMBES"/>
      <sheetName val="DESARENADORES_68-114"/>
      <sheetName val="REALCE_BORDILLOS_68-114"/>
      <sheetName val="PARCHEO_68-114"/>
      <sheetName val="DESTAPE_ALCANTARILLAS_000-114"/>
      <sheetName val="pinmuros_68+114"/>
      <sheetName val="CUNETAS_68-114"/>
      <sheetName val="SEÑALI_68-114"/>
      <sheetName val="DEFENSAS_METALICAS_68-114"/>
      <sheetName val="REFERENCICACIÓN_VIAL"/>
      <sheetName val="juntas_de_expansion"/>
      <sheetName val="Hincado_de_rieles"/>
      <sheetName val="Pintura_muros_y_cabezotes"/>
      <sheetName val="Suministro_e_instal_rieles"/>
      <sheetName val="Drenes_PVC_4_pulg"/>
      <sheetName val="SELLOS_PARA_JUNTAS_DE_PUENTES"/>
      <sheetName val="Sello_de_grietas_de_concreto"/>
      <sheetName val="Tubería_PVC_4_pulg"/>
      <sheetName val="SECCIÓN_FINAL"/>
      <sheetName val="DEFENSA_METÁLICA"/>
      <sheetName val="Postes_de_kilometraje"/>
      <sheetName val="REMOCIÓN_DE_DERRUMBES"/>
      <sheetName val="Mant__Postes_de_kilometraje"/>
      <sheetName val="PU_201,3_"/>
      <sheetName val="PU211P_1"/>
      <sheetName val="PU211P_2"/>
      <sheetName val="201p_3"/>
      <sheetName val="PU_320,1"/>
      <sheetName val="PU330,1_"/>
      <sheetName val="PU450P,1_(tapada_huecos)"/>
      <sheetName val="PU460_Parcheo"/>
      <sheetName val="PU600P_1_"/>
      <sheetName val="PU610,1_"/>
      <sheetName val="PU630,4_"/>
      <sheetName val="PU630,4_acelerante"/>
      <sheetName val="PU630,4_D"/>
      <sheetName val="PU630,6_especial_por_M3"/>
      <sheetName val="PU630,6_Simple"/>
      <sheetName val="PU630,6_especial_por_M2"/>
      <sheetName val="PU630,6_F"/>
      <sheetName val="PU630P_7_"/>
      <sheetName val="PU630,7_"/>
      <sheetName val="PU630,7_Especial"/>
      <sheetName val="PU630P_15"/>
      <sheetName val="PU660_2"/>
      <sheetName val="670_3"/>
      <sheetName val="PU673_"/>
      <sheetName val="PU681,1_Esp__Q_Caliche"/>
      <sheetName val="PU830P_1_"/>
      <sheetName val="PR_1"/>
      <sheetName val="MANO_DE_OBRA"/>
      <sheetName val="ESTADO_RED"/>
      <sheetName val="GENERALIDADES_"/>
      <sheetName val="necesidades_de_la_via1"/>
      <sheetName val="5+440_RÍO_SECO1"/>
      <sheetName val="21+100_1"/>
      <sheetName val="31+250_PTE__GUADUALITO1"/>
      <sheetName val="31+580_P__GUADUAL1"/>
      <sheetName val="34+_2701"/>
      <sheetName val="36+380_1"/>
      <sheetName val="64+110_P__GUADUAS_II1"/>
      <sheetName val="64+180_P__GUADUAS_I1"/>
      <sheetName val="64+820_P__QUEBRADA_CUNE1"/>
      <sheetName val="66+480_PUENTE_VARIANTE_21"/>
      <sheetName val="FRESADO_68_-_1141"/>
      <sheetName val="68+370_P__FÉRREO_1"/>
      <sheetName val="68+520_P__GUANÁBANO1"/>
      <sheetName val="69+030_RÍO_VILLETA1"/>
      <sheetName val="Villeta_centro1"/>
      <sheetName val="72+1020_LA_MARÍA1"/>
      <sheetName val="78+600_EL_ZANCUDO1"/>
      <sheetName val="81+650_LA_HONDA1"/>
      <sheetName val="83+230_QDA__NAUTATÁ1"/>
      <sheetName val="86+220_PUENTE_AZUL1"/>
      <sheetName val="86+600_PUENTE_HILA1"/>
      <sheetName val="101+800_QDA__EL_CHUSCAL1"/>
      <sheetName val="FRESADO_68-_1141"/>
      <sheetName val="REMOCION_DERRUMBES_68_-__1141"/>
      <sheetName val="DESARENADORES_68-114_1"/>
      <sheetName val="Lineas_de_demarcacion_68-11_1"/>
      <sheetName val="REALCE_BORDILLOS_68-114_1"/>
      <sheetName val="PARCHEO_68-114_1"/>
      <sheetName val="DESTAPE_ALCANTARILLAS_000-1_1"/>
      <sheetName val="tachas_reflectivas_68-114_1"/>
      <sheetName val="pinmuros_68+114_1"/>
      <sheetName val="CUNETAS_68-114_1"/>
      <sheetName val="DEFENSAS_METALICAS_68-114_1"/>
      <sheetName val="REFERENCICACIÓN_VIAL_1"/>
      <sheetName val="REMOCION_DERRUMBES1"/>
      <sheetName val="DESARENADORES_68-1141"/>
      <sheetName val="REALCE_BORDILLOS_68-1141"/>
      <sheetName val="PARCHEO_68-1141"/>
      <sheetName val="DESTAPE_ALCANTARILLAS_000-1141"/>
      <sheetName val="pinmuros_68+1141"/>
      <sheetName val="CUNETAS_68-1141"/>
      <sheetName val="SEÑALI_68-1141"/>
      <sheetName val="DEFENSAS_METALICAS_68-1141"/>
      <sheetName val="REFERENCICACIÓN_VIAL1"/>
      <sheetName val="juntas_de_expansion1"/>
      <sheetName val="Hincado_de_rieles1"/>
      <sheetName val="Pintura_muros_y_cabezotes1"/>
      <sheetName val="Suministro_e_instal_rieles1"/>
      <sheetName val="Drenes_PVC_4_pulg1"/>
      <sheetName val="SELLOS_PARA_JUNTAS_DE_PUENTES1"/>
      <sheetName val="Sello_de_grietas_de_concreto1"/>
      <sheetName val="Tubería_PVC_4_pulg1"/>
      <sheetName val="SECCIÓN_FINAL1"/>
      <sheetName val="DEFENSA_METÁLICA1"/>
      <sheetName val="Postes_de_kilometraje1"/>
      <sheetName val="REMOCIÓN_DE_DERRUMBES1"/>
      <sheetName val="Mant__Postes_de_kilometraje1"/>
      <sheetName val="PU_201,3_1"/>
      <sheetName val="PU211P_11"/>
      <sheetName val="PU211P_21"/>
      <sheetName val="201p_31"/>
      <sheetName val="PU_320,11"/>
      <sheetName val="PU330,1_1"/>
      <sheetName val="PU450P,1_(tapada_huecos)1"/>
      <sheetName val="PU460_Parcheo1"/>
      <sheetName val="PU600P_1_1"/>
      <sheetName val="PU610,1_1"/>
      <sheetName val="PU630,4_1"/>
      <sheetName val="PU630,4_acelerante1"/>
      <sheetName val="PU630,4_D1"/>
      <sheetName val="PU630,6_especial_por_M31"/>
      <sheetName val="PU630,6_Simple1"/>
      <sheetName val="PU630,6_especial_por_M21"/>
      <sheetName val="PU630,6_F1"/>
      <sheetName val="PU630P_7_1"/>
      <sheetName val="PU630,7_1"/>
      <sheetName val="PU630,7_Especial1"/>
      <sheetName val="PU630P_151"/>
      <sheetName val="PU660_21"/>
      <sheetName val="670_31"/>
      <sheetName val="PU673_1"/>
      <sheetName val="PU681,1_Esp__Q_Caliche1"/>
      <sheetName val="PU830P_1_1"/>
      <sheetName val="PR_11"/>
      <sheetName val="MANO_DE_OBRA1"/>
      <sheetName val="ESTADO_RED1"/>
      <sheetName val="GENERALIDADES_1"/>
      <sheetName val="necesidades_de_la_via2"/>
      <sheetName val="5+440_RÍO_SECO2"/>
      <sheetName val="21+100_2"/>
      <sheetName val="31+250_PTE__GUADUALITO2"/>
      <sheetName val="31+580_P__GUADUAL2"/>
      <sheetName val="34+_2702"/>
      <sheetName val="36+380_2"/>
      <sheetName val="64+110_P__GUADUAS_II2"/>
      <sheetName val="64+180_P__GUADUAS_I2"/>
      <sheetName val="64+820_P__QUEBRADA_CUNE2"/>
      <sheetName val="66+480_PUENTE_VARIANTE_22"/>
      <sheetName val="FRESADO_68_-_1142"/>
      <sheetName val="68+370_P__FÉRREO_2"/>
      <sheetName val="68+520_P__GUANÁBANO2"/>
      <sheetName val="69+030_RÍO_VILLETA2"/>
      <sheetName val="Villeta_centro2"/>
      <sheetName val="72+1020_LA_MARÍA2"/>
      <sheetName val="78+600_EL_ZANCUDO2"/>
      <sheetName val="81+650_LA_HONDA2"/>
      <sheetName val="83+230_QDA__NAUTATÁ2"/>
      <sheetName val="86+220_PUENTE_AZUL2"/>
      <sheetName val="86+600_PUENTE_HILA2"/>
      <sheetName val="101+800_QDA__EL_CHUSCAL2"/>
      <sheetName val="FRESADO_68-_1142"/>
      <sheetName val="REMOCION_DERRUMBES_68_-__1142"/>
      <sheetName val="DESARENADORES_68-114_2"/>
      <sheetName val="Lineas_de_demarcacion_68-11_2"/>
      <sheetName val="REALCE_BORDILLOS_68-114_2"/>
      <sheetName val="PARCHEO_68-114_2"/>
      <sheetName val="DESTAPE_ALCANTARILLAS_000-1_2"/>
      <sheetName val="tachas_reflectivas_68-114_2"/>
      <sheetName val="pinmuros_68+114_2"/>
      <sheetName val="CUNETAS_68-114_2"/>
      <sheetName val="DEFENSAS_METALICAS_68-114_2"/>
      <sheetName val="REFERENCICACIÓN_VIAL_2"/>
      <sheetName val="REMOCION_DERRUMBES2"/>
      <sheetName val="DESARENADORES_68-1142"/>
      <sheetName val="REALCE_BORDILLOS_68-1142"/>
      <sheetName val="PARCHEO_68-1142"/>
      <sheetName val="DESTAPE_ALCANTARILLAS_000-1142"/>
      <sheetName val="pinmuros_68+1142"/>
      <sheetName val="CUNETAS_68-1142"/>
      <sheetName val="SEÑALI_68-1142"/>
      <sheetName val="DEFENSAS_METALICAS_68-1142"/>
      <sheetName val="REFERENCICACIÓN_VIAL2"/>
      <sheetName val="juntas_de_expansion2"/>
      <sheetName val="Hincado_de_rieles2"/>
      <sheetName val="Pintura_muros_y_cabezotes2"/>
      <sheetName val="Suministro_e_instal_rieles2"/>
      <sheetName val="Drenes_PVC_4_pulg2"/>
      <sheetName val="SELLOS_PARA_JUNTAS_DE_PUENTES2"/>
      <sheetName val="Sello_de_grietas_de_concreto2"/>
      <sheetName val="Tubería_PVC_4_pulg2"/>
      <sheetName val="SECCIÓN_FINAL2"/>
      <sheetName val="DEFENSA_METÁLICA2"/>
      <sheetName val="Postes_de_kilometraje2"/>
      <sheetName val="REMOCIÓN_DE_DERRUMBES2"/>
      <sheetName val="Mant__Postes_de_kilometraje2"/>
      <sheetName val="PU_201,3_2"/>
      <sheetName val="PU211P_12"/>
      <sheetName val="PU211P_22"/>
      <sheetName val="201p_32"/>
      <sheetName val="PU_320,12"/>
      <sheetName val="PU330,1_2"/>
      <sheetName val="PU450P,1_(tapada_huecos)2"/>
      <sheetName val="PU460_Parcheo2"/>
      <sheetName val="PU600P_1_2"/>
      <sheetName val="PU610,1_2"/>
      <sheetName val="PU630,4_2"/>
      <sheetName val="PU630,4_acelerante2"/>
      <sheetName val="PU630,4_D2"/>
      <sheetName val="PU630,6_especial_por_M32"/>
      <sheetName val="PU630,6_Simple2"/>
      <sheetName val="PU630,6_especial_por_M22"/>
      <sheetName val="PU630,6_F2"/>
      <sheetName val="PU630P_7_2"/>
      <sheetName val="PU630,7_2"/>
      <sheetName val="PU630,7_Especial2"/>
      <sheetName val="PU630P_152"/>
      <sheetName val="PU660_22"/>
      <sheetName val="670_32"/>
      <sheetName val="PU673_2"/>
      <sheetName val="PU681,1_Esp__Q_Caliche2"/>
      <sheetName val="PU830P_1_2"/>
      <sheetName val="PR_12"/>
      <sheetName val="MANO_DE_OBRA2"/>
      <sheetName val="ESTADO_RED2"/>
      <sheetName val="GENERALIDADES_2"/>
      <sheetName val="necesidades_de_la_via3"/>
      <sheetName val="5+440_RÍO_SECO3"/>
      <sheetName val="21+100_3"/>
      <sheetName val="31+250_PTE__GUADUALITO3"/>
      <sheetName val="31+580_P__GUADUAL3"/>
      <sheetName val="34+_2703"/>
      <sheetName val="36+380_3"/>
      <sheetName val="64+110_P__GUADUAS_II3"/>
      <sheetName val="64+180_P__GUADUAS_I3"/>
      <sheetName val="64+820_P__QUEBRADA_CUNE3"/>
      <sheetName val="66+480_PUENTE_VARIANTE_23"/>
      <sheetName val="FRESADO_68_-_1143"/>
      <sheetName val="68+370_P__FÉRREO_3"/>
      <sheetName val="68+520_P__GUANÁBANO3"/>
      <sheetName val="69+030_RÍO_VILLETA3"/>
      <sheetName val="Villeta_centro3"/>
      <sheetName val="72+1020_LA_MARÍA3"/>
      <sheetName val="78+600_EL_ZANCUDO3"/>
      <sheetName val="81+650_LA_HONDA3"/>
      <sheetName val="83+230_QDA__NAUTATÁ3"/>
      <sheetName val="86+220_PUENTE_AZUL3"/>
      <sheetName val="86+600_PUENTE_HILA3"/>
      <sheetName val="101+800_QDA__EL_CHUSCAL3"/>
      <sheetName val="FRESADO_68-_1143"/>
      <sheetName val="REMOCION_DERRUMBES_68_-__1143"/>
      <sheetName val="DESARENADORES_68-114_3"/>
      <sheetName val="Lineas_de_demarcacion_68-11_3"/>
      <sheetName val="REALCE_BORDILLOS_68-114_3"/>
      <sheetName val="PARCHEO_68-114_3"/>
      <sheetName val="DESTAPE_ALCANTARILLAS_000-1_3"/>
      <sheetName val="tachas_reflectivas_68-114_3"/>
      <sheetName val="pinmuros_68+114_3"/>
      <sheetName val="CUNETAS_68-114_3"/>
      <sheetName val="DEFENSAS_METALICAS_68-114_3"/>
      <sheetName val="REFERENCICACIÓN_VIAL_3"/>
      <sheetName val="REMOCION_DERRUMBES3"/>
      <sheetName val="DESARENADORES_68-1143"/>
      <sheetName val="REALCE_BORDILLOS_68-1143"/>
      <sheetName val="PARCHEO_68-1143"/>
      <sheetName val="DESTAPE_ALCANTARILLAS_000-1143"/>
      <sheetName val="pinmuros_68+1143"/>
      <sheetName val="CUNETAS_68-1143"/>
      <sheetName val="SEÑALI_68-1143"/>
      <sheetName val="DEFENSAS_METALICAS_68-1143"/>
      <sheetName val="REFERENCICACIÓN_VIAL3"/>
      <sheetName val="juntas_de_expansion3"/>
      <sheetName val="Hincado_de_rieles3"/>
      <sheetName val="Pintura_muros_y_cabezotes3"/>
      <sheetName val="Suministro_e_instal_rieles3"/>
      <sheetName val="Drenes_PVC_4_pulg3"/>
      <sheetName val="SELLOS_PARA_JUNTAS_DE_PUENTES3"/>
      <sheetName val="Sello_de_grietas_de_concreto3"/>
      <sheetName val="Tubería_PVC_4_pulg3"/>
      <sheetName val="SECCIÓN_FINAL3"/>
      <sheetName val="DEFENSA_METÁLICA3"/>
      <sheetName val="Postes_de_kilometraje3"/>
      <sheetName val="REMOCIÓN_DE_DERRUMBES3"/>
      <sheetName val="Mant__Postes_de_kilometraje3"/>
      <sheetName val="PU_201,3_3"/>
      <sheetName val="PU211P_13"/>
      <sheetName val="PU211P_23"/>
      <sheetName val="201p_33"/>
      <sheetName val="PU_320,13"/>
      <sheetName val="PU330,1_3"/>
      <sheetName val="PU450P,1_(tapada_huecos)3"/>
      <sheetName val="PU460_Parcheo3"/>
      <sheetName val="PU600P_1_3"/>
      <sheetName val="PU610,1_3"/>
      <sheetName val="PU630,4_3"/>
      <sheetName val="PU630,4_acelerante3"/>
      <sheetName val="PU630,4_D3"/>
      <sheetName val="PU630,6_especial_por_M33"/>
      <sheetName val="PU630,6_Simple3"/>
      <sheetName val="PU630,6_especial_por_M23"/>
      <sheetName val="PU630,6_F3"/>
      <sheetName val="PU630P_7_3"/>
      <sheetName val="PU630,7_3"/>
      <sheetName val="PU630,7_Especial3"/>
      <sheetName val="PU630P_153"/>
      <sheetName val="PU660_23"/>
      <sheetName val="670_33"/>
      <sheetName val="PU673_3"/>
      <sheetName val="PU681,1_Esp__Q_Caliche3"/>
      <sheetName val="PU830P_1_3"/>
      <sheetName val="PR_13"/>
      <sheetName val="MANO_DE_OBRA3"/>
      <sheetName val="ESTADO_RED3"/>
      <sheetName val="GENERALIDADES_3"/>
      <sheetName val="necesidades_de_la_via4"/>
      <sheetName val="5+440_RÍO_SECO4"/>
      <sheetName val="21+100_4"/>
      <sheetName val="31+250_PTE__GUADUALITO4"/>
      <sheetName val="31+580_P__GUADUAL4"/>
      <sheetName val="34+_2704"/>
      <sheetName val="36+380_4"/>
      <sheetName val="64+110_P__GUADUAS_II4"/>
      <sheetName val="64+180_P__GUADUAS_I4"/>
      <sheetName val="64+820_P__QUEBRADA_CUNE4"/>
      <sheetName val="66+480_PUENTE_VARIANTE_24"/>
      <sheetName val="FRESADO_68_-_1144"/>
      <sheetName val="68+370_P__FÉRREO_4"/>
      <sheetName val="68+520_P__GUANÁBANO4"/>
      <sheetName val="69+030_RÍO_VILLETA4"/>
      <sheetName val="Villeta_centro4"/>
      <sheetName val="72+1020_LA_MARÍA4"/>
      <sheetName val="78+600_EL_ZANCUDO4"/>
      <sheetName val="81+650_LA_HONDA4"/>
      <sheetName val="83+230_QDA__NAUTATÁ4"/>
      <sheetName val="86+220_PUENTE_AZUL4"/>
      <sheetName val="86+600_PUENTE_HILA4"/>
      <sheetName val="101+800_QDA__EL_CHUSCAL4"/>
      <sheetName val="FRESADO_68-_1144"/>
      <sheetName val="REMOCION_DERRUMBES_68_-__1144"/>
      <sheetName val="DESARENADORES_68-114_4"/>
      <sheetName val="Lineas_de_demarcacion_68-11_4"/>
      <sheetName val="REALCE_BORDILLOS_68-114_4"/>
      <sheetName val="PARCHEO_68-114_4"/>
      <sheetName val="DESTAPE_ALCANTARILLAS_000-1_4"/>
      <sheetName val="tachas_reflectivas_68-114_4"/>
      <sheetName val="pinmuros_68+114_4"/>
      <sheetName val="CUNETAS_68-114_4"/>
      <sheetName val="DEFENSAS_METALICAS_68-114_4"/>
      <sheetName val="REFERENCICACIÓN_VIAL_4"/>
      <sheetName val="REMOCION_DERRUMBES4"/>
      <sheetName val="DESARENADORES_68-1144"/>
      <sheetName val="REALCE_BORDILLOS_68-1144"/>
      <sheetName val="PARCHEO_68-1144"/>
      <sheetName val="DESTAPE_ALCANTARILLAS_000-1144"/>
      <sheetName val="pinmuros_68+1144"/>
      <sheetName val="CUNETAS_68-1144"/>
      <sheetName val="SEÑALI_68-1144"/>
      <sheetName val="DEFENSAS_METALICAS_68-1144"/>
      <sheetName val="REFERENCICACIÓN_VIAL4"/>
      <sheetName val="juntas_de_expansion4"/>
      <sheetName val="Hincado_de_rieles4"/>
      <sheetName val="Pintura_muros_y_cabezotes4"/>
      <sheetName val="Suministro_e_instal_rieles4"/>
      <sheetName val="Drenes_PVC_4_pulg4"/>
      <sheetName val="SELLOS_PARA_JUNTAS_DE_PUENTES4"/>
      <sheetName val="Sello_de_grietas_de_concreto4"/>
      <sheetName val="Tubería_PVC_4_pulg4"/>
      <sheetName val="SECCIÓN_FINAL4"/>
      <sheetName val="DEFENSA_METÁLICA4"/>
      <sheetName val="Postes_de_kilometraje4"/>
      <sheetName val="REMOCIÓN_DE_DERRUMBES4"/>
      <sheetName val="Mant__Postes_de_kilometraje4"/>
      <sheetName val="PU_201,3_4"/>
      <sheetName val="PU211P_14"/>
      <sheetName val="PU211P_24"/>
      <sheetName val="201p_34"/>
      <sheetName val="PU_320,14"/>
      <sheetName val="PU330,1_4"/>
      <sheetName val="PU450P,1_(tapada_huecos)4"/>
      <sheetName val="PU460_Parcheo4"/>
      <sheetName val="PU600P_1_4"/>
      <sheetName val="PU610,1_4"/>
      <sheetName val="PU630,4_4"/>
      <sheetName val="PU630,4_acelerante4"/>
      <sheetName val="PU630,4_D4"/>
      <sheetName val="PU630,6_especial_por_M34"/>
      <sheetName val="PU630,6_Simple4"/>
      <sheetName val="PU630,6_especial_por_M24"/>
      <sheetName val="PU630,6_F4"/>
      <sheetName val="PU630P_7_4"/>
      <sheetName val="PU630,7_4"/>
      <sheetName val="PU630,7_Especial4"/>
      <sheetName val="PU630P_154"/>
      <sheetName val="PU660_24"/>
      <sheetName val="670_34"/>
      <sheetName val="PU673_4"/>
      <sheetName val="PU681,1_Esp__Q_Caliche4"/>
      <sheetName val="PU830P_1_4"/>
      <sheetName val="PR_14"/>
      <sheetName val="MANO_DE_OBRA4"/>
      <sheetName val="ESTADO_RED4"/>
      <sheetName val="GENERALIDADES_4"/>
      <sheetName val="necesidades_de_la_via5"/>
      <sheetName val="5+440_RÍO_SECO5"/>
      <sheetName val="21+100_5"/>
      <sheetName val="31+250_PTE__GUADUALITO5"/>
      <sheetName val="31+580_P__GUADUAL5"/>
      <sheetName val="34+_2705"/>
      <sheetName val="36+380_5"/>
      <sheetName val="64+110_P__GUADUAS_II5"/>
      <sheetName val="64+180_P__GUADUAS_I5"/>
      <sheetName val="64+820_P__QUEBRADA_CUNE5"/>
      <sheetName val="66+480_PUENTE_VARIANTE_25"/>
      <sheetName val="FRESADO_68_-_1145"/>
      <sheetName val="68+370_P__FÉRREO_5"/>
      <sheetName val="68+520_P__GUANÁBANO5"/>
      <sheetName val="69+030_RÍO_VILLETA5"/>
      <sheetName val="Villeta_centro5"/>
      <sheetName val="72+1020_LA_MARÍA5"/>
      <sheetName val="78+600_EL_ZANCUDO5"/>
      <sheetName val="81+650_LA_HONDA5"/>
      <sheetName val="83+230_QDA__NAUTATÁ5"/>
      <sheetName val="86+220_PUENTE_AZUL5"/>
      <sheetName val="86+600_PUENTE_HILA5"/>
      <sheetName val="101+800_QDA__EL_CHUSCAL5"/>
      <sheetName val="FRESADO_68-_1145"/>
      <sheetName val="REMOCION_DERRUMBES_68_-__1145"/>
      <sheetName val="DESARENADORES_68-114_5"/>
      <sheetName val="Lineas_de_demarcacion_68-11_5"/>
      <sheetName val="REALCE_BORDILLOS_68-114_5"/>
      <sheetName val="PARCHEO_68-114_5"/>
      <sheetName val="DESTAPE_ALCANTARILLAS_000-1_5"/>
      <sheetName val="tachas_reflectivas_68-114_5"/>
      <sheetName val="pinmuros_68+114_5"/>
      <sheetName val="CUNETAS_68-114_5"/>
      <sheetName val="DEFENSAS_METALICAS_68-114_5"/>
      <sheetName val="REFERENCICACIÓN_VIAL_5"/>
      <sheetName val="REMOCION_DERRUMBES5"/>
      <sheetName val="DESARENADORES_68-1145"/>
      <sheetName val="REALCE_BORDILLOS_68-1145"/>
      <sheetName val="PARCHEO_68-1145"/>
      <sheetName val="DESTAPE_ALCANTARILLAS_000-1145"/>
      <sheetName val="pinmuros_68+1145"/>
      <sheetName val="CUNETAS_68-1145"/>
      <sheetName val="SEÑALI_68-1145"/>
      <sheetName val="DEFENSAS_METALICAS_68-1145"/>
      <sheetName val="REFERENCICACIÓN_VIAL5"/>
      <sheetName val="juntas_de_expansion5"/>
      <sheetName val="Hincado_de_rieles5"/>
      <sheetName val="Pintura_muros_y_cabezotes5"/>
      <sheetName val="Suministro_e_instal_rieles5"/>
      <sheetName val="Drenes_PVC_4_pulg5"/>
      <sheetName val="SELLOS_PARA_JUNTAS_DE_PUENTES5"/>
      <sheetName val="Sello_de_grietas_de_concreto5"/>
      <sheetName val="Tubería_PVC_4_pulg5"/>
      <sheetName val="SECCIÓN_FINAL5"/>
      <sheetName val="DEFENSA_METÁLICA5"/>
      <sheetName val="Postes_de_kilometraje5"/>
      <sheetName val="REMOCIÓN_DE_DERRUMBES5"/>
      <sheetName val="Mant__Postes_de_kilometraje5"/>
      <sheetName val="PU_201,3_5"/>
      <sheetName val="PU211P_15"/>
      <sheetName val="PU211P_25"/>
      <sheetName val="201p_35"/>
      <sheetName val="PU_320,15"/>
      <sheetName val="PU330,1_5"/>
      <sheetName val="PU450P,1_(tapada_huecos)5"/>
      <sheetName val="PU460_Parcheo5"/>
      <sheetName val="PU600P_1_5"/>
      <sheetName val="PU610,1_5"/>
      <sheetName val="PU630,4_5"/>
      <sheetName val="PU630,4_acelerante5"/>
      <sheetName val="PU630,4_D5"/>
      <sheetName val="PU630,6_especial_por_M35"/>
      <sheetName val="PU630,6_Simple5"/>
      <sheetName val="PU630,6_especial_por_M25"/>
      <sheetName val="PU630,6_F5"/>
      <sheetName val="PU630P_7_5"/>
      <sheetName val="PU630,7_5"/>
      <sheetName val="PU630,7_Especial5"/>
      <sheetName val="PU630P_155"/>
      <sheetName val="PU660_25"/>
      <sheetName val="670_35"/>
      <sheetName val="PU673_5"/>
      <sheetName val="PU681,1_Esp__Q_Caliche5"/>
      <sheetName val="PU830P_1_5"/>
      <sheetName val="PR_15"/>
      <sheetName val="MANO_DE_OBRA5"/>
      <sheetName val="ESTADO_RED5"/>
      <sheetName val="GENERALIDADES_5"/>
      <sheetName val="necesidades_de_la_via8"/>
      <sheetName val="5+440_RÍO_SECO8"/>
      <sheetName val="21+100_8"/>
      <sheetName val="31+250_PTE__GUADUALITO8"/>
      <sheetName val="31+580_P__GUADUAL8"/>
      <sheetName val="34+_2708"/>
      <sheetName val="36+380_8"/>
      <sheetName val="64+110_P__GUADUAS_II8"/>
      <sheetName val="64+180_P__GUADUAS_I8"/>
      <sheetName val="64+820_P__QUEBRADA_CUNE8"/>
      <sheetName val="66+480_PUENTE_VARIANTE_28"/>
      <sheetName val="FRESADO_68_-_1148"/>
      <sheetName val="68+370_P__FÉRREO_8"/>
      <sheetName val="68+520_P__GUANÁBANO8"/>
      <sheetName val="69+030_RÍO_VILLETA8"/>
      <sheetName val="Villeta_centro8"/>
      <sheetName val="72+1020_LA_MARÍA8"/>
      <sheetName val="78+600_EL_ZANCUDO8"/>
      <sheetName val="81+650_LA_HONDA8"/>
      <sheetName val="83+230_QDA__NAUTATÁ8"/>
      <sheetName val="86+220_PUENTE_AZUL8"/>
      <sheetName val="86+600_PUENTE_HILA8"/>
      <sheetName val="101+800_QDA__EL_CHUSCAL8"/>
      <sheetName val="FRESADO_68-_1148"/>
      <sheetName val="REMOCION_DERRUMBES_68_-__1148"/>
      <sheetName val="DESARENADORES_68-114_8"/>
      <sheetName val="Lineas_de_demarcacion_68-11_8"/>
      <sheetName val="REALCE_BORDILLOS_68-114_8"/>
      <sheetName val="PARCHEO_68-114_8"/>
      <sheetName val="DESTAPE_ALCANTARILLAS_000-1_8"/>
      <sheetName val="tachas_reflectivas_68-114_8"/>
      <sheetName val="pinmuros_68+114_8"/>
      <sheetName val="CUNETAS_68-114_8"/>
      <sheetName val="DEFENSAS_METALICAS_68-114_8"/>
      <sheetName val="REFERENCICACIÓN_VIAL_8"/>
      <sheetName val="REMOCION_DERRUMBES8"/>
      <sheetName val="DESARENADORES_68-1148"/>
      <sheetName val="REALCE_BORDILLOS_68-1148"/>
      <sheetName val="PARCHEO_68-1148"/>
      <sheetName val="DESTAPE_ALCANTARILLAS_000-1148"/>
      <sheetName val="pinmuros_68+1148"/>
      <sheetName val="CUNETAS_68-1148"/>
      <sheetName val="SEÑALI_68-1148"/>
      <sheetName val="DEFENSAS_METALICAS_68-1148"/>
      <sheetName val="REFERENCICACIÓN_VIAL8"/>
      <sheetName val="juntas_de_expansion8"/>
      <sheetName val="Hincado_de_rieles8"/>
      <sheetName val="Pintura_muros_y_cabezotes8"/>
      <sheetName val="Suministro_e_instal_rieles8"/>
      <sheetName val="Drenes_PVC_4_pulg8"/>
      <sheetName val="SELLOS_PARA_JUNTAS_DE_PUENTES8"/>
      <sheetName val="Sello_de_grietas_de_concreto8"/>
      <sheetName val="Tubería_PVC_4_pulg8"/>
      <sheetName val="SECCIÓN_FINAL8"/>
      <sheetName val="DEFENSA_METÁLICA8"/>
      <sheetName val="Postes_de_kilometraje8"/>
      <sheetName val="REMOCIÓN_DE_DERRUMBES8"/>
      <sheetName val="Mant__Postes_de_kilometraje8"/>
      <sheetName val="PU_201,3_8"/>
      <sheetName val="PU211P_18"/>
      <sheetName val="PU211P_28"/>
      <sheetName val="201p_38"/>
      <sheetName val="PU_320,18"/>
      <sheetName val="PU330,1_8"/>
      <sheetName val="PU450P,1_(tapada_huecos)8"/>
      <sheetName val="PU460_Parcheo8"/>
      <sheetName val="PU600P_1_8"/>
      <sheetName val="PU610,1_8"/>
      <sheetName val="PU630,4_8"/>
      <sheetName val="PU630,4_acelerante8"/>
      <sheetName val="PU630,4_D8"/>
      <sheetName val="PU630,6_especial_por_M38"/>
      <sheetName val="PU630,6_Simple8"/>
      <sheetName val="PU630,6_especial_por_M28"/>
      <sheetName val="PU630,6_F8"/>
      <sheetName val="PU630P_7_8"/>
      <sheetName val="PU630,7_8"/>
      <sheetName val="PU630,7_Especial8"/>
      <sheetName val="PU630P_158"/>
      <sheetName val="PU660_28"/>
      <sheetName val="670_38"/>
      <sheetName val="PU673_8"/>
      <sheetName val="PU681,1_Esp__Q_Caliche8"/>
      <sheetName val="PU830P_1_8"/>
      <sheetName val="PR_18"/>
      <sheetName val="MANO_DE_OBRA8"/>
      <sheetName val="ESTADO_RED8"/>
      <sheetName val="GENERALIDADES_8"/>
      <sheetName val="necesidades_de_la_via6"/>
      <sheetName val="5+440_RÍO_SECO6"/>
      <sheetName val="21+100_6"/>
      <sheetName val="31+250_PTE__GUADUALITO6"/>
      <sheetName val="31+580_P__GUADUAL6"/>
      <sheetName val="34+_2706"/>
      <sheetName val="36+380_6"/>
      <sheetName val="64+110_P__GUADUAS_II6"/>
      <sheetName val="64+180_P__GUADUAS_I6"/>
      <sheetName val="64+820_P__QUEBRADA_CUNE6"/>
      <sheetName val="66+480_PUENTE_VARIANTE_26"/>
      <sheetName val="FRESADO_68_-_1146"/>
      <sheetName val="68+370_P__FÉRREO_6"/>
      <sheetName val="68+520_P__GUANÁBANO6"/>
      <sheetName val="69+030_RÍO_VILLETA6"/>
      <sheetName val="Villeta_centro6"/>
      <sheetName val="72+1020_LA_MARÍA6"/>
      <sheetName val="78+600_EL_ZANCUDO6"/>
      <sheetName val="81+650_LA_HONDA6"/>
      <sheetName val="83+230_QDA__NAUTATÁ6"/>
      <sheetName val="86+220_PUENTE_AZUL6"/>
      <sheetName val="86+600_PUENTE_HILA6"/>
      <sheetName val="101+800_QDA__EL_CHUSCAL6"/>
      <sheetName val="FRESADO_68-_1146"/>
      <sheetName val="REMOCION_DERRUMBES_68_-__1146"/>
      <sheetName val="DESARENADORES_68-114_6"/>
      <sheetName val="Lineas_de_demarcacion_68-11_6"/>
      <sheetName val="REALCE_BORDILLOS_68-114_6"/>
      <sheetName val="PARCHEO_68-114_6"/>
      <sheetName val="DESTAPE_ALCANTARILLAS_000-1_6"/>
      <sheetName val="tachas_reflectivas_68-114_6"/>
      <sheetName val="pinmuros_68+114_6"/>
      <sheetName val="CUNETAS_68-114_6"/>
      <sheetName val="DEFENSAS_METALICAS_68-114_6"/>
      <sheetName val="REFERENCICACIÓN_VIAL_6"/>
      <sheetName val="REMOCION_DERRUMBES6"/>
      <sheetName val="DESARENADORES_68-1146"/>
      <sheetName val="REALCE_BORDILLOS_68-1146"/>
      <sheetName val="PARCHEO_68-1146"/>
      <sheetName val="DESTAPE_ALCANTARILLAS_000-1146"/>
      <sheetName val="pinmuros_68+1146"/>
      <sheetName val="CUNETAS_68-1146"/>
      <sheetName val="SEÑALI_68-1146"/>
      <sheetName val="DEFENSAS_METALICAS_68-1146"/>
      <sheetName val="REFERENCICACIÓN_VIAL6"/>
      <sheetName val="juntas_de_expansion6"/>
      <sheetName val="Hincado_de_rieles6"/>
      <sheetName val="Pintura_muros_y_cabezotes6"/>
      <sheetName val="Suministro_e_instal_rieles6"/>
      <sheetName val="Drenes_PVC_4_pulg6"/>
      <sheetName val="SELLOS_PARA_JUNTAS_DE_PUENTES6"/>
      <sheetName val="Sello_de_grietas_de_concreto6"/>
      <sheetName val="Tubería_PVC_4_pulg6"/>
      <sheetName val="SECCIÓN_FINAL6"/>
      <sheetName val="DEFENSA_METÁLICA6"/>
      <sheetName val="Postes_de_kilometraje6"/>
      <sheetName val="REMOCIÓN_DE_DERRUMBES6"/>
      <sheetName val="Mant__Postes_de_kilometraje6"/>
      <sheetName val="PU_201,3_6"/>
      <sheetName val="PU211P_16"/>
      <sheetName val="PU211P_26"/>
      <sheetName val="201p_36"/>
      <sheetName val="PU_320,16"/>
      <sheetName val="PU330,1_6"/>
      <sheetName val="PU450P,1_(tapada_huecos)6"/>
      <sheetName val="PU460_Parcheo6"/>
      <sheetName val="PU600P_1_6"/>
      <sheetName val="PU610,1_6"/>
      <sheetName val="PU630,4_6"/>
      <sheetName val="PU630,4_acelerante6"/>
      <sheetName val="PU630,4_D6"/>
      <sheetName val="PU630,6_especial_por_M36"/>
      <sheetName val="PU630,6_Simple6"/>
      <sheetName val="PU630,6_especial_por_M26"/>
      <sheetName val="PU630,6_F6"/>
      <sheetName val="PU630P_7_6"/>
      <sheetName val="PU630,7_6"/>
      <sheetName val="PU630,7_Especial6"/>
      <sheetName val="PU630P_156"/>
      <sheetName val="PU660_26"/>
      <sheetName val="670_36"/>
      <sheetName val="PU673_6"/>
      <sheetName val="PU681,1_Esp__Q_Caliche6"/>
      <sheetName val="PU830P_1_6"/>
      <sheetName val="PR_16"/>
      <sheetName val="MANO_DE_OBRA6"/>
      <sheetName val="ESTADO_RED6"/>
      <sheetName val="GENERALIDADES_6"/>
      <sheetName val="necesidades_de_la_via7"/>
      <sheetName val="5+440_RÍO_SECO7"/>
      <sheetName val="21+100_7"/>
      <sheetName val="31+250_PTE__GUADUALITO7"/>
      <sheetName val="31+580_P__GUADUAL7"/>
      <sheetName val="34+_2707"/>
      <sheetName val="36+380_7"/>
      <sheetName val="64+110_P__GUADUAS_II7"/>
      <sheetName val="64+180_P__GUADUAS_I7"/>
      <sheetName val="64+820_P__QUEBRADA_CUNE7"/>
      <sheetName val="66+480_PUENTE_VARIANTE_27"/>
      <sheetName val="FRESADO_68_-_1147"/>
      <sheetName val="68+370_P__FÉRREO_7"/>
      <sheetName val="68+520_P__GUANÁBANO7"/>
      <sheetName val="69+030_RÍO_VILLETA7"/>
      <sheetName val="Villeta_centro7"/>
      <sheetName val="72+1020_LA_MARÍA7"/>
      <sheetName val="78+600_EL_ZANCUDO7"/>
      <sheetName val="81+650_LA_HONDA7"/>
      <sheetName val="83+230_QDA__NAUTATÁ7"/>
      <sheetName val="86+220_PUENTE_AZUL7"/>
      <sheetName val="86+600_PUENTE_HILA7"/>
      <sheetName val="101+800_QDA__EL_CHUSCAL7"/>
      <sheetName val="FRESADO_68-_1147"/>
      <sheetName val="REMOCION_DERRUMBES_68_-__1147"/>
      <sheetName val="DESARENADORES_68-114_7"/>
      <sheetName val="Lineas_de_demarcacion_68-11_7"/>
      <sheetName val="REALCE_BORDILLOS_68-114_7"/>
      <sheetName val="PARCHEO_68-114_7"/>
      <sheetName val="DESTAPE_ALCANTARILLAS_000-1_7"/>
      <sheetName val="tachas_reflectivas_68-114_7"/>
      <sheetName val="pinmuros_68+114_7"/>
      <sheetName val="CUNETAS_68-114_7"/>
      <sheetName val="DEFENSAS_METALICAS_68-114_7"/>
      <sheetName val="REFERENCICACIÓN_VIAL_7"/>
      <sheetName val="REMOCION_DERRUMBES7"/>
      <sheetName val="DESARENADORES_68-1147"/>
      <sheetName val="REALCE_BORDILLOS_68-1147"/>
      <sheetName val="PARCHEO_68-1147"/>
      <sheetName val="DESTAPE_ALCANTARILLAS_000-1147"/>
      <sheetName val="pinmuros_68+1147"/>
      <sheetName val="CUNETAS_68-1147"/>
      <sheetName val="SEÑALI_68-1147"/>
      <sheetName val="DEFENSAS_METALICAS_68-1147"/>
      <sheetName val="REFERENCICACIÓN_VIAL7"/>
      <sheetName val="juntas_de_expansion7"/>
      <sheetName val="Hincado_de_rieles7"/>
      <sheetName val="Pintura_muros_y_cabezotes7"/>
      <sheetName val="Suministro_e_instal_rieles7"/>
      <sheetName val="Drenes_PVC_4_pulg7"/>
      <sheetName val="SELLOS_PARA_JUNTAS_DE_PUENTES7"/>
      <sheetName val="Sello_de_grietas_de_concreto7"/>
      <sheetName val="Tubería_PVC_4_pulg7"/>
      <sheetName val="SECCIÓN_FINAL7"/>
      <sheetName val="DEFENSA_METÁLICA7"/>
      <sheetName val="Postes_de_kilometraje7"/>
      <sheetName val="REMOCIÓN_DE_DERRUMBES7"/>
      <sheetName val="Mant__Postes_de_kilometraje7"/>
      <sheetName val="PU_201,3_7"/>
      <sheetName val="PU211P_17"/>
      <sheetName val="PU211P_27"/>
      <sheetName val="201p_37"/>
      <sheetName val="PU_320,17"/>
      <sheetName val="PU330,1_7"/>
      <sheetName val="PU450P,1_(tapada_huecos)7"/>
      <sheetName val="PU460_Parcheo7"/>
      <sheetName val="PU600P_1_7"/>
      <sheetName val="PU610,1_7"/>
      <sheetName val="PU630,4_7"/>
      <sheetName val="PU630,4_acelerante7"/>
      <sheetName val="PU630,4_D7"/>
      <sheetName val="PU630,6_especial_por_M37"/>
      <sheetName val="PU630,6_Simple7"/>
      <sheetName val="PU630,6_especial_por_M27"/>
      <sheetName val="PU630,6_F7"/>
      <sheetName val="PU630P_7_7"/>
      <sheetName val="PU630,7_7"/>
      <sheetName val="PU630,7_Especial7"/>
      <sheetName val="PU630P_157"/>
      <sheetName val="PU660_27"/>
      <sheetName val="670_37"/>
      <sheetName val="PU673_7"/>
      <sheetName val="PU681,1_Esp__Q_Caliche7"/>
      <sheetName val="PU830P_1_7"/>
      <sheetName val="PR_17"/>
      <sheetName val="MANO_DE_OBRA7"/>
      <sheetName val="ESTADO_RED7"/>
      <sheetName val="GENERALIDADES_7"/>
      <sheetName val="necesidades_de_la_via9"/>
      <sheetName val="5+440_RÍO_SECO9"/>
      <sheetName val="21+100_9"/>
      <sheetName val="31+250_PTE__GUADUALITO9"/>
      <sheetName val="31+580_P__GUADUAL9"/>
      <sheetName val="34+_2709"/>
      <sheetName val="36+380_9"/>
      <sheetName val="64+110_P__GUADUAS_II9"/>
      <sheetName val="64+180_P__GUADUAS_I9"/>
      <sheetName val="64+820_P__QUEBRADA_CUNE9"/>
      <sheetName val="66+480_PUENTE_VARIANTE_29"/>
      <sheetName val="FRESADO_68_-_1149"/>
      <sheetName val="68+370_P__FÉRREO_9"/>
      <sheetName val="68+520_P__GUANÁBANO9"/>
      <sheetName val="69+030_RÍO_VILLETA9"/>
      <sheetName val="Villeta_centro9"/>
      <sheetName val="72+1020_LA_MARÍA9"/>
      <sheetName val="78+600_EL_ZANCUDO9"/>
      <sheetName val="81+650_LA_HONDA9"/>
      <sheetName val="83+230_QDA__NAUTATÁ9"/>
      <sheetName val="86+220_PUENTE_AZUL9"/>
      <sheetName val="86+600_PUENTE_HILA9"/>
      <sheetName val="101+800_QDA__EL_CHUSCAL9"/>
      <sheetName val="FRESADO_68-_1149"/>
      <sheetName val="REMOCION_DERRUMBES_68_-__1149"/>
      <sheetName val="DESARENADORES_68-114_9"/>
      <sheetName val="Lineas_de_demarcacion_68-11_9"/>
      <sheetName val="REALCE_BORDILLOS_68-114_9"/>
      <sheetName val="PARCHEO_68-114_9"/>
      <sheetName val="DESTAPE_ALCANTARILLAS_000-1_9"/>
      <sheetName val="tachas_reflectivas_68-114_9"/>
      <sheetName val="pinmuros_68+114_9"/>
      <sheetName val="CUNETAS_68-114_9"/>
      <sheetName val="DEFENSAS_METALICAS_68-114_9"/>
      <sheetName val="REFERENCICACIÓN_VIAL_9"/>
      <sheetName val="REMOCION_DERRUMBES9"/>
      <sheetName val="DESARENADORES_68-1149"/>
      <sheetName val="REALCE_BORDILLOS_68-1149"/>
      <sheetName val="PARCHEO_68-1149"/>
      <sheetName val="DESTAPE_ALCANTARILLAS_000-1149"/>
      <sheetName val="pinmuros_68+1149"/>
      <sheetName val="CUNETAS_68-1149"/>
      <sheetName val="SEÑALI_68-1149"/>
      <sheetName val="DEFENSAS_METALICAS_68-1149"/>
      <sheetName val="REFERENCICACIÓN_VIAL9"/>
      <sheetName val="juntas_de_expansion9"/>
      <sheetName val="Hincado_de_rieles9"/>
      <sheetName val="Pintura_muros_y_cabezotes9"/>
      <sheetName val="Suministro_e_instal_rieles9"/>
      <sheetName val="Drenes_PVC_4_pulg9"/>
      <sheetName val="SELLOS_PARA_JUNTAS_DE_PUENTES9"/>
      <sheetName val="Sello_de_grietas_de_concreto9"/>
      <sheetName val="Tubería_PVC_4_pulg9"/>
      <sheetName val="SECCIÓN_FINAL9"/>
      <sheetName val="DEFENSA_METÁLICA9"/>
      <sheetName val="Postes_de_kilometraje9"/>
      <sheetName val="REMOCIÓN_DE_DERRUMBES9"/>
      <sheetName val="Mant__Postes_de_kilometraje9"/>
      <sheetName val="PU_201,3_9"/>
      <sheetName val="PU211P_19"/>
      <sheetName val="PU211P_29"/>
      <sheetName val="201p_39"/>
      <sheetName val="PU_320,19"/>
      <sheetName val="PU330,1_9"/>
      <sheetName val="PU450P,1_(tapada_huecos)9"/>
      <sheetName val="PU460_Parcheo9"/>
      <sheetName val="PU600P_1_9"/>
      <sheetName val="PU610,1_9"/>
      <sheetName val="PU630,4_9"/>
      <sheetName val="PU630,4_acelerante9"/>
      <sheetName val="PU630,4_D9"/>
      <sheetName val="PU630,6_especial_por_M39"/>
      <sheetName val="PU630,6_Simple9"/>
      <sheetName val="PU630,6_especial_por_M29"/>
      <sheetName val="PU630,6_F9"/>
      <sheetName val="PU630P_7_9"/>
      <sheetName val="PU630,7_9"/>
      <sheetName val="PU630,7_Especial9"/>
      <sheetName val="PU630P_159"/>
      <sheetName val="PU660_29"/>
      <sheetName val="670_39"/>
      <sheetName val="PU673_9"/>
      <sheetName val="PU681,1_Esp__Q_Caliche9"/>
      <sheetName val="PU830P_1_9"/>
      <sheetName val="PR_19"/>
      <sheetName val="MANO_DE_OBRA9"/>
      <sheetName val="ESTADO_RED9"/>
      <sheetName val="GENERALIDADES_9"/>
      <sheetName val="necesidades_de_la_via10"/>
      <sheetName val="5+440_RÍO_SECO10"/>
      <sheetName val="21+100_10"/>
      <sheetName val="31+250_PTE__GUADUALITO10"/>
      <sheetName val="31+580_P__GUADUAL10"/>
      <sheetName val="34+_27010"/>
      <sheetName val="36+380_10"/>
      <sheetName val="64+110_P__GUADUAS_II10"/>
      <sheetName val="64+180_P__GUADUAS_I10"/>
      <sheetName val="64+820_P__QUEBRADA_CUNE10"/>
      <sheetName val="66+480_PUENTE_VARIANTE_210"/>
      <sheetName val="FRESADO_68_-_11410"/>
      <sheetName val="68+370_P__FÉRREO_10"/>
      <sheetName val="68+520_P__GUANÁBANO10"/>
      <sheetName val="69+030_RÍO_VILLETA10"/>
      <sheetName val="Villeta_centro10"/>
      <sheetName val="72+1020_LA_MARÍA10"/>
      <sheetName val="78+600_EL_ZANCUDO10"/>
      <sheetName val="81+650_LA_HONDA10"/>
      <sheetName val="83+230_QDA__NAUTATÁ10"/>
      <sheetName val="86+220_PUENTE_AZUL10"/>
      <sheetName val="86+600_PUENTE_HILA10"/>
      <sheetName val="101+800_QDA__EL_CHUSCAL10"/>
      <sheetName val="FRESADO_68-_11410"/>
      <sheetName val="REMOCION_DERRUMBES_68_-__11410"/>
      <sheetName val="DESARENADORES_68-114_10"/>
      <sheetName val="Lineas_de_demarcacion_68-11_10"/>
      <sheetName val="REALCE_BORDILLOS_68-114_10"/>
      <sheetName val="PARCHEO_68-114_10"/>
      <sheetName val="DESTAPE_ALCANTARILLAS_000-1_10"/>
      <sheetName val="tachas_reflectivas_68-114_10"/>
      <sheetName val="pinmuros_68+114_10"/>
      <sheetName val="CUNETAS_68-114_10"/>
      <sheetName val="DEFENSAS_METALICAS_68-114_10"/>
      <sheetName val="REFERENCICACIÓN_VIAL_10"/>
      <sheetName val="REMOCION_DERRUMBES10"/>
      <sheetName val="DESARENADORES_68-11410"/>
      <sheetName val="REALCE_BORDILLOS_68-11410"/>
      <sheetName val="PARCHEO_68-11410"/>
      <sheetName val="DESTAPE_ALCANTARILLAS_000-11410"/>
      <sheetName val="pinmuros_68+11410"/>
      <sheetName val="CUNETAS_68-11410"/>
      <sheetName val="SEÑALI_68-11410"/>
      <sheetName val="DEFENSAS_METALICAS_68-11410"/>
      <sheetName val="REFERENCICACIÓN_VIAL10"/>
      <sheetName val="juntas_de_expansion10"/>
      <sheetName val="Hincado_de_rieles10"/>
      <sheetName val="Pintura_muros_y_cabezotes10"/>
      <sheetName val="Suministro_e_instal_rieles10"/>
      <sheetName val="Drenes_PVC_4_pulg10"/>
      <sheetName val="SELLOS_PARA_JUNTAS_DE_PUENTES10"/>
      <sheetName val="Sello_de_grietas_de_concreto10"/>
      <sheetName val="Tubería_PVC_4_pulg10"/>
      <sheetName val="SECCIÓN_FINAL10"/>
      <sheetName val="DEFENSA_METÁLICA10"/>
      <sheetName val="Postes_de_kilometraje10"/>
      <sheetName val="REMOCIÓN_DE_DERRUMBES10"/>
      <sheetName val="Mant__Postes_de_kilometraje10"/>
      <sheetName val="PU_201,3_10"/>
      <sheetName val="PU211P_110"/>
      <sheetName val="PU211P_210"/>
      <sheetName val="201p_310"/>
      <sheetName val="PU_320,110"/>
      <sheetName val="PU330,1_10"/>
      <sheetName val="PU450P,1_(tapada_huecos)10"/>
      <sheetName val="PU460_Parcheo10"/>
      <sheetName val="PU600P_1_10"/>
      <sheetName val="PU610,1_10"/>
      <sheetName val="PU630,4_10"/>
      <sheetName val="PU630,4_acelerante10"/>
      <sheetName val="PU630,4_D10"/>
      <sheetName val="PU630,6_especial_por_M310"/>
      <sheetName val="PU630,6_Simple10"/>
      <sheetName val="PU630,6_especial_por_M210"/>
      <sheetName val="PU630,6_F10"/>
      <sheetName val="PU630P_7_10"/>
      <sheetName val="PU630,7_10"/>
      <sheetName val="PU630,7_Especial10"/>
      <sheetName val="PU630P_1510"/>
      <sheetName val="PU660_210"/>
      <sheetName val="670_310"/>
      <sheetName val="PU673_10"/>
      <sheetName val="PU681,1_Esp__Q_Caliche10"/>
      <sheetName val="PU830P_1_10"/>
      <sheetName val="PR_110"/>
      <sheetName val="MANO_DE_OBRA10"/>
      <sheetName val="ESTADO_RED10"/>
      <sheetName val="GENERALIDADES_10"/>
      <sheetName val="PRECIOS"/>
      <sheetName val="ACTA DE OBRA"/>
      <sheetName val="presupuesto"/>
      <sheetName val="ESTADO FINANCIERO"/>
      <sheetName val="PREACTA"/>
      <sheetName val="FORMULA"/>
      <sheetName val="SKJ452"/>
      <sheetName val="ITA878"/>
      <sheetName val="AEA-944"/>
      <sheetName val="DUB-823"/>
      <sheetName val="GPI 526"/>
      <sheetName val="XXJ617"/>
      <sheetName val="SNG_855"/>
      <sheetName val="VEA 374"/>
      <sheetName val="HFB024"/>
      <sheetName val="PAJ825"/>
    </sheetNames>
    <sheetDataSet>
      <sheetData sheetId="0"/>
      <sheetData sheetId="1" refreshError="1">
        <row r="4">
          <cell r="C4">
            <v>200.1</v>
          </cell>
          <cell r="D4">
            <v>200</v>
          </cell>
          <cell r="F4" t="str">
            <v>Desmonte y limpieza en bosque</v>
          </cell>
          <cell r="G4" t="str">
            <v>Ha</v>
          </cell>
          <cell r="H4" t="str">
            <v>Ha</v>
          </cell>
          <cell r="J4" t="str">
            <v>No incluye excavación o descapote</v>
          </cell>
        </row>
        <row r="5">
          <cell r="C5">
            <v>200.2</v>
          </cell>
          <cell r="D5">
            <v>200</v>
          </cell>
          <cell r="F5" t="str">
            <v>Desmonte y limpieza en zonas no boscosas</v>
          </cell>
          <cell r="G5" t="str">
            <v>Ha</v>
          </cell>
          <cell r="H5" t="str">
            <v>Ha</v>
          </cell>
        </row>
        <row r="6">
          <cell r="C6">
            <v>201.1</v>
          </cell>
          <cell r="D6">
            <v>201</v>
          </cell>
          <cell r="F6" t="str">
            <v>Demolición de edificaciones</v>
          </cell>
          <cell r="G6" t="str">
            <v>Global</v>
          </cell>
          <cell r="H6" t="str">
            <v>Global</v>
          </cell>
        </row>
        <row r="7">
          <cell r="C7">
            <v>201.2</v>
          </cell>
          <cell r="D7">
            <v>201</v>
          </cell>
          <cell r="F7" t="str">
            <v>Demolición de estructuras</v>
          </cell>
          <cell r="G7" t="str">
            <v>Global</v>
          </cell>
          <cell r="H7" t="str">
            <v>Global</v>
          </cell>
        </row>
        <row r="8">
          <cell r="C8">
            <v>201.3</v>
          </cell>
          <cell r="D8">
            <v>201</v>
          </cell>
          <cell r="F8" t="str">
            <v>Demolición de pavimentos, pisos, andén y bordillos de concreto</v>
          </cell>
          <cell r="G8" t="str">
            <v>m3</v>
          </cell>
          <cell r="H8">
            <v>33199</v>
          </cell>
        </row>
        <row r="9">
          <cell r="C9">
            <v>201.4</v>
          </cell>
          <cell r="D9">
            <v>201</v>
          </cell>
          <cell r="F9" t="str">
            <v>Demolición de obstáculos</v>
          </cell>
          <cell r="G9" t="str">
            <v>Global</v>
          </cell>
          <cell r="H9" t="str">
            <v>Global</v>
          </cell>
        </row>
        <row r="10">
          <cell r="C10">
            <v>201.5</v>
          </cell>
          <cell r="D10">
            <v>201</v>
          </cell>
          <cell r="F10" t="str">
            <v>Demolición de edificaciones</v>
          </cell>
          <cell r="G10" t="str">
            <v>Un</v>
          </cell>
          <cell r="H10" t="str">
            <v>Un</v>
          </cell>
        </row>
        <row r="11">
          <cell r="C11">
            <v>201.6</v>
          </cell>
          <cell r="D11">
            <v>201</v>
          </cell>
          <cell r="F11" t="str">
            <v>Demolición de estructuras</v>
          </cell>
          <cell r="G11" t="str">
            <v>Un</v>
          </cell>
          <cell r="H11" t="str">
            <v>Un</v>
          </cell>
        </row>
        <row r="12">
          <cell r="C12">
            <v>201.7</v>
          </cell>
          <cell r="D12">
            <v>201</v>
          </cell>
          <cell r="F12" t="str">
            <v>Demolición de pavimentos, pisos, andén y bordillos de concreto</v>
          </cell>
          <cell r="G12" t="str">
            <v>m2</v>
          </cell>
          <cell r="H12" t="str">
            <v>m2</v>
          </cell>
        </row>
        <row r="13">
          <cell r="C13">
            <v>201.8</v>
          </cell>
          <cell r="D13">
            <v>201</v>
          </cell>
          <cell r="F13" t="str">
            <v>Desmontaje y traslado de estructuras metálicas</v>
          </cell>
          <cell r="G13" t="str">
            <v>Un</v>
          </cell>
          <cell r="H13" t="str">
            <v>Un</v>
          </cell>
        </row>
        <row r="14">
          <cell r="C14">
            <v>201.9</v>
          </cell>
          <cell r="D14">
            <v>201</v>
          </cell>
          <cell r="F14" t="str">
            <v>Remoción de especies vegetales</v>
          </cell>
          <cell r="G14" t="str">
            <v>Un</v>
          </cell>
          <cell r="H14" t="str">
            <v>Un</v>
          </cell>
        </row>
        <row r="15">
          <cell r="C15" t="str">
            <v>201.10</v>
          </cell>
          <cell r="D15">
            <v>201</v>
          </cell>
          <cell r="F15" t="str">
            <v>Remoción de obstáculos</v>
          </cell>
          <cell r="G15" t="str">
            <v>Un</v>
          </cell>
          <cell r="H15" t="str">
            <v>Un</v>
          </cell>
        </row>
        <row r="16">
          <cell r="C16">
            <v>201.11</v>
          </cell>
          <cell r="D16">
            <v>201</v>
          </cell>
          <cell r="F16" t="str">
            <v>Remoción de servicios existentes</v>
          </cell>
          <cell r="G16" t="str">
            <v>Un</v>
          </cell>
          <cell r="H16" t="str">
            <v>Un</v>
          </cell>
        </row>
        <row r="17">
          <cell r="C17">
            <v>201.12</v>
          </cell>
          <cell r="D17">
            <v>201</v>
          </cell>
          <cell r="F17" t="str">
            <v>Remoción de alcantarillas</v>
          </cell>
          <cell r="G17" t="str">
            <v>ml</v>
          </cell>
          <cell r="H17" t="str">
            <v>ml</v>
          </cell>
        </row>
        <row r="18">
          <cell r="C18">
            <v>201.13</v>
          </cell>
          <cell r="D18">
            <v>201</v>
          </cell>
          <cell r="F18" t="str">
            <v>Remoción de cercas de alambre</v>
          </cell>
          <cell r="G18" t="str">
            <v>ml</v>
          </cell>
          <cell r="H18" t="str">
            <v>ml</v>
          </cell>
        </row>
        <row r="19">
          <cell r="C19">
            <v>201.14</v>
          </cell>
          <cell r="D19">
            <v>201</v>
          </cell>
          <cell r="F19" t="str">
            <v>Remoción de servicios existentes</v>
          </cell>
          <cell r="G19" t="str">
            <v>ml</v>
          </cell>
          <cell r="H19" t="str">
            <v>ml</v>
          </cell>
        </row>
        <row r="20">
          <cell r="C20">
            <v>201.15</v>
          </cell>
          <cell r="D20">
            <v>201</v>
          </cell>
          <cell r="F20" t="str">
            <v>Remoción de obstáculos</v>
          </cell>
          <cell r="G20" t="str">
            <v>ml</v>
          </cell>
          <cell r="H20" t="str">
            <v>ml</v>
          </cell>
        </row>
        <row r="21">
          <cell r="C21">
            <v>201.16</v>
          </cell>
          <cell r="D21">
            <v>201</v>
          </cell>
          <cell r="E21" t="str">
            <v>201P</v>
          </cell>
          <cell r="F21" t="str">
            <v>Demolición de estructuras</v>
          </cell>
          <cell r="G21" t="str">
            <v>m3</v>
          </cell>
          <cell r="H21" t="str">
            <v>m3</v>
          </cell>
          <cell r="J21" t="str">
            <v>La unidad de pago es el m³</v>
          </cell>
        </row>
        <row r="22">
          <cell r="C22" t="str">
            <v>201P.1</v>
          </cell>
          <cell r="D22">
            <v>201</v>
          </cell>
          <cell r="E22" t="str">
            <v>201P.1</v>
          </cell>
          <cell r="F22" t="str">
            <v>Demolición total o parcial de estructuras de concreto</v>
          </cell>
          <cell r="G22" t="str">
            <v>m3</v>
          </cell>
          <cell r="H22">
            <v>28917</v>
          </cell>
        </row>
        <row r="23">
          <cell r="C23" t="str">
            <v>201P.3</v>
          </cell>
          <cell r="E23" t="str">
            <v>201P.3</v>
          </cell>
          <cell r="F23" t="str">
            <v>Revestimiento de gaviones incluye concreto, formaleta y limpieza</v>
          </cell>
          <cell r="G23" t="str">
            <v>m3</v>
          </cell>
          <cell r="H23">
            <v>393147</v>
          </cell>
        </row>
        <row r="24">
          <cell r="C24">
            <v>210.1</v>
          </cell>
          <cell r="D24">
            <v>210</v>
          </cell>
          <cell r="F24" t="str">
            <v>Excavación sin clasificar de la explanación, canales y préstamos</v>
          </cell>
          <cell r="G24" t="str">
            <v>m3</v>
          </cell>
          <cell r="H24">
            <v>4001</v>
          </cell>
          <cell r="J24" t="str">
            <v>No habrá pago por las excavaciones y disposición o desecho de los materiales no utilizados en las zonas de préstamo. No incluye transporte</v>
          </cell>
        </row>
        <row r="25">
          <cell r="C25">
            <v>210.2</v>
          </cell>
          <cell r="D25">
            <v>210</v>
          </cell>
          <cell r="F25" t="str">
            <v>Excavación en roca de la explanación, canales y préstamos</v>
          </cell>
          <cell r="G25" t="str">
            <v>m3</v>
          </cell>
          <cell r="H25">
            <v>22042</v>
          </cell>
        </row>
        <row r="26">
          <cell r="C26">
            <v>210.3</v>
          </cell>
          <cell r="D26">
            <v>210</v>
          </cell>
          <cell r="F26" t="str">
            <v>Excavación en material común  de la explanación, canales y préstamos</v>
          </cell>
          <cell r="G26" t="str">
            <v>m3</v>
          </cell>
          <cell r="H26" t="str">
            <v>m3</v>
          </cell>
        </row>
        <row r="27">
          <cell r="C27">
            <v>211</v>
          </cell>
          <cell r="D27">
            <v>211</v>
          </cell>
          <cell r="F27" t="str">
            <v>Remoción de derrumbes</v>
          </cell>
          <cell r="G27" t="str">
            <v>m3</v>
          </cell>
          <cell r="J27" t="str">
            <v>No incluye el transporte a distancias mayores a 100 ml</v>
          </cell>
        </row>
        <row r="28">
          <cell r="C28" t="str">
            <v>211P.1</v>
          </cell>
          <cell r="D28">
            <v>211</v>
          </cell>
          <cell r="E28" t="str">
            <v>211P.1</v>
          </cell>
          <cell r="F28" t="str">
            <v>Remoción de derrumbes</v>
          </cell>
          <cell r="G28" t="str">
            <v>m3</v>
          </cell>
          <cell r="H28">
            <v>6952</v>
          </cell>
        </row>
        <row r="29">
          <cell r="C29" t="str">
            <v>211P.2</v>
          </cell>
          <cell r="D29">
            <v>211</v>
          </cell>
          <cell r="E29" t="str">
            <v>211P.2</v>
          </cell>
          <cell r="F29" t="str">
            <v>Remoción de Material en Roca</v>
          </cell>
          <cell r="G29" t="str">
            <v>m3</v>
          </cell>
          <cell r="H29">
            <v>21182</v>
          </cell>
        </row>
        <row r="30">
          <cell r="C30">
            <v>220</v>
          </cell>
          <cell r="D30">
            <v>220</v>
          </cell>
          <cell r="F30" t="str">
            <v>Terraplenes</v>
          </cell>
          <cell r="G30" t="str">
            <v>m3</v>
          </cell>
          <cell r="H30" t="str">
            <v>m3</v>
          </cell>
          <cell r="J30" t="str">
            <v>No incluye el suministro de materiales y el transporte</v>
          </cell>
        </row>
        <row r="31">
          <cell r="C31">
            <v>220.1</v>
          </cell>
          <cell r="D31">
            <v>220</v>
          </cell>
          <cell r="E31" t="str">
            <v>220P</v>
          </cell>
          <cell r="F31" t="str">
            <v>Terraplenes</v>
          </cell>
          <cell r="G31" t="str">
            <v>m3</v>
          </cell>
          <cell r="H31" t="str">
            <v>m3</v>
          </cell>
          <cell r="J31" t="str">
            <v>Incluye el suministro y transporte de materiales</v>
          </cell>
        </row>
        <row r="32">
          <cell r="C32">
            <v>221.1</v>
          </cell>
          <cell r="D32">
            <v>221</v>
          </cell>
          <cell r="F32" t="str">
            <v>Pedraplén compacto</v>
          </cell>
          <cell r="G32" t="str">
            <v>m3</v>
          </cell>
          <cell r="H32" t="str">
            <v>m3</v>
          </cell>
          <cell r="J32" t="str">
            <v>No incluye la corona, el suministro de materiales y el transporte</v>
          </cell>
        </row>
        <row r="33">
          <cell r="C33">
            <v>221.2</v>
          </cell>
          <cell r="D33">
            <v>221</v>
          </cell>
          <cell r="F33" t="str">
            <v>Pedraplén suelto</v>
          </cell>
          <cell r="G33" t="str">
            <v>m3</v>
          </cell>
          <cell r="H33" t="str">
            <v>m3</v>
          </cell>
        </row>
        <row r="34">
          <cell r="C34">
            <v>230.1</v>
          </cell>
          <cell r="D34">
            <v>230</v>
          </cell>
          <cell r="F34" t="str">
            <v>Mejoramiento de la subrasante involucrando el suelo existente</v>
          </cell>
          <cell r="G34" t="str">
            <v>m2</v>
          </cell>
          <cell r="H34" t="str">
            <v>m2</v>
          </cell>
          <cell r="J34" t="str">
            <v>No incluye suministro y transporte de material adicionado y transporte de material inadecuado.</v>
          </cell>
        </row>
        <row r="35">
          <cell r="C35">
            <v>230.2</v>
          </cell>
          <cell r="D35">
            <v>230</v>
          </cell>
          <cell r="F35" t="str">
            <v>Mejoramiento de la subrasante empleando únicamente material adicionado</v>
          </cell>
          <cell r="G35" t="str">
            <v>m3</v>
          </cell>
          <cell r="H35" t="str">
            <v>m3</v>
          </cell>
        </row>
        <row r="36">
          <cell r="C36">
            <v>310</v>
          </cell>
          <cell r="D36">
            <v>310</v>
          </cell>
          <cell r="F36" t="str">
            <v>Conformación de la calzada existente</v>
          </cell>
          <cell r="G36" t="str">
            <v>m2</v>
          </cell>
          <cell r="H36">
            <v>455</v>
          </cell>
          <cell r="J36" t="str">
            <v>No incluye suministro transporte y colocación de los materiales de afirmado y subbase.</v>
          </cell>
        </row>
        <row r="37">
          <cell r="C37">
            <v>311</v>
          </cell>
          <cell r="D37">
            <v>311</v>
          </cell>
          <cell r="F37" t="str">
            <v>Afirmado</v>
          </cell>
          <cell r="G37" t="str">
            <v>m3</v>
          </cell>
          <cell r="H37" t="str">
            <v>m3</v>
          </cell>
          <cell r="J37" t="str">
            <v>No incluye producto estabilizante</v>
          </cell>
        </row>
        <row r="38">
          <cell r="C38" t="str">
            <v>311P.5</v>
          </cell>
          <cell r="D38">
            <v>311</v>
          </cell>
          <cell r="E38" t="str">
            <v>311P.5</v>
          </cell>
          <cell r="F38" t="str">
            <v>Relleno con material de afirmado</v>
          </cell>
          <cell r="G38" t="str">
            <v>m3</v>
          </cell>
          <cell r="H38">
            <v>55436</v>
          </cell>
        </row>
        <row r="39">
          <cell r="C39">
            <v>312</v>
          </cell>
          <cell r="E39" t="str">
            <v>312P</v>
          </cell>
          <cell r="F39" t="str">
            <v>Relleno con material de afirmado para realce de cunetas</v>
          </cell>
          <cell r="G39" t="str">
            <v>m3</v>
          </cell>
          <cell r="H39">
            <v>28000</v>
          </cell>
        </row>
        <row r="40">
          <cell r="C40">
            <v>320.10000000000002</v>
          </cell>
          <cell r="D40">
            <v>320</v>
          </cell>
          <cell r="F40" t="str">
            <v>Subbase granular de C.B.R.&gt; 20%</v>
          </cell>
          <cell r="G40" t="str">
            <v>m3</v>
          </cell>
          <cell r="H40" t="str">
            <v>m3</v>
          </cell>
          <cell r="J40" t="str">
            <v>No incluye producto estabilizante</v>
          </cell>
        </row>
        <row r="41">
          <cell r="C41">
            <v>320.2</v>
          </cell>
          <cell r="D41">
            <v>320</v>
          </cell>
          <cell r="F41" t="str">
            <v>Subbase granular de C.B.R.&gt; 30%</v>
          </cell>
          <cell r="G41" t="str">
            <v>m3</v>
          </cell>
          <cell r="H41">
            <v>35462</v>
          </cell>
        </row>
        <row r="42">
          <cell r="C42">
            <v>320.3</v>
          </cell>
          <cell r="D42">
            <v>320</v>
          </cell>
          <cell r="F42" t="str">
            <v>Subbase granular de C.B.R.&gt; 40%</v>
          </cell>
          <cell r="G42" t="str">
            <v>m3</v>
          </cell>
          <cell r="H42" t="str">
            <v>m3</v>
          </cell>
        </row>
        <row r="43">
          <cell r="C43">
            <v>320.39999999999998</v>
          </cell>
          <cell r="D43">
            <v>320</v>
          </cell>
          <cell r="F43" t="str">
            <v>Subbase granular para bacheo</v>
          </cell>
          <cell r="G43" t="str">
            <v>m3</v>
          </cell>
          <cell r="H43" t="str">
            <v>m3</v>
          </cell>
        </row>
        <row r="44">
          <cell r="C44">
            <v>330.1</v>
          </cell>
          <cell r="D44">
            <v>330</v>
          </cell>
          <cell r="F44" t="str">
            <v>Base granular</v>
          </cell>
          <cell r="G44" t="str">
            <v>m3</v>
          </cell>
          <cell r="H44">
            <v>59602</v>
          </cell>
          <cell r="J44" t="str">
            <v>No incluye producto estabilizante</v>
          </cell>
        </row>
        <row r="45">
          <cell r="C45">
            <v>330.2</v>
          </cell>
          <cell r="D45">
            <v>330</v>
          </cell>
          <cell r="F45" t="str">
            <v>Base granular para bacheo</v>
          </cell>
          <cell r="G45" t="str">
            <v>m3</v>
          </cell>
          <cell r="H45" t="str">
            <v>m3</v>
          </cell>
        </row>
        <row r="46">
          <cell r="C46">
            <v>340.1</v>
          </cell>
          <cell r="D46">
            <v>340</v>
          </cell>
          <cell r="F46" t="str">
            <v>Base estabilizada con emulsión asfáltica tipo BEE-1</v>
          </cell>
          <cell r="G46" t="str">
            <v>m3</v>
          </cell>
          <cell r="H46" t="str">
            <v>m3</v>
          </cell>
          <cell r="J46" t="str">
            <v>No incluye la emulsión asfáltica</v>
          </cell>
        </row>
        <row r="47">
          <cell r="C47">
            <v>340.2</v>
          </cell>
          <cell r="D47">
            <v>340</v>
          </cell>
          <cell r="F47" t="str">
            <v>Base estabilizada con emulsión asfáltica tipo BEE-2</v>
          </cell>
          <cell r="G47" t="str">
            <v>m3</v>
          </cell>
          <cell r="H47" t="str">
            <v>m3</v>
          </cell>
        </row>
        <row r="48">
          <cell r="C48">
            <v>340.3</v>
          </cell>
          <cell r="D48">
            <v>340</v>
          </cell>
          <cell r="F48" t="str">
            <v>Base estabilizada con emulsión asfáltica tipo BEE-3</v>
          </cell>
          <cell r="G48" t="str">
            <v>m3</v>
          </cell>
          <cell r="H48" t="str">
            <v>m3</v>
          </cell>
        </row>
        <row r="49">
          <cell r="C49">
            <v>341.1</v>
          </cell>
          <cell r="D49">
            <v>341</v>
          </cell>
          <cell r="F49" t="str">
            <v>Base estabilizada con cemento</v>
          </cell>
          <cell r="G49" t="str">
            <v>m3</v>
          </cell>
          <cell r="H49" t="str">
            <v>m3</v>
          </cell>
        </row>
        <row r="50">
          <cell r="C50" t="str">
            <v>341P,1</v>
          </cell>
          <cell r="D50">
            <v>341</v>
          </cell>
          <cell r="E50" t="str">
            <v>341P.1</v>
          </cell>
          <cell r="F50" t="str">
            <v>Base estabilizada con cemento</v>
          </cell>
          <cell r="G50" t="str">
            <v>m3</v>
          </cell>
          <cell r="H50">
            <v>45878</v>
          </cell>
        </row>
        <row r="51">
          <cell r="C51">
            <v>341.2</v>
          </cell>
          <cell r="D51">
            <v>341</v>
          </cell>
          <cell r="F51" t="str">
            <v>Cemento</v>
          </cell>
          <cell r="G51" t="str">
            <v>Kg</v>
          </cell>
          <cell r="H51" t="str">
            <v>Kg</v>
          </cell>
        </row>
        <row r="52">
          <cell r="C52" t="str">
            <v>341P,2</v>
          </cell>
          <cell r="D52">
            <v>341</v>
          </cell>
          <cell r="E52" t="str">
            <v>341P.1</v>
          </cell>
          <cell r="F52" t="str">
            <v>Cemento</v>
          </cell>
          <cell r="G52" t="str">
            <v>Kg</v>
          </cell>
          <cell r="H52">
            <v>699</v>
          </cell>
        </row>
        <row r="53">
          <cell r="C53" t="str">
            <v>341P,3</v>
          </cell>
          <cell r="D53">
            <v>341</v>
          </cell>
          <cell r="E53" t="str">
            <v>341P.1</v>
          </cell>
          <cell r="F53" t="str">
            <v>Cemento para recalce de causes</v>
          </cell>
          <cell r="G53" t="str">
            <v>m3</v>
          </cell>
          <cell r="H53" t="str">
            <v>m3</v>
          </cell>
        </row>
        <row r="54">
          <cell r="C54">
            <v>342.1</v>
          </cell>
          <cell r="D54">
            <v>342</v>
          </cell>
          <cell r="F54" t="str">
            <v>Base estabilizada con compuestos multienzimáticos orgánicos tipo BEMO-1</v>
          </cell>
          <cell r="G54" t="str">
            <v>m3</v>
          </cell>
          <cell r="H54" t="str">
            <v>m3</v>
          </cell>
        </row>
        <row r="55">
          <cell r="C55">
            <v>342.2</v>
          </cell>
          <cell r="D55">
            <v>342</v>
          </cell>
          <cell r="F55" t="str">
            <v>Base estabilizada con compuestos multienzimáticos orgánicos tipo BEMO-2</v>
          </cell>
          <cell r="G55" t="str">
            <v>m3</v>
          </cell>
          <cell r="H55" t="str">
            <v>m3</v>
          </cell>
        </row>
        <row r="56">
          <cell r="C56">
            <v>342.3</v>
          </cell>
          <cell r="D56">
            <v>342</v>
          </cell>
          <cell r="F56" t="str">
            <v>Compuesto multienzimático orgánico</v>
          </cell>
          <cell r="G56" t="str">
            <v>Cl</v>
          </cell>
          <cell r="H56" t="str">
            <v>Cl</v>
          </cell>
        </row>
        <row r="57">
          <cell r="C57">
            <v>410</v>
          </cell>
          <cell r="D57">
            <v>410</v>
          </cell>
          <cell r="F57" t="str">
            <v>Cemento asfáltico</v>
          </cell>
          <cell r="G57" t="str">
            <v>Kg</v>
          </cell>
          <cell r="H57" t="str">
            <v>Kg</v>
          </cell>
        </row>
        <row r="58">
          <cell r="C58">
            <v>411.1</v>
          </cell>
          <cell r="D58">
            <v>411</v>
          </cell>
          <cell r="F58" t="str">
            <v>Emulsión asfáltica de rotura media CRM</v>
          </cell>
          <cell r="G58" t="str">
            <v>Lt</v>
          </cell>
          <cell r="H58" t="str">
            <v>Lt</v>
          </cell>
        </row>
        <row r="59">
          <cell r="C59">
            <v>411.2</v>
          </cell>
          <cell r="D59">
            <v>411</v>
          </cell>
          <cell r="F59" t="str">
            <v>Emulsión asfáltica de rotura lenta CRL-1</v>
          </cell>
          <cell r="G59" t="str">
            <v>Lt</v>
          </cell>
          <cell r="H59" t="str">
            <v>Lt</v>
          </cell>
        </row>
        <row r="60">
          <cell r="C60">
            <v>411.3</v>
          </cell>
          <cell r="D60">
            <v>411</v>
          </cell>
          <cell r="F60" t="str">
            <v>Emulsión asfáltica de rotura lenta CRL-1h</v>
          </cell>
          <cell r="G60" t="str">
            <v>Lt</v>
          </cell>
          <cell r="H60" t="str">
            <v>Lt</v>
          </cell>
        </row>
        <row r="61">
          <cell r="C61">
            <v>413</v>
          </cell>
          <cell r="D61">
            <v>413</v>
          </cell>
          <cell r="F61" t="str">
            <v>Excavación para reparación del pavimento existente</v>
          </cell>
          <cell r="G61" t="str">
            <v>m3</v>
          </cell>
          <cell r="H61">
            <v>34304</v>
          </cell>
        </row>
        <row r="62">
          <cell r="C62">
            <v>413.1</v>
          </cell>
          <cell r="D62">
            <v>413</v>
          </cell>
          <cell r="E62" t="str">
            <v>413P</v>
          </cell>
          <cell r="F62" t="str">
            <v>Excavación para reparación del pavimento existente</v>
          </cell>
          <cell r="G62" t="str">
            <v>m3</v>
          </cell>
          <cell r="H62" t="str">
            <v>m3</v>
          </cell>
          <cell r="J62" t="str">
            <v>Tiene en cuenta el programa PICO y PALA</v>
          </cell>
        </row>
        <row r="63">
          <cell r="C63">
            <v>420</v>
          </cell>
          <cell r="D63">
            <v>420</v>
          </cell>
          <cell r="F63" t="str">
            <v>Imprimación</v>
          </cell>
          <cell r="G63" t="str">
            <v>m2</v>
          </cell>
          <cell r="H63">
            <v>1614</v>
          </cell>
        </row>
        <row r="64">
          <cell r="C64">
            <v>421</v>
          </cell>
          <cell r="D64">
            <v>421</v>
          </cell>
          <cell r="F64" t="str">
            <v>Riego de liga</v>
          </cell>
          <cell r="G64" t="str">
            <v>m2</v>
          </cell>
          <cell r="H64" t="str">
            <v>m2</v>
          </cell>
        </row>
        <row r="65">
          <cell r="C65">
            <v>421.1</v>
          </cell>
          <cell r="D65">
            <v>421</v>
          </cell>
          <cell r="F65" t="str">
            <v>Riego de liga (cemento asfáltico)</v>
          </cell>
          <cell r="G65" t="str">
            <v>m2</v>
          </cell>
          <cell r="H65" t="str">
            <v>m2</v>
          </cell>
        </row>
        <row r="66">
          <cell r="C66">
            <v>421.2</v>
          </cell>
          <cell r="D66">
            <v>421</v>
          </cell>
          <cell r="F66" t="str">
            <v>Riego de liga (emulsión asfáltica)</v>
          </cell>
          <cell r="G66" t="str">
            <v>m2</v>
          </cell>
          <cell r="H66" t="str">
            <v>m2</v>
          </cell>
        </row>
        <row r="67">
          <cell r="C67">
            <v>430</v>
          </cell>
          <cell r="D67">
            <v>430</v>
          </cell>
          <cell r="F67" t="str">
            <v>Tratamiento superficial simple</v>
          </cell>
          <cell r="G67" t="str">
            <v>m2</v>
          </cell>
          <cell r="H67" t="str">
            <v>m2</v>
          </cell>
        </row>
        <row r="68">
          <cell r="C68" t="str">
            <v>430P</v>
          </cell>
          <cell r="E68" t="str">
            <v>430P</v>
          </cell>
          <cell r="F68" t="str">
            <v>Baranda metálica tubular para puentes</v>
          </cell>
          <cell r="G68" t="str">
            <v>ml</v>
          </cell>
          <cell r="H68" t="str">
            <v>ml</v>
          </cell>
        </row>
        <row r="69">
          <cell r="C69">
            <v>431</v>
          </cell>
          <cell r="D69">
            <v>431</v>
          </cell>
          <cell r="F69" t="str">
            <v>Tratamiento superficial doble</v>
          </cell>
          <cell r="G69" t="str">
            <v>m2</v>
          </cell>
          <cell r="H69" t="str">
            <v>m2</v>
          </cell>
        </row>
        <row r="70">
          <cell r="C70">
            <v>432</v>
          </cell>
          <cell r="D70">
            <v>432</v>
          </cell>
          <cell r="F70" t="str">
            <v>Sello de arena - asfalto</v>
          </cell>
          <cell r="G70" t="str">
            <v>m2</v>
          </cell>
          <cell r="H70" t="str">
            <v>m2</v>
          </cell>
        </row>
        <row r="71">
          <cell r="C71">
            <v>433</v>
          </cell>
          <cell r="D71">
            <v>433</v>
          </cell>
          <cell r="F71" t="str">
            <v>Lechada asfáltica</v>
          </cell>
          <cell r="G71" t="str">
            <v>m2</v>
          </cell>
          <cell r="H71" t="str">
            <v>m2</v>
          </cell>
        </row>
        <row r="72">
          <cell r="C72">
            <v>434</v>
          </cell>
          <cell r="E72" t="str">
            <v>434P</v>
          </cell>
          <cell r="F72" t="str">
            <v>Sello de grietas</v>
          </cell>
          <cell r="G72" t="str">
            <v>ml</v>
          </cell>
          <cell r="H72" t="str">
            <v>ml</v>
          </cell>
        </row>
        <row r="73">
          <cell r="C73" t="str">
            <v>434P.1</v>
          </cell>
          <cell r="E73" t="str">
            <v>434P</v>
          </cell>
          <cell r="F73" t="str">
            <v>Sello de grietas en concreto</v>
          </cell>
          <cell r="G73" t="str">
            <v>ml</v>
          </cell>
          <cell r="H73">
            <v>23935</v>
          </cell>
        </row>
        <row r="74">
          <cell r="C74">
            <v>435</v>
          </cell>
          <cell r="E74" t="str">
            <v>435P</v>
          </cell>
          <cell r="F74" t="str">
            <v>Sello de juntas de pavimento de concreto hidráulico</v>
          </cell>
          <cell r="G74" t="str">
            <v>ml</v>
          </cell>
          <cell r="H74" t="str">
            <v>ml</v>
          </cell>
        </row>
        <row r="75">
          <cell r="C75">
            <v>440.1</v>
          </cell>
          <cell r="D75">
            <v>440</v>
          </cell>
          <cell r="F75" t="str">
            <v>Mezcla densa en frío tipo MDF-1</v>
          </cell>
          <cell r="G75" t="str">
            <v>m3</v>
          </cell>
          <cell r="H75" t="str">
            <v>m3</v>
          </cell>
          <cell r="J75" t="str">
            <v>No incluye suministro y almacenamiento del cemento asfáltico</v>
          </cell>
        </row>
        <row r="76">
          <cell r="C76">
            <v>440.2</v>
          </cell>
          <cell r="D76">
            <v>440</v>
          </cell>
          <cell r="F76" t="str">
            <v>Mezcla densa en frío tipo MDF-2</v>
          </cell>
          <cell r="G76" t="str">
            <v>m3</v>
          </cell>
          <cell r="H76" t="str">
            <v>m3</v>
          </cell>
        </row>
        <row r="77">
          <cell r="C77">
            <v>440.3</v>
          </cell>
          <cell r="D77">
            <v>440</v>
          </cell>
          <cell r="F77" t="str">
            <v>Mezcla densa en frío tipo MDF-3</v>
          </cell>
          <cell r="G77" t="str">
            <v>m3</v>
          </cell>
          <cell r="H77" t="str">
            <v>m3</v>
          </cell>
        </row>
        <row r="78">
          <cell r="C78">
            <v>440.5</v>
          </cell>
          <cell r="D78">
            <v>440</v>
          </cell>
          <cell r="F78" t="str">
            <v>Mezcla densa en frío para bacheo</v>
          </cell>
          <cell r="G78" t="str">
            <v>m3</v>
          </cell>
          <cell r="H78" t="str">
            <v>m3</v>
          </cell>
        </row>
        <row r="79">
          <cell r="C79">
            <v>441.1</v>
          </cell>
          <cell r="D79">
            <v>441</v>
          </cell>
          <cell r="F79" t="str">
            <v>Mezcla abierta en frío tipo MAF-1</v>
          </cell>
          <cell r="G79" t="str">
            <v>m3</v>
          </cell>
          <cell r="H79" t="str">
            <v>m3</v>
          </cell>
          <cell r="J79" t="str">
            <v>No incluye suministro y almacenamiento del cemento asfáltico</v>
          </cell>
        </row>
        <row r="80">
          <cell r="C80">
            <v>441.2</v>
          </cell>
          <cell r="D80">
            <v>441</v>
          </cell>
          <cell r="F80" t="str">
            <v>Mezcla abierta en frío tipo MAF-2</v>
          </cell>
          <cell r="G80" t="str">
            <v>m3</v>
          </cell>
          <cell r="H80" t="str">
            <v>m3</v>
          </cell>
        </row>
        <row r="81">
          <cell r="C81">
            <v>441.3</v>
          </cell>
          <cell r="D81">
            <v>441</v>
          </cell>
          <cell r="F81" t="str">
            <v>Mezcla abierta en frío tipo MAF-3</v>
          </cell>
          <cell r="G81" t="str">
            <v>m3</v>
          </cell>
          <cell r="H81" t="str">
            <v>m3</v>
          </cell>
        </row>
        <row r="82">
          <cell r="C82">
            <v>441.4</v>
          </cell>
          <cell r="D82">
            <v>441</v>
          </cell>
          <cell r="F82" t="str">
            <v>Mezcla abierta en frío para bacheo</v>
          </cell>
          <cell r="G82" t="str">
            <v>m3</v>
          </cell>
          <cell r="H82" t="str">
            <v>m3</v>
          </cell>
        </row>
        <row r="83">
          <cell r="C83">
            <v>450.1</v>
          </cell>
          <cell r="D83">
            <v>450</v>
          </cell>
          <cell r="F83" t="str">
            <v>Mezcla densa en caliente tipo MDC-1</v>
          </cell>
          <cell r="G83" t="str">
            <v>m3</v>
          </cell>
          <cell r="H83" t="str">
            <v>m3</v>
          </cell>
          <cell r="J83" t="str">
            <v>No incluye suministro y almacenamiento del cemento asfáltico</v>
          </cell>
        </row>
        <row r="84">
          <cell r="C84">
            <v>450.2</v>
          </cell>
          <cell r="D84">
            <v>450</v>
          </cell>
          <cell r="F84" t="str">
            <v>Mezcla densa en caliente tipo MDC-2</v>
          </cell>
          <cell r="G84" t="str">
            <v>m3</v>
          </cell>
          <cell r="H84" t="str">
            <v>m3</v>
          </cell>
        </row>
        <row r="85">
          <cell r="C85">
            <v>450.3</v>
          </cell>
          <cell r="D85">
            <v>450</v>
          </cell>
          <cell r="F85" t="str">
            <v>Mezcla densa en caliente tipo MDC-3</v>
          </cell>
          <cell r="G85" t="str">
            <v>m3</v>
          </cell>
          <cell r="H85">
            <v>230745</v>
          </cell>
        </row>
        <row r="86">
          <cell r="C86">
            <v>450.4</v>
          </cell>
          <cell r="D86">
            <v>450</v>
          </cell>
          <cell r="F86" t="str">
            <v>Mezcla densa en caliente para bacheo</v>
          </cell>
          <cell r="G86" t="str">
            <v>m3</v>
          </cell>
          <cell r="H86" t="str">
            <v>m3</v>
          </cell>
        </row>
        <row r="87">
          <cell r="C87">
            <v>450.5</v>
          </cell>
          <cell r="D87">
            <v>450</v>
          </cell>
          <cell r="E87" t="str">
            <v>450P</v>
          </cell>
          <cell r="F87" t="str">
            <v>Parcheo con mezcla densa en caliente tipo MDC-2</v>
          </cell>
          <cell r="G87" t="str">
            <v>m3</v>
          </cell>
          <cell r="H87" t="str">
            <v>m3</v>
          </cell>
          <cell r="J87" t="str">
            <v>Incluye riego de liga, suministro y transporte del cemento asfáltico</v>
          </cell>
        </row>
        <row r="88">
          <cell r="C88">
            <v>450.6</v>
          </cell>
          <cell r="D88">
            <v>450</v>
          </cell>
          <cell r="E88" t="str">
            <v>450P-1</v>
          </cell>
          <cell r="F88" t="str">
            <v>Mezcla densa en caliente tipo MDC-2</v>
          </cell>
          <cell r="G88" t="str">
            <v>m3</v>
          </cell>
          <cell r="H88" t="str">
            <v>m3</v>
          </cell>
          <cell r="J88" t="str">
            <v>Incluye riego de liga, suministro y transporte del cemento asfáltico</v>
          </cell>
        </row>
        <row r="89">
          <cell r="C89">
            <v>450.7</v>
          </cell>
          <cell r="D89">
            <v>450</v>
          </cell>
          <cell r="E89" t="str">
            <v>450P-1</v>
          </cell>
          <cell r="F89" t="str">
            <v>Mezcla densa en caliente tipo MDC-1</v>
          </cell>
          <cell r="G89" t="str">
            <v>m3</v>
          </cell>
          <cell r="H89" t="str">
            <v>m3</v>
          </cell>
          <cell r="J89" t="str">
            <v>Incluye riego de liga, suministro y transporte del cemento asfáltico</v>
          </cell>
        </row>
        <row r="90">
          <cell r="C90">
            <v>450.8</v>
          </cell>
          <cell r="D90">
            <v>450</v>
          </cell>
          <cell r="E90" t="str">
            <v>450P-1</v>
          </cell>
          <cell r="F90" t="str">
            <v>Mezcla densa en caliente tipo MDC-3</v>
          </cell>
          <cell r="G90" t="str">
            <v>m3</v>
          </cell>
          <cell r="H90" t="str">
            <v>m3</v>
          </cell>
          <cell r="J90" t="str">
            <v>Incluye riego de liga, suministro y transporte del cemento asfáltico</v>
          </cell>
        </row>
        <row r="91">
          <cell r="C91">
            <v>450.9</v>
          </cell>
          <cell r="D91">
            <v>450</v>
          </cell>
          <cell r="E91" t="str">
            <v>450P-2</v>
          </cell>
          <cell r="F91" t="str">
            <v>Parcheo con fresado y mezcla densa en caliente tipo MDC-2</v>
          </cell>
          <cell r="G91" t="str">
            <v>m3</v>
          </cell>
          <cell r="H91">
            <v>318664</v>
          </cell>
        </row>
        <row r="92">
          <cell r="C92">
            <v>450.11</v>
          </cell>
          <cell r="D92">
            <v>450</v>
          </cell>
          <cell r="E92" t="str">
            <v>450P-3</v>
          </cell>
          <cell r="F92" t="str">
            <v>Mezcla densa en caliente tipo MDC-2 para bacheo</v>
          </cell>
          <cell r="G92" t="str">
            <v>m3</v>
          </cell>
          <cell r="H92" t="str">
            <v>m3</v>
          </cell>
          <cell r="J92" t="str">
            <v>Incluye suministro y transporte del cemento asfáltico</v>
          </cell>
        </row>
        <row r="93">
          <cell r="C93">
            <v>450.12</v>
          </cell>
          <cell r="D93">
            <v>450</v>
          </cell>
          <cell r="E93" t="str">
            <v>450P-3</v>
          </cell>
          <cell r="F93" t="str">
            <v>Mezcla densa en caliente tipo MDC-1 para bacheo</v>
          </cell>
          <cell r="G93" t="str">
            <v>m3</v>
          </cell>
          <cell r="H93" t="str">
            <v>m3</v>
          </cell>
        </row>
        <row r="94">
          <cell r="C94">
            <v>450.13</v>
          </cell>
          <cell r="D94">
            <v>450</v>
          </cell>
          <cell r="E94" t="str">
            <v>450P-1</v>
          </cell>
          <cell r="F94" t="str">
            <v>Mezcla densa en caliente tipo MDC-2</v>
          </cell>
          <cell r="G94" t="str">
            <v>m3</v>
          </cell>
          <cell r="H94" t="str">
            <v>m3</v>
          </cell>
        </row>
        <row r="95">
          <cell r="C95" t="str">
            <v>450P,1</v>
          </cell>
          <cell r="D95">
            <v>450</v>
          </cell>
          <cell r="E95" t="str">
            <v>450P-1</v>
          </cell>
          <cell r="F95" t="str">
            <v>Mezcla densa en caliente tipo MDC-2</v>
          </cell>
          <cell r="G95" t="str">
            <v>m3</v>
          </cell>
          <cell r="H95">
            <v>325244</v>
          </cell>
        </row>
        <row r="96">
          <cell r="C96" t="str">
            <v>450P,2</v>
          </cell>
          <cell r="D96">
            <v>450</v>
          </cell>
          <cell r="E96" t="str">
            <v>450P-2</v>
          </cell>
          <cell r="F96" t="str">
            <v>Parcheo con mezcla densa en caliente tipo MDC-2</v>
          </cell>
          <cell r="G96" t="str">
            <v>m3</v>
          </cell>
          <cell r="H96">
            <v>358746</v>
          </cell>
        </row>
        <row r="97">
          <cell r="C97">
            <v>451.1</v>
          </cell>
          <cell r="D97">
            <v>451</v>
          </cell>
          <cell r="F97" t="str">
            <v>Mezcla abierta en caliente tipo MAC-1</v>
          </cell>
          <cell r="G97" t="str">
            <v>m3</v>
          </cell>
          <cell r="H97" t="str">
            <v>m3</v>
          </cell>
        </row>
        <row r="98">
          <cell r="C98">
            <v>451.2</v>
          </cell>
          <cell r="D98">
            <v>451</v>
          </cell>
          <cell r="F98" t="str">
            <v>Mezcla abierta en caliente tipo MAC-2</v>
          </cell>
          <cell r="G98" t="str">
            <v>m3</v>
          </cell>
          <cell r="H98">
            <v>159158</v>
          </cell>
        </row>
        <row r="99">
          <cell r="C99">
            <v>451.3</v>
          </cell>
          <cell r="D99">
            <v>451</v>
          </cell>
          <cell r="F99" t="str">
            <v>Mezcla abierta en caliente tipo MAC-3</v>
          </cell>
          <cell r="G99" t="str">
            <v>m3</v>
          </cell>
          <cell r="H99" t="str">
            <v>m3</v>
          </cell>
        </row>
        <row r="100">
          <cell r="C100">
            <v>460</v>
          </cell>
          <cell r="D100">
            <v>460</v>
          </cell>
          <cell r="F100" t="str">
            <v>Fresado de pavimento asfáltico</v>
          </cell>
          <cell r="G100" t="str">
            <v>m3</v>
          </cell>
          <cell r="H100">
            <v>60691</v>
          </cell>
        </row>
        <row r="101">
          <cell r="C101">
            <v>461</v>
          </cell>
          <cell r="D101">
            <v>461</v>
          </cell>
          <cell r="F101" t="str">
            <v>Pavimento asfáltico reciclado en frío</v>
          </cell>
          <cell r="G101" t="str">
            <v>m3</v>
          </cell>
          <cell r="H101" t="str">
            <v>m3</v>
          </cell>
          <cell r="J101" t="str">
            <v>No incluye suministro y almacenamiento del cemento asfáltico o la emulsión.</v>
          </cell>
        </row>
        <row r="102">
          <cell r="C102">
            <v>461.1</v>
          </cell>
          <cell r="D102">
            <v>461</v>
          </cell>
          <cell r="E102" t="str">
            <v>461P</v>
          </cell>
          <cell r="F102" t="str">
            <v>Pavimento asfáltico reciclado en frío</v>
          </cell>
          <cell r="G102" t="str">
            <v>m3</v>
          </cell>
          <cell r="H102" t="str">
            <v>m3</v>
          </cell>
          <cell r="J102" t="str">
            <v>Incluye el cemento asfáltico o la emulsión asfáltica</v>
          </cell>
        </row>
        <row r="103">
          <cell r="C103">
            <v>462.1</v>
          </cell>
          <cell r="D103">
            <v>462</v>
          </cell>
          <cell r="F103" t="str">
            <v>Pavimento asfáltico reciclado en caliente tipo MDC-1</v>
          </cell>
          <cell r="G103" t="str">
            <v>m3</v>
          </cell>
          <cell r="H103" t="str">
            <v>m3</v>
          </cell>
          <cell r="J103" t="str">
            <v>No incluye suministro y almacenamiento del cemento asfáltico o la emulsión. Tampoco el agente rejuvenecedor</v>
          </cell>
        </row>
        <row r="104">
          <cell r="C104">
            <v>462.2</v>
          </cell>
          <cell r="D104">
            <v>462</v>
          </cell>
          <cell r="F104" t="str">
            <v>Pavimento asfáltico reciclado en caliente tipo MDC-2</v>
          </cell>
          <cell r="G104" t="str">
            <v>m3</v>
          </cell>
          <cell r="H104" t="str">
            <v>m3</v>
          </cell>
        </row>
        <row r="105">
          <cell r="C105">
            <v>462.3</v>
          </cell>
          <cell r="D105">
            <v>462</v>
          </cell>
          <cell r="F105" t="str">
            <v>Pavimento asfáltico reciclado en caliente tipo MDC-3</v>
          </cell>
          <cell r="G105" t="str">
            <v>m3</v>
          </cell>
          <cell r="H105" t="str">
            <v>m3</v>
          </cell>
        </row>
        <row r="106">
          <cell r="C106">
            <v>462.4</v>
          </cell>
          <cell r="D106">
            <v>462</v>
          </cell>
          <cell r="F106" t="str">
            <v>Pavimento asfáltico reciclado en caliente para bacheo</v>
          </cell>
          <cell r="G106" t="str">
            <v>m3</v>
          </cell>
          <cell r="H106" t="str">
            <v>m3</v>
          </cell>
        </row>
        <row r="107">
          <cell r="C107">
            <v>470</v>
          </cell>
          <cell r="E107" t="str">
            <v>470P</v>
          </cell>
          <cell r="F107" t="str">
            <v>Asfalto Natural (Asfaltita)</v>
          </cell>
          <cell r="G107" t="str">
            <v>m3</v>
          </cell>
          <cell r="H107" t="str">
            <v>m3</v>
          </cell>
        </row>
        <row r="108">
          <cell r="C108">
            <v>500</v>
          </cell>
          <cell r="D108">
            <v>500</v>
          </cell>
          <cell r="F108" t="str">
            <v>Pavimento de concreto hidráulico</v>
          </cell>
          <cell r="G108" t="str">
            <v>m3</v>
          </cell>
          <cell r="H108">
            <v>426121</v>
          </cell>
          <cell r="J108" t="str">
            <v>No incluye la preparación de la superficie existente</v>
          </cell>
        </row>
        <row r="109">
          <cell r="C109">
            <v>501</v>
          </cell>
          <cell r="E109" t="str">
            <v>501P</v>
          </cell>
          <cell r="F109" t="str">
            <v>Corte en losas de pavimento rígido</v>
          </cell>
          <cell r="G109" t="str">
            <v>ml</v>
          </cell>
          <cell r="H109">
            <v>4125</v>
          </cell>
        </row>
        <row r="110">
          <cell r="C110">
            <v>510</v>
          </cell>
          <cell r="D110">
            <v>510</v>
          </cell>
          <cell r="F110" t="str">
            <v>Pavimento de adoquines de concreto</v>
          </cell>
          <cell r="G110" t="str">
            <v>m2</v>
          </cell>
          <cell r="H110" t="str">
            <v>m2</v>
          </cell>
          <cell r="J110" t="str">
            <v>No incluye la preparación de la superficie existente. Tampoco las obras de confinamiento del pavimento.</v>
          </cell>
        </row>
        <row r="111">
          <cell r="C111">
            <v>600.1</v>
          </cell>
          <cell r="D111">
            <v>600</v>
          </cell>
          <cell r="F111" t="str">
            <v>Excavaciones varias sin clasificar</v>
          </cell>
          <cell r="G111" t="str">
            <v>m3</v>
          </cell>
          <cell r="H111">
            <v>9990</v>
          </cell>
        </row>
        <row r="112">
          <cell r="C112">
            <v>600.20000000000005</v>
          </cell>
          <cell r="D112">
            <v>600</v>
          </cell>
          <cell r="F112" t="str">
            <v>Excavaciones varias en roca en seco</v>
          </cell>
          <cell r="G112" t="str">
            <v>m3</v>
          </cell>
          <cell r="H112">
            <v>38000</v>
          </cell>
        </row>
        <row r="113">
          <cell r="C113">
            <v>600.29999999999995</v>
          </cell>
          <cell r="D113">
            <v>600</v>
          </cell>
          <cell r="F113" t="str">
            <v>Excavaciones varias en roca bajo agua</v>
          </cell>
          <cell r="G113" t="str">
            <v>m3</v>
          </cell>
          <cell r="H113" t="str">
            <v>m3</v>
          </cell>
        </row>
        <row r="114">
          <cell r="C114">
            <v>600.4</v>
          </cell>
          <cell r="D114">
            <v>600</v>
          </cell>
          <cell r="F114" t="str">
            <v>Excavaciones varias en material común en seco</v>
          </cell>
          <cell r="G114" t="str">
            <v>m3</v>
          </cell>
          <cell r="H114">
            <v>24253</v>
          </cell>
        </row>
        <row r="115">
          <cell r="C115">
            <v>600.5</v>
          </cell>
          <cell r="D115">
            <v>600</v>
          </cell>
          <cell r="F115" t="str">
            <v>Excavaciones varias en material común bajo agua</v>
          </cell>
          <cell r="G115" t="str">
            <v>m3</v>
          </cell>
          <cell r="H115">
            <v>29716</v>
          </cell>
        </row>
        <row r="116">
          <cell r="C116">
            <v>600.6</v>
          </cell>
          <cell r="D116">
            <v>600</v>
          </cell>
          <cell r="E116" t="str">
            <v>600P</v>
          </cell>
          <cell r="F116" t="str">
            <v>Excavaciones varias sin clasificar</v>
          </cell>
          <cell r="G116" t="str">
            <v>m3</v>
          </cell>
          <cell r="H116" t="str">
            <v>m3</v>
          </cell>
          <cell r="J116" t="str">
            <v>Tiene en cuenta el programa PICO y PALA</v>
          </cell>
        </row>
        <row r="117">
          <cell r="C117">
            <v>600.70000000000005</v>
          </cell>
          <cell r="D117">
            <v>600</v>
          </cell>
          <cell r="E117" t="str">
            <v>600P</v>
          </cell>
          <cell r="F117" t="str">
            <v>Excavaciones varias en material común en seco</v>
          </cell>
          <cell r="G117" t="str">
            <v>m3</v>
          </cell>
          <cell r="H117" t="str">
            <v>m3</v>
          </cell>
          <cell r="J117" t="str">
            <v>Tiene en cuenta el programa PICO y PALA</v>
          </cell>
        </row>
        <row r="118">
          <cell r="C118" t="str">
            <v>600P.1</v>
          </cell>
          <cell r="D118">
            <v>600</v>
          </cell>
          <cell r="E118" t="str">
            <v>600P.1</v>
          </cell>
          <cell r="F118" t="str">
            <v>Excavaciones manuales varias sin clasificar</v>
          </cell>
          <cell r="G118" t="str">
            <v>m3</v>
          </cell>
          <cell r="H118">
            <v>18224</v>
          </cell>
          <cell r="J118" t="str">
            <v>Tiene en cuenta el programa PICO y PALA</v>
          </cell>
        </row>
        <row r="119">
          <cell r="C119">
            <v>600.79999999999995</v>
          </cell>
          <cell r="D119">
            <v>600</v>
          </cell>
          <cell r="E119" t="str">
            <v>600P</v>
          </cell>
          <cell r="F119" t="str">
            <v>Excavaciones varias en material común bajo agua</v>
          </cell>
          <cell r="G119" t="str">
            <v>m3</v>
          </cell>
          <cell r="H119" t="str">
            <v>m3</v>
          </cell>
          <cell r="J119" t="str">
            <v>Tiene en cuenta el programa PICO y PALA</v>
          </cell>
        </row>
        <row r="120">
          <cell r="C120">
            <v>601.1</v>
          </cell>
          <cell r="D120">
            <v>601</v>
          </cell>
          <cell r="F120" t="str">
            <v>Excavaciones varias en roca en seco</v>
          </cell>
          <cell r="G120" t="str">
            <v>m3</v>
          </cell>
          <cell r="H120" t="str">
            <v>m3</v>
          </cell>
        </row>
        <row r="121">
          <cell r="C121">
            <v>601.20000000000005</v>
          </cell>
          <cell r="D121">
            <v>601</v>
          </cell>
          <cell r="F121" t="str">
            <v>Excavaciones varias en roca bajo agua</v>
          </cell>
          <cell r="G121" t="str">
            <v>m3</v>
          </cell>
          <cell r="H121" t="str">
            <v>m3</v>
          </cell>
        </row>
        <row r="122">
          <cell r="C122">
            <v>601.29999999999995</v>
          </cell>
          <cell r="D122">
            <v>601</v>
          </cell>
          <cell r="F122" t="str">
            <v>Excavaciones varias en material común en seco</v>
          </cell>
          <cell r="G122" t="str">
            <v>m3</v>
          </cell>
          <cell r="H122" t="str">
            <v>m3</v>
          </cell>
        </row>
        <row r="123">
          <cell r="C123">
            <v>601.4</v>
          </cell>
          <cell r="D123">
            <v>601</v>
          </cell>
          <cell r="F123" t="str">
            <v>Excavaciones varias en material común bajo agua</v>
          </cell>
          <cell r="G123" t="str">
            <v>m3</v>
          </cell>
          <cell r="H123" t="str">
            <v>m3</v>
          </cell>
        </row>
        <row r="124">
          <cell r="C124">
            <v>610.1</v>
          </cell>
          <cell r="D124">
            <v>610</v>
          </cell>
          <cell r="F124" t="str">
            <v>Rellenos para estructuras</v>
          </cell>
          <cell r="G124" t="str">
            <v>m3</v>
          </cell>
          <cell r="H124">
            <v>38345</v>
          </cell>
          <cell r="J124" t="str">
            <v>No incluye la preparación de la superficie sobre la que irá el relleno.</v>
          </cell>
        </row>
        <row r="125">
          <cell r="C125">
            <v>610.20000000000005</v>
          </cell>
          <cell r="D125">
            <v>610</v>
          </cell>
          <cell r="F125" t="str">
            <v>Material filtrante</v>
          </cell>
          <cell r="G125" t="str">
            <v>m3</v>
          </cell>
          <cell r="H125" t="str">
            <v>m3</v>
          </cell>
        </row>
        <row r="126">
          <cell r="C126">
            <v>612</v>
          </cell>
          <cell r="E126" t="str">
            <v>612P</v>
          </cell>
          <cell r="F126" t="str">
            <v>Geobloques</v>
          </cell>
          <cell r="G126" t="str">
            <v>m3</v>
          </cell>
          <cell r="H126" t="str">
            <v>m3</v>
          </cell>
        </row>
        <row r="127">
          <cell r="C127">
            <v>620.1</v>
          </cell>
          <cell r="D127">
            <v>620</v>
          </cell>
          <cell r="F127" t="str">
            <v>Pilotes prefabricados de concreto</v>
          </cell>
          <cell r="G127" t="str">
            <v>ml</v>
          </cell>
          <cell r="H127" t="str">
            <v>ml</v>
          </cell>
        </row>
        <row r="128">
          <cell r="C128">
            <v>620.20000000000005</v>
          </cell>
          <cell r="D128">
            <v>620</v>
          </cell>
          <cell r="F128" t="str">
            <v>Extensión de pilotes</v>
          </cell>
          <cell r="G128" t="str">
            <v>ml</v>
          </cell>
          <cell r="H128" t="str">
            <v>ml</v>
          </cell>
        </row>
        <row r="129">
          <cell r="C129">
            <v>620.29999999999995</v>
          </cell>
          <cell r="D129">
            <v>620</v>
          </cell>
          <cell r="F129" t="str">
            <v>Prueba de carga</v>
          </cell>
          <cell r="G129" t="str">
            <v>Un</v>
          </cell>
          <cell r="H129" t="str">
            <v>Un</v>
          </cell>
        </row>
        <row r="130">
          <cell r="C130">
            <v>621.1</v>
          </cell>
          <cell r="D130">
            <v>621</v>
          </cell>
          <cell r="F130" t="str">
            <v>Pilote de concreto fundido in-situ de diámetro____</v>
          </cell>
          <cell r="G130" t="str">
            <v>ml</v>
          </cell>
          <cell r="H130" t="str">
            <v>ml</v>
          </cell>
        </row>
        <row r="131">
          <cell r="C131">
            <v>621.20000000000005</v>
          </cell>
          <cell r="D131">
            <v>621</v>
          </cell>
          <cell r="F131" t="str">
            <v>Base acampanada</v>
          </cell>
          <cell r="G131" t="str">
            <v>m3</v>
          </cell>
          <cell r="H131" t="str">
            <v>m3</v>
          </cell>
        </row>
        <row r="132">
          <cell r="C132">
            <v>621.29999999999995</v>
          </cell>
          <cell r="D132">
            <v>621</v>
          </cell>
          <cell r="F132" t="str">
            <v>Pilote de prueba de diámetro ____</v>
          </cell>
          <cell r="G132" t="str">
            <v>ml</v>
          </cell>
          <cell r="H132" t="str">
            <v>ml</v>
          </cell>
        </row>
        <row r="133">
          <cell r="C133">
            <v>621.4</v>
          </cell>
          <cell r="D133">
            <v>621</v>
          </cell>
          <cell r="F133" t="str">
            <v>Base acampanada de prueba</v>
          </cell>
          <cell r="G133" t="str">
            <v>m3</v>
          </cell>
          <cell r="H133" t="str">
            <v>m3</v>
          </cell>
        </row>
        <row r="134">
          <cell r="C134">
            <v>621.5</v>
          </cell>
          <cell r="D134">
            <v>621</v>
          </cell>
          <cell r="F134" t="str">
            <v>Camisa permanente de diámetro exterior ____</v>
          </cell>
          <cell r="G134" t="str">
            <v>ml</v>
          </cell>
          <cell r="H134" t="str">
            <v>ml</v>
          </cell>
        </row>
        <row r="135">
          <cell r="C135">
            <v>621.6</v>
          </cell>
          <cell r="D135">
            <v>621</v>
          </cell>
          <cell r="F135" t="str">
            <v>Prueba de carga</v>
          </cell>
          <cell r="G135" t="str">
            <v>Un</v>
          </cell>
          <cell r="H135" t="str">
            <v>Un</v>
          </cell>
        </row>
        <row r="136">
          <cell r="C136">
            <v>622.1</v>
          </cell>
          <cell r="D136">
            <v>622</v>
          </cell>
          <cell r="F136" t="str">
            <v>Tablestacado de madera</v>
          </cell>
          <cell r="G136" t="str">
            <v>m2</v>
          </cell>
          <cell r="H136" t="str">
            <v>m2</v>
          </cell>
        </row>
        <row r="137">
          <cell r="C137">
            <v>622.20000000000005</v>
          </cell>
          <cell r="D137">
            <v>622</v>
          </cell>
          <cell r="F137" t="str">
            <v>Tablestacado metálico</v>
          </cell>
          <cell r="G137" t="str">
            <v>m2</v>
          </cell>
          <cell r="H137" t="str">
            <v>m2</v>
          </cell>
        </row>
        <row r="138">
          <cell r="C138">
            <v>622.29999999999995</v>
          </cell>
          <cell r="D138">
            <v>622</v>
          </cell>
          <cell r="F138" t="str">
            <v>Tablestacado de concreto reforzado</v>
          </cell>
          <cell r="G138" t="str">
            <v>m2</v>
          </cell>
          <cell r="H138" t="str">
            <v>m2</v>
          </cell>
        </row>
        <row r="139">
          <cell r="C139">
            <v>622.4</v>
          </cell>
          <cell r="D139">
            <v>622</v>
          </cell>
          <cell r="F139" t="str">
            <v>Tablestacado de concreto preesforzado</v>
          </cell>
          <cell r="G139" t="str">
            <v>m2</v>
          </cell>
          <cell r="H139" t="str">
            <v>m2</v>
          </cell>
        </row>
        <row r="140">
          <cell r="C140">
            <v>622.5</v>
          </cell>
          <cell r="D140">
            <v>622</v>
          </cell>
          <cell r="F140" t="str">
            <v>Corte del extremo superior del elemento</v>
          </cell>
          <cell r="G140" t="str">
            <v>ml</v>
          </cell>
          <cell r="H140" t="str">
            <v>ml</v>
          </cell>
        </row>
        <row r="141">
          <cell r="C141">
            <v>622.6</v>
          </cell>
          <cell r="D141">
            <v>622</v>
          </cell>
          <cell r="E141" t="str">
            <v>622P</v>
          </cell>
          <cell r="F141" t="str">
            <v>Tablestacado metálico</v>
          </cell>
          <cell r="G141" t="str">
            <v>ml</v>
          </cell>
          <cell r="H141" t="str">
            <v>ml</v>
          </cell>
          <cell r="J141" t="str">
            <v>La unidad de medida es el metro lineal</v>
          </cell>
        </row>
        <row r="142">
          <cell r="C142">
            <v>623.1</v>
          </cell>
          <cell r="E142" t="str">
            <v>623P</v>
          </cell>
          <cell r="F142" t="str">
            <v>Suministro e hincamiento de rieles</v>
          </cell>
          <cell r="G142" t="str">
            <v>ml</v>
          </cell>
          <cell r="H142">
            <v>92683</v>
          </cell>
        </row>
        <row r="143">
          <cell r="C143">
            <v>623.20000000000005</v>
          </cell>
          <cell r="E143" t="str">
            <v>623P</v>
          </cell>
          <cell r="F143" t="str">
            <v>Suministro e instalación de rieles</v>
          </cell>
          <cell r="G143" t="str">
            <v>ml</v>
          </cell>
          <cell r="H143">
            <v>76829</v>
          </cell>
        </row>
        <row r="144">
          <cell r="C144">
            <v>630.1</v>
          </cell>
          <cell r="D144">
            <v>630</v>
          </cell>
          <cell r="F144" t="str">
            <v>Concreto Clase A</v>
          </cell>
          <cell r="G144" t="str">
            <v>m3</v>
          </cell>
          <cell r="H144" t="str">
            <v>m3</v>
          </cell>
          <cell r="J144" t="str">
            <v>5000PSI</v>
          </cell>
        </row>
        <row r="145">
          <cell r="C145">
            <v>630.20000000000005</v>
          </cell>
          <cell r="D145">
            <v>630</v>
          </cell>
          <cell r="F145" t="str">
            <v>Concreto Clase B</v>
          </cell>
          <cell r="G145" t="str">
            <v>m3</v>
          </cell>
          <cell r="H145" t="str">
            <v>m3</v>
          </cell>
          <cell r="J145" t="str">
            <v>4000PSI</v>
          </cell>
        </row>
        <row r="146">
          <cell r="C146">
            <v>630.29999999999995</v>
          </cell>
          <cell r="D146">
            <v>630</v>
          </cell>
          <cell r="F146" t="str">
            <v>Concreto Clase C</v>
          </cell>
          <cell r="G146" t="str">
            <v>m3</v>
          </cell>
          <cell r="H146" t="str">
            <v>m3</v>
          </cell>
          <cell r="J146" t="str">
            <v>3000PSI</v>
          </cell>
        </row>
        <row r="147">
          <cell r="C147">
            <v>630.4</v>
          </cell>
          <cell r="D147">
            <v>630</v>
          </cell>
          <cell r="F147" t="str">
            <v>Concreto Clase D</v>
          </cell>
          <cell r="G147" t="str">
            <v>m3</v>
          </cell>
          <cell r="H147">
            <v>374399</v>
          </cell>
          <cell r="J147" t="str">
            <v>2000PSI</v>
          </cell>
        </row>
        <row r="148">
          <cell r="C148">
            <v>630.5</v>
          </cell>
          <cell r="D148">
            <v>630</v>
          </cell>
          <cell r="F148" t="str">
            <v>Concreto Clase E</v>
          </cell>
          <cell r="G148" t="str">
            <v>m3</v>
          </cell>
          <cell r="H148">
            <v>325680</v>
          </cell>
        </row>
        <row r="149">
          <cell r="C149">
            <v>630.6</v>
          </cell>
          <cell r="D149">
            <v>630</v>
          </cell>
          <cell r="F149" t="str">
            <v>Concreto Simple de 175 Kg/cm2</v>
          </cell>
          <cell r="G149" t="str">
            <v>m3</v>
          </cell>
          <cell r="H149">
            <v>326357</v>
          </cell>
        </row>
        <row r="150">
          <cell r="C150" t="str">
            <v>630P.7</v>
          </cell>
          <cell r="D150">
            <v>630</v>
          </cell>
          <cell r="F150" t="str">
            <v>Concreto ciplopeo de resistencia 211 Kg/cm2</v>
          </cell>
          <cell r="G150" t="str">
            <v>m3</v>
          </cell>
          <cell r="H150">
            <v>288781</v>
          </cell>
        </row>
        <row r="151">
          <cell r="C151">
            <v>630.70000000000005</v>
          </cell>
          <cell r="D151">
            <v>630</v>
          </cell>
          <cell r="F151" t="str">
            <v>Concreto Clase G</v>
          </cell>
          <cell r="G151" t="str">
            <v>m3</v>
          </cell>
          <cell r="H151">
            <v>282866</v>
          </cell>
        </row>
        <row r="152">
          <cell r="C152">
            <v>630.79999999999995</v>
          </cell>
          <cell r="D152">
            <v>630</v>
          </cell>
          <cell r="E152" t="str">
            <v>630P</v>
          </cell>
          <cell r="F152" t="str">
            <v>Concreto Clase A con aditivo</v>
          </cell>
          <cell r="G152" t="str">
            <v>m3</v>
          </cell>
          <cell r="H152" t="str">
            <v>m3</v>
          </cell>
        </row>
        <row r="153">
          <cell r="C153">
            <v>630.9</v>
          </cell>
          <cell r="D153">
            <v>630</v>
          </cell>
          <cell r="E153" t="str">
            <v>630P</v>
          </cell>
          <cell r="F153" t="str">
            <v>Concreto Clase D con aditivo</v>
          </cell>
          <cell r="G153" t="str">
            <v>m3</v>
          </cell>
          <cell r="H153" t="str">
            <v>m3</v>
          </cell>
        </row>
        <row r="154">
          <cell r="C154">
            <v>630.1</v>
          </cell>
          <cell r="D154">
            <v>630</v>
          </cell>
          <cell r="E154" t="str">
            <v>630P-1</v>
          </cell>
          <cell r="F154" t="str">
            <v>Realce de cabezotes de alcantarillas</v>
          </cell>
          <cell r="G154" t="str">
            <v>m3</v>
          </cell>
          <cell r="H154" t="str">
            <v>m3</v>
          </cell>
        </row>
        <row r="155">
          <cell r="C155">
            <v>630.11</v>
          </cell>
          <cell r="D155">
            <v>630</v>
          </cell>
          <cell r="E155" t="str">
            <v>630P-2</v>
          </cell>
          <cell r="F155" t="str">
            <v>Realce de bordillo de cunetas</v>
          </cell>
          <cell r="G155" t="str">
            <v>ml</v>
          </cell>
          <cell r="H155">
            <v>30840</v>
          </cell>
        </row>
        <row r="156">
          <cell r="C156">
            <v>630.12</v>
          </cell>
          <cell r="D156">
            <v>630</v>
          </cell>
          <cell r="E156" t="str">
            <v>630P-3</v>
          </cell>
          <cell r="F156" t="str">
            <v>Concreto Clase G para cimientos</v>
          </cell>
          <cell r="G156" t="str">
            <v>m3</v>
          </cell>
          <cell r="H156" t="str">
            <v>m3</v>
          </cell>
        </row>
        <row r="157">
          <cell r="C157">
            <v>630.13</v>
          </cell>
          <cell r="D157">
            <v>630</v>
          </cell>
          <cell r="E157" t="str">
            <v>630P-3</v>
          </cell>
          <cell r="F157" t="str">
            <v>Concreto Clase G para elevaciones</v>
          </cell>
          <cell r="G157" t="str">
            <v>m3</v>
          </cell>
          <cell r="H157" t="str">
            <v>m3</v>
          </cell>
        </row>
        <row r="158">
          <cell r="C158">
            <v>630.14</v>
          </cell>
          <cell r="D158">
            <v>630</v>
          </cell>
          <cell r="E158" t="str">
            <v>630P-4</v>
          </cell>
          <cell r="F158" t="str">
            <v>Recubrimiento con malla y mortero 1:4, e=5cm</v>
          </cell>
          <cell r="G158" t="str">
            <v>m2</v>
          </cell>
          <cell r="H158" t="str">
            <v>m2</v>
          </cell>
        </row>
        <row r="159">
          <cell r="C159">
            <v>630.15</v>
          </cell>
          <cell r="D159">
            <v>630</v>
          </cell>
          <cell r="E159" t="str">
            <v>630P-5</v>
          </cell>
          <cell r="F159" t="str">
            <v>Recalce de alcantarillas</v>
          </cell>
          <cell r="G159" t="str">
            <v>ml</v>
          </cell>
          <cell r="H159">
            <v>77402</v>
          </cell>
        </row>
        <row r="160">
          <cell r="C160">
            <v>632</v>
          </cell>
          <cell r="D160">
            <v>632</v>
          </cell>
          <cell r="F160" t="str">
            <v>Baranda de concreto</v>
          </cell>
          <cell r="G160" t="str">
            <v>ml</v>
          </cell>
          <cell r="H160" t="str">
            <v>ml</v>
          </cell>
          <cell r="J160" t="str">
            <v>No incluye el acero de refuerzo</v>
          </cell>
        </row>
        <row r="161">
          <cell r="C161">
            <v>632.1</v>
          </cell>
          <cell r="D161">
            <v>632</v>
          </cell>
          <cell r="E161" t="str">
            <v>632P</v>
          </cell>
          <cell r="F161" t="str">
            <v>Baranda metálica tubular</v>
          </cell>
          <cell r="G161" t="str">
            <v>ml</v>
          </cell>
          <cell r="H161" t="str">
            <v>ml</v>
          </cell>
        </row>
        <row r="162">
          <cell r="C162">
            <v>640.1</v>
          </cell>
          <cell r="D162">
            <v>640</v>
          </cell>
          <cell r="F162" t="str">
            <v>Acero de refuerzo Grado 37</v>
          </cell>
          <cell r="G162" t="str">
            <v>Kg</v>
          </cell>
          <cell r="H162" t="str">
            <v>Kg</v>
          </cell>
        </row>
        <row r="163">
          <cell r="C163">
            <v>640.20000000000005</v>
          </cell>
          <cell r="D163">
            <v>640</v>
          </cell>
          <cell r="F163" t="str">
            <v>Acero de refuerzo Grado 40</v>
          </cell>
          <cell r="G163" t="str">
            <v>Kg</v>
          </cell>
          <cell r="H163" t="str">
            <v>Kg</v>
          </cell>
        </row>
        <row r="164">
          <cell r="C164">
            <v>640.29999999999995</v>
          </cell>
          <cell r="D164">
            <v>640</v>
          </cell>
          <cell r="F164" t="str">
            <v>Acero de refuerzo Grado 60</v>
          </cell>
          <cell r="G164" t="str">
            <v>Kg</v>
          </cell>
          <cell r="H164">
            <v>2737</v>
          </cell>
        </row>
        <row r="165">
          <cell r="C165">
            <v>641</v>
          </cell>
          <cell r="D165">
            <v>641</v>
          </cell>
          <cell r="F165" t="str">
            <v>Acero de preesfuerzo</v>
          </cell>
          <cell r="G165" t="str">
            <v>t-m</v>
          </cell>
          <cell r="H165" t="str">
            <v>t-m</v>
          </cell>
        </row>
        <row r="166">
          <cell r="C166">
            <v>642.1</v>
          </cell>
          <cell r="D166">
            <v>642</v>
          </cell>
          <cell r="F166" t="str">
            <v>Apoyo elastomérico</v>
          </cell>
          <cell r="G166" t="str">
            <v>Un</v>
          </cell>
          <cell r="H166" t="str">
            <v>Un</v>
          </cell>
        </row>
        <row r="167">
          <cell r="C167">
            <v>642.20000000000005</v>
          </cell>
          <cell r="D167">
            <v>642</v>
          </cell>
          <cell r="F167" t="str">
            <v>Sello para juntas de puentes</v>
          </cell>
          <cell r="G167" t="str">
            <v>ml</v>
          </cell>
          <cell r="H167">
            <v>8342</v>
          </cell>
        </row>
        <row r="168">
          <cell r="C168">
            <v>643</v>
          </cell>
          <cell r="E168" t="str">
            <v>643P</v>
          </cell>
          <cell r="F168" t="str">
            <v>Suministro e instalación de juntas de dilatación</v>
          </cell>
          <cell r="G168" t="str">
            <v>ml</v>
          </cell>
          <cell r="H168" t="str">
            <v>ml</v>
          </cell>
        </row>
        <row r="169">
          <cell r="C169">
            <v>644</v>
          </cell>
          <cell r="E169" t="str">
            <v>644P</v>
          </cell>
          <cell r="F169" t="str">
            <v>Suministro e instalación de sellos para juntas de puentes</v>
          </cell>
          <cell r="G169" t="str">
            <v>ml</v>
          </cell>
          <cell r="H169">
            <v>8342</v>
          </cell>
        </row>
        <row r="170">
          <cell r="C170">
            <v>650.1</v>
          </cell>
          <cell r="D170">
            <v>650</v>
          </cell>
          <cell r="F170" t="str">
            <v>Diseño y fabricación de estructura metálica</v>
          </cell>
          <cell r="G170" t="str">
            <v>Kg</v>
          </cell>
          <cell r="H170" t="str">
            <v>Kg</v>
          </cell>
        </row>
        <row r="171">
          <cell r="C171">
            <v>650.20000000000005</v>
          </cell>
          <cell r="D171">
            <v>650</v>
          </cell>
          <cell r="F171" t="str">
            <v>Fabricación de la estructura metálica</v>
          </cell>
          <cell r="G171" t="str">
            <v>Kg</v>
          </cell>
          <cell r="H171" t="str">
            <v>Kg</v>
          </cell>
        </row>
        <row r="172">
          <cell r="C172">
            <v>650.29999999999995</v>
          </cell>
          <cell r="D172">
            <v>650</v>
          </cell>
          <cell r="F172" t="str">
            <v>Transporte de estructura metálica</v>
          </cell>
          <cell r="G172" t="str">
            <v>Kg</v>
          </cell>
          <cell r="H172" t="str">
            <v>Kg</v>
          </cell>
        </row>
        <row r="173">
          <cell r="C173">
            <v>650.4</v>
          </cell>
          <cell r="D173">
            <v>650</v>
          </cell>
          <cell r="F173" t="str">
            <v>Montaje y pintura de estructura metálica</v>
          </cell>
          <cell r="G173" t="str">
            <v>Kg</v>
          </cell>
          <cell r="H173" t="str">
            <v>Kg</v>
          </cell>
        </row>
        <row r="174">
          <cell r="C174">
            <v>660.1</v>
          </cell>
          <cell r="D174">
            <v>660</v>
          </cell>
          <cell r="F174" t="str">
            <v>Tubería de concreto simple de diámetro 450 mm</v>
          </cell>
          <cell r="G174" t="str">
            <v>ml</v>
          </cell>
          <cell r="H174" t="str">
            <v>ml</v>
          </cell>
        </row>
        <row r="175">
          <cell r="C175">
            <v>660.2</v>
          </cell>
          <cell r="D175">
            <v>660</v>
          </cell>
          <cell r="F175" t="str">
            <v>Tubería de concreto simple de diámetro 600 mm</v>
          </cell>
          <cell r="G175" t="str">
            <v>ml</v>
          </cell>
          <cell r="H175">
            <v>132715</v>
          </cell>
        </row>
        <row r="176">
          <cell r="C176">
            <v>660.3</v>
          </cell>
          <cell r="D176">
            <v>660</v>
          </cell>
          <cell r="F176" t="str">
            <v>Tubería de concreto simple de diámetro 750 mm</v>
          </cell>
          <cell r="G176" t="str">
            <v>ml</v>
          </cell>
          <cell r="H176" t="str">
            <v>ml</v>
          </cell>
        </row>
        <row r="177">
          <cell r="C177">
            <v>661</v>
          </cell>
          <cell r="D177">
            <v>661</v>
          </cell>
          <cell r="F177" t="str">
            <v>Tubería de concreto reforzado de 900 mm diámetro interior</v>
          </cell>
          <cell r="G177" t="str">
            <v>ml</v>
          </cell>
          <cell r="H177">
            <v>226838</v>
          </cell>
        </row>
        <row r="178">
          <cell r="C178">
            <v>662.1</v>
          </cell>
          <cell r="D178">
            <v>662</v>
          </cell>
          <cell r="F178" t="str">
            <v>Tubería corrugada de acero galvanizado de lámina calibre __ y diámetro __ mm</v>
          </cell>
          <cell r="G178" t="str">
            <v>ml</v>
          </cell>
          <cell r="H178" t="str">
            <v>ml</v>
          </cell>
        </row>
        <row r="179">
          <cell r="C179">
            <v>662.2</v>
          </cell>
          <cell r="D179">
            <v>662</v>
          </cell>
          <cell r="F179" t="str">
            <v>Tubería corrugada de acero con recubrimiento bituminoso de lámina calibre __ y diámetro __ mm</v>
          </cell>
          <cell r="G179" t="str">
            <v>ml</v>
          </cell>
          <cell r="H179" t="str">
            <v>ml</v>
          </cell>
        </row>
        <row r="180">
          <cell r="C180">
            <v>669.1</v>
          </cell>
          <cell r="E180" t="str">
            <v>669P</v>
          </cell>
          <cell r="F180" t="str">
            <v>Andenes de sección 2m de ancho x 0.12 m de espesor</v>
          </cell>
          <cell r="G180" t="str">
            <v>m2</v>
          </cell>
          <cell r="H180" t="str">
            <v>m2</v>
          </cell>
        </row>
        <row r="181">
          <cell r="C181">
            <v>670.1</v>
          </cell>
          <cell r="D181">
            <v>670</v>
          </cell>
          <cell r="F181" t="str">
            <v>Disipadores de energía y sedimentadores en gaviones</v>
          </cell>
          <cell r="G181" t="str">
            <v>m3</v>
          </cell>
          <cell r="H181" t="str">
            <v>m3</v>
          </cell>
        </row>
        <row r="182">
          <cell r="C182">
            <v>670.2</v>
          </cell>
          <cell r="D182">
            <v>670</v>
          </cell>
          <cell r="F182" t="str">
            <v>Disipadores de energía y sedimentadores en concreto ciclópeo</v>
          </cell>
          <cell r="G182" t="str">
            <v>m3</v>
          </cell>
          <cell r="H182" t="str">
            <v>m3</v>
          </cell>
        </row>
        <row r="183">
          <cell r="C183">
            <v>670.3</v>
          </cell>
          <cell r="D183">
            <v>670</v>
          </cell>
          <cell r="F183" t="str">
            <v>Disipadores de energía empotrado en muro</v>
          </cell>
          <cell r="G183" t="str">
            <v>Ml</v>
          </cell>
          <cell r="H183">
            <v>119719</v>
          </cell>
        </row>
        <row r="184">
          <cell r="C184">
            <v>671</v>
          </cell>
          <cell r="D184">
            <v>671</v>
          </cell>
          <cell r="F184" t="str">
            <v>Cunetas revestidas en concreto</v>
          </cell>
          <cell r="G184" t="str">
            <v>m3</v>
          </cell>
          <cell r="H184">
            <v>269566</v>
          </cell>
        </row>
        <row r="185">
          <cell r="C185" t="str">
            <v>671P.1</v>
          </cell>
          <cell r="D185">
            <v>671</v>
          </cell>
          <cell r="E185" t="str">
            <v>671P.1</v>
          </cell>
          <cell r="F185" t="str">
            <v>Cunetas revestidas en concreto</v>
          </cell>
          <cell r="G185" t="str">
            <v>m3</v>
          </cell>
          <cell r="H185">
            <v>343826</v>
          </cell>
        </row>
        <row r="186">
          <cell r="C186">
            <v>672</v>
          </cell>
          <cell r="D186">
            <v>672</v>
          </cell>
          <cell r="F186" t="str">
            <v>Bordillo</v>
          </cell>
          <cell r="G186" t="str">
            <v>ml</v>
          </cell>
          <cell r="H186" t="str">
            <v>ml</v>
          </cell>
        </row>
        <row r="187">
          <cell r="C187">
            <v>673</v>
          </cell>
          <cell r="D187">
            <v>673</v>
          </cell>
          <cell r="F187" t="str">
            <v>Material filtrante</v>
          </cell>
          <cell r="G187" t="str">
            <v>m3</v>
          </cell>
          <cell r="H187">
            <v>56507</v>
          </cell>
        </row>
        <row r="188">
          <cell r="C188">
            <v>673.1</v>
          </cell>
          <cell r="D188">
            <v>673</v>
          </cell>
          <cell r="E188" t="str">
            <v>673P</v>
          </cell>
          <cell r="F188" t="str">
            <v>Dren horizontal 0-10 m</v>
          </cell>
          <cell r="G188" t="str">
            <v>ml</v>
          </cell>
          <cell r="H188" t="str">
            <v>ml</v>
          </cell>
        </row>
        <row r="189">
          <cell r="C189">
            <v>673.2</v>
          </cell>
          <cell r="D189">
            <v>673</v>
          </cell>
          <cell r="E189" t="str">
            <v>673P</v>
          </cell>
          <cell r="F189" t="str">
            <v>Dren horizontal 0-30 m</v>
          </cell>
          <cell r="G189" t="str">
            <v>ml</v>
          </cell>
          <cell r="H189" t="str">
            <v>ml</v>
          </cell>
        </row>
        <row r="190">
          <cell r="C190">
            <v>673.3</v>
          </cell>
          <cell r="D190">
            <v>673</v>
          </cell>
          <cell r="E190" t="str">
            <v>673P-1</v>
          </cell>
          <cell r="F190" t="str">
            <v>Filtros geocompuestos Tipo Geodren o Pack drain</v>
          </cell>
          <cell r="G190" t="str">
            <v>ml</v>
          </cell>
          <cell r="H190" t="str">
            <v>ml</v>
          </cell>
        </row>
        <row r="191">
          <cell r="C191">
            <v>674.1</v>
          </cell>
          <cell r="E191" t="str">
            <v>674P</v>
          </cell>
          <cell r="F191" t="str">
            <v>Nivelación y reconstrucción de pozos de inspección</v>
          </cell>
          <cell r="G191" t="str">
            <v>Un</v>
          </cell>
          <cell r="H191" t="str">
            <v>Un</v>
          </cell>
        </row>
        <row r="192">
          <cell r="C192">
            <v>674.2</v>
          </cell>
          <cell r="E192" t="str">
            <v>674P</v>
          </cell>
          <cell r="F192" t="str">
            <v>Nivelación y reconstrucción de sumideros</v>
          </cell>
          <cell r="G192" t="str">
            <v>Un</v>
          </cell>
          <cell r="H192" t="str">
            <v>Un</v>
          </cell>
        </row>
        <row r="193">
          <cell r="C193">
            <v>674.3</v>
          </cell>
          <cell r="E193" t="str">
            <v>674P</v>
          </cell>
          <cell r="F193" t="str">
            <v>Nivelación y reconstrucción de cajas de válvulas de la E.A.A.B</v>
          </cell>
          <cell r="G193" t="str">
            <v>Un</v>
          </cell>
          <cell r="H193" t="str">
            <v>Un</v>
          </cell>
        </row>
        <row r="194">
          <cell r="C194">
            <v>674.4</v>
          </cell>
          <cell r="E194" t="str">
            <v>674P</v>
          </cell>
          <cell r="F194" t="str">
            <v>Nivelación y reconstrucción de cajas de energía de CODENSA</v>
          </cell>
          <cell r="G194" t="str">
            <v>Un</v>
          </cell>
          <cell r="H194" t="str">
            <v>Un</v>
          </cell>
        </row>
        <row r="195">
          <cell r="C195">
            <v>674.5</v>
          </cell>
          <cell r="E195" t="str">
            <v>674P</v>
          </cell>
          <cell r="F195" t="str">
            <v>Nivelación y reconstrucción de cajas de la ETB</v>
          </cell>
          <cell r="G195" t="str">
            <v>Un</v>
          </cell>
          <cell r="H195" t="str">
            <v>Un</v>
          </cell>
        </row>
        <row r="196">
          <cell r="C196">
            <v>675</v>
          </cell>
          <cell r="E196" t="str">
            <v>675P</v>
          </cell>
          <cell r="F196" t="str">
            <v>Caja de inspección para alumbrado público</v>
          </cell>
          <cell r="G196" t="str">
            <v>Un</v>
          </cell>
          <cell r="H196" t="str">
            <v>Un</v>
          </cell>
        </row>
        <row r="197">
          <cell r="C197">
            <v>678.1</v>
          </cell>
          <cell r="E197" t="str">
            <v>678P</v>
          </cell>
          <cell r="F197" t="str">
            <v>Suministro y colocación de ductos de PVC o similar</v>
          </cell>
          <cell r="G197" t="str">
            <v>ml</v>
          </cell>
          <cell r="H197">
            <v>24007</v>
          </cell>
        </row>
        <row r="198">
          <cell r="C198" t="str">
            <v>678P.1</v>
          </cell>
          <cell r="E198" t="str">
            <v>678P</v>
          </cell>
          <cell r="F198" t="str">
            <v>Suministro e instalación de drenes de PVC de 4" diam.</v>
          </cell>
          <cell r="G198" t="str">
            <v>Un</v>
          </cell>
          <cell r="H198">
            <v>32398</v>
          </cell>
        </row>
        <row r="199">
          <cell r="C199">
            <v>680.1</v>
          </cell>
          <cell r="D199">
            <v>680</v>
          </cell>
          <cell r="F199" t="str">
            <v>Escamas en concreto</v>
          </cell>
          <cell r="G199" t="str">
            <v>m2</v>
          </cell>
          <cell r="H199" t="str">
            <v>m2</v>
          </cell>
        </row>
        <row r="200">
          <cell r="C200">
            <v>680.2</v>
          </cell>
          <cell r="D200">
            <v>680</v>
          </cell>
          <cell r="F200" t="str">
            <v>Armadura galvanizada</v>
          </cell>
          <cell r="G200" t="str">
            <v>ml</v>
          </cell>
          <cell r="H200" t="str">
            <v>ml</v>
          </cell>
        </row>
        <row r="201">
          <cell r="C201">
            <v>680.3</v>
          </cell>
          <cell r="D201">
            <v>680</v>
          </cell>
          <cell r="F201" t="str">
            <v>Relleno granular para tierra armada</v>
          </cell>
          <cell r="G201" t="str">
            <v>m3</v>
          </cell>
          <cell r="H201" t="str">
            <v>m3</v>
          </cell>
        </row>
        <row r="202">
          <cell r="C202">
            <v>681.1</v>
          </cell>
          <cell r="D202">
            <v>681</v>
          </cell>
          <cell r="F202" t="str">
            <v>Gaviones</v>
          </cell>
          <cell r="G202" t="str">
            <v>m3</v>
          </cell>
          <cell r="H202">
            <v>83069</v>
          </cell>
        </row>
        <row r="203">
          <cell r="C203" t="str">
            <v>681.1</v>
          </cell>
          <cell r="D203">
            <v>681</v>
          </cell>
          <cell r="F203" t="str">
            <v>Gaviones incluye transporte especial.</v>
          </cell>
          <cell r="G203" t="str">
            <v>m3</v>
          </cell>
          <cell r="H203">
            <v>93816</v>
          </cell>
        </row>
        <row r="204">
          <cell r="C204">
            <v>682</v>
          </cell>
          <cell r="D204">
            <v>682</v>
          </cell>
          <cell r="F204" t="str">
            <v>Muro de contención de suelo reforzado con Geotextil</v>
          </cell>
          <cell r="G204" t="str">
            <v>m3</v>
          </cell>
          <cell r="H204" t="str">
            <v>m3</v>
          </cell>
          <cell r="J204" t="str">
            <v>No incluye Geotextil ni recubrimiento del muro</v>
          </cell>
        </row>
        <row r="205">
          <cell r="C205">
            <v>683</v>
          </cell>
          <cell r="E205" t="str">
            <v>683P</v>
          </cell>
          <cell r="F205" t="str">
            <v>Bolsacretos en concreto Clase F</v>
          </cell>
          <cell r="G205" t="str">
            <v>m3</v>
          </cell>
          <cell r="H205" t="str">
            <v>m3</v>
          </cell>
        </row>
        <row r="206">
          <cell r="C206">
            <v>683.1</v>
          </cell>
          <cell r="E206" t="str">
            <v>683P-1</v>
          </cell>
          <cell r="F206" t="str">
            <v>Bolsacretos en concreto Clase D</v>
          </cell>
          <cell r="G206" t="str">
            <v>Un</v>
          </cell>
        </row>
        <row r="207">
          <cell r="C207">
            <v>700.1</v>
          </cell>
          <cell r="E207" t="str">
            <v>700P.1</v>
          </cell>
          <cell r="F207" t="str">
            <v>Línea de demarcación acrilica</v>
          </cell>
          <cell r="G207" t="str">
            <v>ml</v>
          </cell>
          <cell r="H207">
            <v>720</v>
          </cell>
        </row>
        <row r="208">
          <cell r="C208">
            <v>700.1</v>
          </cell>
          <cell r="D208">
            <v>700</v>
          </cell>
          <cell r="E208" t="str">
            <v>700P.2</v>
          </cell>
          <cell r="F208" t="str">
            <v>Línea de demarcación termoplastica</v>
          </cell>
          <cell r="G208" t="str">
            <v>ml</v>
          </cell>
          <cell r="H208">
            <v>4060</v>
          </cell>
        </row>
        <row r="209">
          <cell r="C209">
            <v>700.2</v>
          </cell>
          <cell r="D209">
            <v>700</v>
          </cell>
          <cell r="E209" t="str">
            <v>700P.3</v>
          </cell>
          <cell r="F209" t="str">
            <v>Marca vial termoplastica</v>
          </cell>
          <cell r="G209" t="str">
            <v>m2</v>
          </cell>
          <cell r="H209">
            <v>40600</v>
          </cell>
        </row>
        <row r="210">
          <cell r="C210">
            <v>700.2</v>
          </cell>
          <cell r="E210" t="str">
            <v>700P.4</v>
          </cell>
          <cell r="F210" t="str">
            <v>Marca vial acrilica</v>
          </cell>
          <cell r="G210" t="str">
            <v>m2</v>
          </cell>
          <cell r="H210">
            <v>14800</v>
          </cell>
        </row>
        <row r="211">
          <cell r="C211">
            <v>700.3</v>
          </cell>
          <cell r="D211">
            <v>700</v>
          </cell>
          <cell r="E211" t="str">
            <v>700P</v>
          </cell>
          <cell r="F211" t="str">
            <v>Línea de demarcación sobre concreto rígido</v>
          </cell>
          <cell r="G211" t="str">
            <v>ml</v>
          </cell>
          <cell r="H211" t="str">
            <v>ml</v>
          </cell>
        </row>
        <row r="212">
          <cell r="C212">
            <v>701</v>
          </cell>
          <cell r="D212">
            <v>701</v>
          </cell>
          <cell r="F212" t="str">
            <v>Tacha reflectiva</v>
          </cell>
          <cell r="G212" t="str">
            <v>Un</v>
          </cell>
          <cell r="H212">
            <v>6982</v>
          </cell>
        </row>
        <row r="213">
          <cell r="C213">
            <v>710.1</v>
          </cell>
          <cell r="D213">
            <v>710</v>
          </cell>
          <cell r="F213" t="str">
            <v>Señal de tránsito grupo I</v>
          </cell>
          <cell r="G213" t="str">
            <v>Un</v>
          </cell>
          <cell r="H213">
            <v>167063</v>
          </cell>
        </row>
        <row r="214">
          <cell r="C214">
            <v>710.2</v>
          </cell>
          <cell r="D214">
            <v>710</v>
          </cell>
          <cell r="F214" t="str">
            <v>Señal de tránsito grupo II</v>
          </cell>
          <cell r="G214" t="str">
            <v>Un</v>
          </cell>
          <cell r="H214">
            <v>334126</v>
          </cell>
        </row>
        <row r="215">
          <cell r="C215">
            <v>710.3</v>
          </cell>
          <cell r="D215">
            <v>710</v>
          </cell>
          <cell r="F215" t="str">
            <v>Señal de tránsito grupo III</v>
          </cell>
          <cell r="G215" t="str">
            <v>Un</v>
          </cell>
          <cell r="H215" t="str">
            <v>Un</v>
          </cell>
        </row>
        <row r="216">
          <cell r="C216">
            <v>710.4</v>
          </cell>
          <cell r="D216">
            <v>710</v>
          </cell>
          <cell r="F216" t="str">
            <v>Señal de tránsito grupo IV</v>
          </cell>
          <cell r="G216" t="str">
            <v>Un</v>
          </cell>
          <cell r="H216" t="str">
            <v>Un</v>
          </cell>
        </row>
        <row r="217">
          <cell r="C217">
            <v>710.5</v>
          </cell>
          <cell r="D217">
            <v>710</v>
          </cell>
          <cell r="F217" t="str">
            <v>Señal de tránsito grupo V</v>
          </cell>
          <cell r="G217" t="str">
            <v>m2</v>
          </cell>
          <cell r="H217" t="str">
            <v>m2</v>
          </cell>
        </row>
        <row r="218">
          <cell r="C218">
            <v>710.6</v>
          </cell>
          <cell r="D218">
            <v>710</v>
          </cell>
          <cell r="E218" t="str">
            <v>710P</v>
          </cell>
          <cell r="F218" t="str">
            <v>Suministro e instalación de pasavías</v>
          </cell>
          <cell r="G218" t="str">
            <v>Un</v>
          </cell>
          <cell r="H218">
            <v>6000000</v>
          </cell>
        </row>
        <row r="219">
          <cell r="C219">
            <v>720</v>
          </cell>
          <cell r="D219">
            <v>720</v>
          </cell>
          <cell r="F219" t="str">
            <v>Poste de kilometraje</v>
          </cell>
          <cell r="G219" t="str">
            <v>Un</v>
          </cell>
          <cell r="H219">
            <v>161271</v>
          </cell>
        </row>
        <row r="220">
          <cell r="C220" t="str">
            <v>720P.1</v>
          </cell>
          <cell r="F220" t="str">
            <v>Mantenimiento postes de kilometraje</v>
          </cell>
          <cell r="G220" t="str">
            <v>Un</v>
          </cell>
          <cell r="H220">
            <v>26987</v>
          </cell>
        </row>
        <row r="221">
          <cell r="C221">
            <v>730.1</v>
          </cell>
          <cell r="D221">
            <v>730</v>
          </cell>
          <cell r="F221" t="str">
            <v>Defensa metálica</v>
          </cell>
          <cell r="G221" t="str">
            <v>ml</v>
          </cell>
          <cell r="H221">
            <v>67574</v>
          </cell>
        </row>
        <row r="222">
          <cell r="C222">
            <v>730.2</v>
          </cell>
          <cell r="D222">
            <v>730</v>
          </cell>
          <cell r="F222" t="str">
            <v>Sección final</v>
          </cell>
          <cell r="G222" t="str">
            <v>Un</v>
          </cell>
          <cell r="H222">
            <v>35959</v>
          </cell>
        </row>
        <row r="223">
          <cell r="C223">
            <v>730.3</v>
          </cell>
          <cell r="D223">
            <v>730</v>
          </cell>
          <cell r="F223" t="str">
            <v>Sección de tope</v>
          </cell>
          <cell r="G223" t="str">
            <v>Un</v>
          </cell>
          <cell r="H223" t="str">
            <v>Un</v>
          </cell>
        </row>
        <row r="224">
          <cell r="C224">
            <v>731</v>
          </cell>
          <cell r="E224" t="str">
            <v>731P</v>
          </cell>
          <cell r="F224" t="str">
            <v>Amortiguadores para defensa metálica</v>
          </cell>
          <cell r="G224" t="str">
            <v>Un</v>
          </cell>
          <cell r="H224">
            <v>3768</v>
          </cell>
        </row>
        <row r="225">
          <cell r="C225">
            <v>740</v>
          </cell>
          <cell r="D225">
            <v>740</v>
          </cell>
          <cell r="F225" t="str">
            <v>Captafaros</v>
          </cell>
          <cell r="G225" t="str">
            <v>Un</v>
          </cell>
          <cell r="H225">
            <v>6728</v>
          </cell>
        </row>
        <row r="226">
          <cell r="C226">
            <v>741</v>
          </cell>
          <cell r="E226" t="str">
            <v>741P</v>
          </cell>
          <cell r="F226" t="str">
            <v>Pintura de muros</v>
          </cell>
          <cell r="G226" t="str">
            <v>m2</v>
          </cell>
          <cell r="H226">
            <v>11341</v>
          </cell>
        </row>
        <row r="227">
          <cell r="C227">
            <v>741.1</v>
          </cell>
          <cell r="E227" t="str">
            <v>741P-1</v>
          </cell>
          <cell r="F227" t="str">
            <v>Pintura de muros</v>
          </cell>
          <cell r="G227" t="str">
            <v>m2</v>
          </cell>
          <cell r="H227" t="str">
            <v>m2</v>
          </cell>
        </row>
        <row r="228">
          <cell r="C228">
            <v>750</v>
          </cell>
          <cell r="E228" t="str">
            <v>750P</v>
          </cell>
          <cell r="F228" t="str">
            <v>Bandas sonoras reductoras de velocidad</v>
          </cell>
          <cell r="G228" t="str">
            <v>m2</v>
          </cell>
          <cell r="H228">
            <v>69121</v>
          </cell>
        </row>
        <row r="229">
          <cell r="C229">
            <v>800.1</v>
          </cell>
          <cell r="D229">
            <v>800</v>
          </cell>
          <cell r="F229" t="str">
            <v>Cerca de alambre de púas con postes de madera</v>
          </cell>
          <cell r="G229" t="str">
            <v>ml</v>
          </cell>
          <cell r="H229" t="str">
            <v>ml</v>
          </cell>
        </row>
        <row r="230">
          <cell r="C230">
            <v>800.2</v>
          </cell>
          <cell r="D230">
            <v>800</v>
          </cell>
          <cell r="F230" t="str">
            <v>Cerca de alambre de púas con postes de concreto</v>
          </cell>
          <cell r="G230" t="str">
            <v>ml</v>
          </cell>
          <cell r="H230" t="str">
            <v>ml</v>
          </cell>
        </row>
        <row r="231">
          <cell r="C231">
            <v>800.3</v>
          </cell>
          <cell r="D231">
            <v>800</v>
          </cell>
          <cell r="F231" t="str">
            <v>Cerca de malla con postes de madera</v>
          </cell>
          <cell r="G231" t="str">
            <v>ml</v>
          </cell>
          <cell r="H231" t="str">
            <v>ml</v>
          </cell>
        </row>
        <row r="232">
          <cell r="C232">
            <v>800.4</v>
          </cell>
          <cell r="D232">
            <v>800</v>
          </cell>
          <cell r="F232" t="str">
            <v>Cerca de malla con postes de concreto</v>
          </cell>
          <cell r="G232" t="str">
            <v>ml</v>
          </cell>
          <cell r="H232" t="str">
            <v>ml</v>
          </cell>
        </row>
        <row r="233">
          <cell r="C233">
            <v>810.1</v>
          </cell>
          <cell r="D233">
            <v>810</v>
          </cell>
          <cell r="F233" t="str">
            <v>Empradización de taludes con bloques de césped</v>
          </cell>
          <cell r="G233" t="str">
            <v>m2</v>
          </cell>
          <cell r="H233">
            <v>3561</v>
          </cell>
          <cell r="J233" t="str">
            <v>No incluye transporte de materiales</v>
          </cell>
        </row>
        <row r="234">
          <cell r="C234">
            <v>810.2</v>
          </cell>
          <cell r="D234">
            <v>810</v>
          </cell>
          <cell r="F234" t="str">
            <v>Empradización de taludes con tierra orgánica y semillas</v>
          </cell>
          <cell r="G234" t="str">
            <v>m2</v>
          </cell>
          <cell r="H234">
            <v>6600</v>
          </cell>
          <cell r="J234" t="str">
            <v>No incluye transporte de materiales</v>
          </cell>
        </row>
        <row r="235">
          <cell r="C235">
            <v>810.3</v>
          </cell>
          <cell r="D235">
            <v>810</v>
          </cell>
          <cell r="E235" t="str">
            <v>810P</v>
          </cell>
          <cell r="F235" t="str">
            <v>Empradización de taludes con bloques de césped</v>
          </cell>
          <cell r="G235" t="str">
            <v>m2</v>
          </cell>
          <cell r="H235" t="str">
            <v>m2</v>
          </cell>
          <cell r="J235" t="str">
            <v>Incluye transporte de materiales</v>
          </cell>
        </row>
        <row r="236">
          <cell r="C236">
            <v>810.4</v>
          </cell>
          <cell r="D236">
            <v>810</v>
          </cell>
          <cell r="E236" t="str">
            <v>810P</v>
          </cell>
          <cell r="F236" t="str">
            <v>Empradización de taludes con tierra orgánica y semillas</v>
          </cell>
          <cell r="G236" t="str">
            <v>m2</v>
          </cell>
          <cell r="H236" t="str">
            <v>m2</v>
          </cell>
          <cell r="J236" t="str">
            <v>Incluye transporte de materiales</v>
          </cell>
        </row>
        <row r="237">
          <cell r="C237">
            <v>810.5</v>
          </cell>
          <cell r="D237">
            <v>810</v>
          </cell>
          <cell r="F237" t="str">
            <v>Revegetalizacion de taludes con vetivert</v>
          </cell>
          <cell r="G237" t="str">
            <v>m2</v>
          </cell>
          <cell r="H237">
            <v>5600</v>
          </cell>
        </row>
        <row r="238">
          <cell r="C238">
            <v>820.1</v>
          </cell>
          <cell r="D238">
            <v>820</v>
          </cell>
          <cell r="F238" t="str">
            <v>Geotextil</v>
          </cell>
          <cell r="G238" t="str">
            <v>m2</v>
          </cell>
          <cell r="H238">
            <v>3590</v>
          </cell>
        </row>
        <row r="239">
          <cell r="C239">
            <v>820.2</v>
          </cell>
          <cell r="D239">
            <v>820</v>
          </cell>
          <cell r="F239" t="str">
            <v>Geotextil para refuerzo del pavimento</v>
          </cell>
          <cell r="G239" t="str">
            <v>m2</v>
          </cell>
          <cell r="H239" t="str">
            <v>m2</v>
          </cell>
        </row>
        <row r="240">
          <cell r="C240">
            <v>830</v>
          </cell>
          <cell r="E240" t="str">
            <v>830P</v>
          </cell>
          <cell r="F240" t="str">
            <v>Limpieza de bermas, incluye cargue y retiro del material sobrante</v>
          </cell>
          <cell r="G240" t="str">
            <v>m2</v>
          </cell>
          <cell r="H240" t="str">
            <v>m2</v>
          </cell>
        </row>
        <row r="241">
          <cell r="C241" t="str">
            <v>830P.1</v>
          </cell>
          <cell r="D241">
            <v>830</v>
          </cell>
          <cell r="E241" t="str">
            <v>830P.1</v>
          </cell>
          <cell r="F241" t="str">
            <v>Limpieza de cajon, incluye cargue y retiro del material.</v>
          </cell>
          <cell r="G241" t="str">
            <v>m3</v>
          </cell>
          <cell r="H241">
            <v>12831</v>
          </cell>
        </row>
        <row r="242">
          <cell r="C242">
            <v>900.1</v>
          </cell>
          <cell r="D242">
            <v>900</v>
          </cell>
          <cell r="F242" t="str">
            <v>Transporte de materiales provenientes de excavación de la explanación, canales y préstamos, entre 100m y 1000m</v>
          </cell>
          <cell r="G242" t="str">
            <v>m³-E</v>
          </cell>
          <cell r="H242" t="str">
            <v>m³-E</v>
          </cell>
        </row>
        <row r="243">
          <cell r="C243">
            <v>900.2</v>
          </cell>
          <cell r="D243">
            <v>900</v>
          </cell>
          <cell r="F243" t="str">
            <v>Transporte de materiales provenientes de la excavación de la explanación, canales y préstamos para distancias mayores de 1000m</v>
          </cell>
          <cell r="G243" t="str">
            <v>m³-km</v>
          </cell>
          <cell r="H243" t="str">
            <v>m³-km</v>
          </cell>
        </row>
        <row r="244">
          <cell r="C244">
            <v>900.3</v>
          </cell>
          <cell r="D244">
            <v>900</v>
          </cell>
          <cell r="F244" t="str">
            <v>Transporte de materiales provenientes de derrumbes</v>
          </cell>
          <cell r="G244" t="str">
            <v>m³-km</v>
          </cell>
          <cell r="H244" t="str">
            <v>m³-km</v>
          </cell>
        </row>
        <row r="245">
          <cell r="C245">
            <v>1000.1</v>
          </cell>
          <cell r="E245" t="str">
            <v>1000P</v>
          </cell>
          <cell r="F245" t="str">
            <v>Retroexcavadora sobre orugas de capacidad mínima 1.5 yardas cúbicas</v>
          </cell>
          <cell r="G245" t="str">
            <v>H-maq</v>
          </cell>
          <cell r="H245" t="str">
            <v>H-maq</v>
          </cell>
        </row>
        <row r="246">
          <cell r="C246">
            <v>1000.2</v>
          </cell>
          <cell r="E246" t="str">
            <v>1000P.2</v>
          </cell>
          <cell r="F246" t="str">
            <v>Desmonte programado de rocas y material de derrumbe</v>
          </cell>
          <cell r="G246" t="str">
            <v>m3</v>
          </cell>
          <cell r="H246">
            <v>17488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PUs"/>
      <sheetName val="MUROS"/>
      <sheetName val="PPTO DEFINITIVO"/>
      <sheetName val="ACTA N°1"/>
    </sheetNames>
    <sheetDataSet>
      <sheetData sheetId="0" refreshError="1"/>
      <sheetData sheetId="1" refreshError="1">
        <row r="31">
          <cell r="G31">
            <v>1500</v>
          </cell>
        </row>
        <row r="63">
          <cell r="G63">
            <v>1300</v>
          </cell>
        </row>
        <row r="93">
          <cell r="G93">
            <v>3500</v>
          </cell>
        </row>
        <row r="123">
          <cell r="G123">
            <v>19000</v>
          </cell>
        </row>
        <row r="183">
          <cell r="G183">
            <v>41000</v>
          </cell>
        </row>
        <row r="213">
          <cell r="G213">
            <v>342000</v>
          </cell>
        </row>
        <row r="243">
          <cell r="G243">
            <v>47000</v>
          </cell>
        </row>
        <row r="273">
          <cell r="G273">
            <v>27500</v>
          </cell>
        </row>
        <row r="303">
          <cell r="G303">
            <v>25000</v>
          </cell>
        </row>
        <row r="363">
          <cell r="G363">
            <v>28000</v>
          </cell>
        </row>
        <row r="393">
          <cell r="G393">
            <v>24000</v>
          </cell>
        </row>
        <row r="423">
          <cell r="G423">
            <v>24000</v>
          </cell>
        </row>
        <row r="483">
          <cell r="G483">
            <v>80000</v>
          </cell>
        </row>
        <row r="513">
          <cell r="G513">
            <v>25000</v>
          </cell>
        </row>
        <row r="543">
          <cell r="G543">
            <v>1600</v>
          </cell>
        </row>
        <row r="573">
          <cell r="G573">
            <v>26000</v>
          </cell>
        </row>
        <row r="633">
          <cell r="G633">
            <v>24000</v>
          </cell>
        </row>
        <row r="663">
          <cell r="G663">
            <v>35000</v>
          </cell>
        </row>
        <row r="693">
          <cell r="G693">
            <v>56000</v>
          </cell>
        </row>
        <row r="723">
          <cell r="G723">
            <v>43000</v>
          </cell>
        </row>
        <row r="753">
          <cell r="G753">
            <v>17000</v>
          </cell>
        </row>
        <row r="783">
          <cell r="G783">
            <v>55000</v>
          </cell>
        </row>
        <row r="813">
          <cell r="G813">
            <v>70000</v>
          </cell>
        </row>
        <row r="843">
          <cell r="G843">
            <v>17000</v>
          </cell>
        </row>
        <row r="873">
          <cell r="G873">
            <v>11000</v>
          </cell>
        </row>
        <row r="903">
          <cell r="G903">
            <v>39000</v>
          </cell>
        </row>
        <row r="933">
          <cell r="G933">
            <v>30000</v>
          </cell>
        </row>
        <row r="963">
          <cell r="G963">
            <v>175000</v>
          </cell>
        </row>
        <row r="993">
          <cell r="G993">
            <v>26000</v>
          </cell>
        </row>
        <row r="1023">
          <cell r="G1023">
            <v>35000</v>
          </cell>
        </row>
        <row r="1053">
          <cell r="G1053">
            <v>8000</v>
          </cell>
        </row>
        <row r="1083">
          <cell r="G1083">
            <v>12000</v>
          </cell>
        </row>
        <row r="1113">
          <cell r="G1113">
            <v>6500</v>
          </cell>
        </row>
        <row r="1143">
          <cell r="G1143">
            <v>360000</v>
          </cell>
        </row>
        <row r="1173">
          <cell r="G1173">
            <v>6500</v>
          </cell>
        </row>
        <row r="1203">
          <cell r="G1203">
            <v>5000</v>
          </cell>
        </row>
        <row r="1233">
          <cell r="G1233">
            <v>360000</v>
          </cell>
        </row>
        <row r="1263">
          <cell r="G1263">
            <v>46000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OFICIAL"/>
      <sheetName val="MEMORIA PAVIMENTO"/>
      <sheetName val="AIU"/>
      <sheetName val="PLAN AMBIENTAL"/>
      <sheetName val="MO"/>
      <sheetName val="M.OBRA"/>
      <sheetName val="APU BASICO"/>
      <sheetName val="INTERVENTORIA"/>
      <sheetName val="FACTOR MULTIPLICADOR"/>
      <sheetName val="1"/>
      <sheetName val="APU"/>
      <sheetName val="2"/>
      <sheetName val="3"/>
      <sheetName val="4"/>
      <sheetName val="1.3_2"/>
      <sheetName val="5"/>
      <sheetName val="6"/>
      <sheetName val="7"/>
      <sheetName val="8"/>
      <sheetName val="9"/>
      <sheetName val="10"/>
      <sheetName val="11"/>
      <sheetName val="12"/>
      <sheetName val="MATERIA"/>
      <sheetName val="Cortes y Llenos"/>
      <sheetName val="Pavimento"/>
      <sheetName val="LISTA DE PRECIOS"/>
      <sheetName val="FSE-01 HOJA 1 "/>
      <sheetName val="PRESUPUESTO VIA SAN LUIS JULIO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A4" t="str">
            <v>ACERO</v>
          </cell>
        </row>
        <row r="5">
          <cell r="A5" t="str">
            <v>AGUA</v>
          </cell>
        </row>
        <row r="6">
          <cell r="A6" t="str">
            <v>ARENA LAVADA INCLUYE TRANSPORTE</v>
          </cell>
        </row>
        <row r="7">
          <cell r="A7" t="str">
            <v>CARROTANQUE</v>
          </cell>
        </row>
        <row r="8">
          <cell r="A8" t="str">
            <v>CEMENTO GRIS</v>
          </cell>
        </row>
        <row r="9">
          <cell r="A9" t="str">
            <v>EQUIPO DE SOLDADURA</v>
          </cell>
        </row>
        <row r="10">
          <cell r="A10" t="str">
            <v>GRASA</v>
          </cell>
        </row>
        <row r="11">
          <cell r="A11" t="str">
            <v>HERRAMIENTAS</v>
          </cell>
        </row>
        <row r="12">
          <cell r="A12" t="str">
            <v>MEZCLADORA</v>
          </cell>
        </row>
        <row r="13">
          <cell r="A13" t="str">
            <v>MOTONIVELADORA</v>
          </cell>
        </row>
        <row r="14">
          <cell r="A14" t="str">
            <v>SOLDADURA</v>
          </cell>
        </row>
        <row r="15">
          <cell r="A15" t="str">
            <v>TRITURADO DE 1/2" A  3/4" INCLUYE TRANSPORTE</v>
          </cell>
        </row>
        <row r="16">
          <cell r="A16" t="str">
            <v>VIBROCOMPACTADOR</v>
          </cell>
        </row>
        <row r="17">
          <cell r="A17" t="str">
            <v>VOLQUETA (6M3)</v>
          </cell>
        </row>
        <row r="18">
          <cell r="A18" t="str">
            <v>CARGADOR</v>
          </cell>
        </row>
        <row r="19">
          <cell r="A19" t="str">
            <v>ANTISOL ROJO</v>
          </cell>
        </row>
        <row r="20">
          <cell r="A20" t="str">
            <v>CORTADORA</v>
          </cell>
        </row>
        <row r="21">
          <cell r="A21" t="str">
            <v>HIDROLAVADORA</v>
          </cell>
        </row>
        <row r="22">
          <cell r="A22" t="str">
            <v>CORDON PARA JUNTAS</v>
          </cell>
        </row>
        <row r="23">
          <cell r="A23" t="str">
            <v>SELLANTE DE SILICONA</v>
          </cell>
        </row>
        <row r="24">
          <cell r="A24" t="str">
            <v>SUBBASE GRANULAR</v>
          </cell>
        </row>
        <row r="25">
          <cell r="A25" t="str">
            <v>ROTOMARTILLO - PERCUTOR</v>
          </cell>
        </row>
      </sheetData>
      <sheetData sheetId="27"/>
      <sheetData sheetId="28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AFE COVER"/>
      <sheetName val="Hoja2"/>
      <sheetName val="BASE"/>
      <sheetName val="PRECIOS"/>
    </sheetNames>
    <sheetDataSet>
      <sheetData sheetId="0"/>
      <sheetData sheetId="1"/>
      <sheetData sheetId="2">
        <row r="3">
          <cell r="A3" t="str">
            <v>EXPANSION</v>
          </cell>
          <cell r="C3" t="str">
            <v>INITIAL</v>
          </cell>
        </row>
        <row r="4">
          <cell r="C4" t="str">
            <v>SUPPLEMENTAL</v>
          </cell>
        </row>
        <row r="5">
          <cell r="C5" t="str">
            <v>PARTIAL</v>
          </cell>
        </row>
      </sheetData>
      <sheetData sheetId="3" refreshError="1"/>
      <sheetData sheetId="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erta"/>
      <sheetName val="Listado Materiales"/>
    </sheetNames>
    <sheetDataSet>
      <sheetData sheetId="0" refreshError="1"/>
      <sheetData sheetId="1">
        <row r="7">
          <cell r="A7" t="str">
            <v>!!!!!!!!!!!!!!!!!!!!!!!!  CATEGORIA 6A !!!!!!!!!!!!!!!!!!!!!!!!</v>
          </cell>
        </row>
        <row r="8">
          <cell r="A8" t="str">
            <v>Patch Panel 24 Puertos, Cat 6a Herraje (No Incluye Jacks Marca Siemon) Ref: 19SITMPNL24</v>
          </cell>
        </row>
        <row r="9">
          <cell r="A9" t="str">
            <v>Patch Cord, Cat 6a Blindado 1 Mt Rojo Marca Siemon Ref: 19SIMC6AS01M03LB</v>
          </cell>
        </row>
        <row r="10">
          <cell r="A10" t="str">
            <v>Patch Cord, Cat 6a Blindado 1 Mt Azul Marca Siemon Ref: 19SIMC6AS01M03LB</v>
          </cell>
        </row>
        <row r="11">
          <cell r="A11" t="str">
            <v>Patch Cord, Cat 6a Blindado 1 Mt Gris Marca Siemon Ref: 19SIMC6AS01M03LB</v>
          </cell>
        </row>
        <row r="12">
          <cell r="A12" t="str">
            <v>Patch Cord, Cat 6a Blindado 2 Mt Rojo Marca Siemon Ref:19SIMC6AS02M03LB</v>
          </cell>
        </row>
        <row r="13">
          <cell r="A13" t="str">
            <v>Patch Cord, Cat 6a Blindado 2 Mt Azul Marca Siemon Ref:19SIMC6AS02M03LB</v>
          </cell>
        </row>
        <row r="14">
          <cell r="A14" t="str">
            <v>Patch Cord, Cat 6a Blindado 2 Mt Gris Marca Siemon Ref:19SIMC6AS02M03LB</v>
          </cell>
        </row>
        <row r="15">
          <cell r="A15" t="str">
            <v>Patch Cord, Cat 6a Blindado 3 Mt Rojo Marca Siemon Ref: 19SIMC6AS03M03LB</v>
          </cell>
        </row>
        <row r="16">
          <cell r="A16" t="str">
            <v>Patch Cord, Cat 6a Blindado 3 Mt Azul Marca Siemon Ref: 19SIMC6AS03M03LB</v>
          </cell>
        </row>
        <row r="17">
          <cell r="A17" t="str">
            <v>Patch Cord, Cat 6a Blindado 3 Mt Gris Marca Siemon Ref: 19SIMC6AS03M03LB</v>
          </cell>
        </row>
        <row r="18">
          <cell r="A18" t="str">
            <v>Cable F/Utp, Cat 6a, 4 Pares, Solido, Caja Por 305 Metros, Marca Siemon Ref: 19SC9A6R4A5</v>
          </cell>
        </row>
        <row r="19">
          <cell r="A19" t="str">
            <v>Toma Sencilla, Cat.6a, Tipo Max Plana, Color Blanco, Marca Siemon Ref:19SI10GMXFS</v>
          </cell>
        </row>
        <row r="20">
          <cell r="A20" t="str">
            <v>Toma Sencilla, Cat.6a, Tipo Max Angulada, Color Blanco, Marca Siemon Ref: 19SI10GMXS</v>
          </cell>
        </row>
        <row r="21">
          <cell r="A21" t="str">
            <v>Faceplate Para Dos Toma Tipo Max, Marca Siemon Ref: 19SI10GMXFPS0202B</v>
          </cell>
        </row>
        <row r="22">
          <cell r="A22" t="str">
            <v>Faceplate Para Cuatro Toma Tipo Max, Marca Siemon Ref: 10GMX-FPS04-02B</v>
          </cell>
        </row>
        <row r="23">
          <cell r="A23" t="str">
            <v>Espacio Libre Tipo Max, Color Negro, Bolsa Por 10 Und, Marca Siemon Ref: 19SIMXBL01</v>
          </cell>
        </row>
        <row r="24">
          <cell r="A24" t="str">
            <v>Espacio Libre Tipo Max, Color Blanco, Bolsa Por 10 Und, Marca Siemon Ref: 19SIMXBL02</v>
          </cell>
        </row>
        <row r="25">
          <cell r="A25" t="str">
            <v>!!!!!!!!!!!!!!!!!!!!!!!!  CATEGORIA 7 !!!!!!!!!!!!!!!!!!!!!!!!</v>
          </cell>
        </row>
        <row r="26">
          <cell r="A26" t="str">
            <v>Patch Panel 24 Puertos, Cat 6a Herraje (No Incluye Jacks Marca Siemon) Ref: 19SITMPNL24</v>
          </cell>
        </row>
        <row r="27">
          <cell r="A27" t="str">
            <v>Patch Cord 1 Par Tera A Rj11 1 Mt Negro Ref: 19SIT1U101MB01L</v>
          </cell>
        </row>
        <row r="28">
          <cell r="A28" t="str">
            <v>Patch Cord 1 Par Tera A Rj11 1 Mt Azul Ref: 19SIT1U101MB06L</v>
          </cell>
        </row>
        <row r="29">
          <cell r="A29" t="str">
            <v>Patch Cord 1 Par Tera A Rj11 2 Mt Negro Ref: 19SIT1U102MB01L</v>
          </cell>
        </row>
        <row r="30">
          <cell r="A30" t="str">
            <v>Patch Cord 1 Par Tera A Rj11 2 Mt Azul Ref: 19SIT1U102MB06L</v>
          </cell>
        </row>
        <row r="31">
          <cell r="A31" t="str">
            <v>Patch Cord 1 Par Tera A Rj11 3 Mt Negro Ref: 19SIT1U103MB01L</v>
          </cell>
        </row>
        <row r="32">
          <cell r="A32" t="str">
            <v>Patch Cord 1 Par Tera A Rj11 3 Mt Azul Ref: 19SIT1U103MB06L</v>
          </cell>
        </row>
        <row r="33">
          <cell r="A33" t="str">
            <v>Patch Cord 1 Par Tera A Rj11 5 Mt Negro Ref: 19SIT1U105MB01L</v>
          </cell>
        </row>
        <row r="34">
          <cell r="A34" t="str">
            <v>Patch Cord 1 Par Tera A Rj11 5 Mt Azul Ref: 19SIT1U105MB06L</v>
          </cell>
        </row>
        <row r="35">
          <cell r="A35" t="str">
            <v>Patch Cord 2 Pares Tera A Rj45 Cat 5e 1 Mt Blanco Ref: 19SIT2E201MB02L</v>
          </cell>
        </row>
        <row r="36">
          <cell r="A36" t="str">
            <v>Patch Cord 2 Pares Tera A Rj45 Cat 5e 1 Mt Rojo Ref: 19SIT2E201MB03L</v>
          </cell>
        </row>
        <row r="37">
          <cell r="A37" t="str">
            <v>Patch Cord 2 Pares Tera A Rj45 Cat 5e 1 Mt Azul Ref: 19SIT2E201MB06L</v>
          </cell>
        </row>
        <row r="38">
          <cell r="A38" t="str">
            <v>Patch Cord 2 Pares Tera A Rj45 Cat 5e 2 Mt Blanco Ref: 19SIT2E202MB02L</v>
          </cell>
        </row>
        <row r="39">
          <cell r="A39" t="str">
            <v>Patch Cord 2 Pares Tera A Rj45 Cat 5e 2 Mt Rojo Ref: 19SIT2E202MB03L</v>
          </cell>
        </row>
        <row r="40">
          <cell r="A40" t="str">
            <v>Patch Cord 2 Pares Tera A Rj45 Cat 5e 2 Mt Azul Ref: 19SIT2E202MB06L</v>
          </cell>
        </row>
        <row r="41">
          <cell r="A41" t="str">
            <v>Patch Cord 2 Pares Tera A Rj45 Cat 5e 3 Mt Blanco Ref: 19SIT2E203MB02L</v>
          </cell>
        </row>
        <row r="42">
          <cell r="A42" t="str">
            <v>Patch Cord 2 Pares Tera A Rj45 Cat 5e 3 Mt Rojo Ref: 19SIT2E203MB03L</v>
          </cell>
        </row>
        <row r="43">
          <cell r="A43" t="str">
            <v>Patch Cord 2 Pares Tera A Rj45 Cat 5e 3 Mt Azul Ref: 19SIT2E203MB06L</v>
          </cell>
        </row>
        <row r="44">
          <cell r="A44" t="str">
            <v>Patch Cord 2 Pares Tera A Rj45 Cat 5e 5 Mt Blanco Ref: 19SIT2E205MB02L</v>
          </cell>
        </row>
        <row r="45">
          <cell r="A45" t="str">
            <v>Patch Cord 2 Pares Tera A Rj45 Cat 5e 5 Mt Rojo Ref: 19SIT2E205MB03L</v>
          </cell>
        </row>
        <row r="46">
          <cell r="A46" t="str">
            <v>Patch Cord 2 Pares Tera A Rj45 Cat 5e 5 Mt Azul Ref: 19SIT2E205MB06L</v>
          </cell>
        </row>
        <row r="47">
          <cell r="A47" t="str">
            <v>Patch Cord 4 Pares Tera A Rj45 Cat 6/6a 1 Mt Ref: 19SIT4A01MB03L</v>
          </cell>
        </row>
        <row r="48">
          <cell r="A48" t="str">
            <v>Patch Cord 4 Pares Tera A Rj45 Cat 6/6a 1 Mt Ref: 19SIT4A01MB03L</v>
          </cell>
        </row>
        <row r="49">
          <cell r="A49" t="str">
            <v>Patch Cord 4 Pares Tera A Rj45 Cat 6/6a 1 Mt Ref: 19SIT4A01MB03L</v>
          </cell>
        </row>
        <row r="50">
          <cell r="A50" t="str">
            <v>Patch Cord 4 Pares Tera a Rj45 Cat 6/6a 2 Mt Ref: 19SIT4A02MB03L</v>
          </cell>
        </row>
        <row r="51">
          <cell r="A51" t="str">
            <v>Patch Cord 4 Pares Tera A Rj45 Cat 6/6a 3 Mt Ref: 19SIT4A03MB03L</v>
          </cell>
        </row>
        <row r="52">
          <cell r="A52" t="str">
            <v>Patch Cord 1 Par Tera A Pal Conector Lsoh 1 Mt Ref: 19SIT1VC01MB01L</v>
          </cell>
        </row>
        <row r="53">
          <cell r="A53" t="str">
            <v>Cable S/Ftp, Cat 7, 4 Pares, Caja Por 305 Metros, Marca Siemon Color Violeta Ref: 19SC9T7L4-E8</v>
          </cell>
        </row>
        <row r="54">
          <cell r="A54" t="str">
            <v xml:space="preserve">Cable S/Ftp, Cat 7a, 4 Pares,CMR, 1000Mhz, Caja Por 305 Metros, Marca Siemon Color Azul Ref: 9T7R4-E10-06-R1   </v>
          </cell>
        </row>
        <row r="55">
          <cell r="A55" t="str">
            <v xml:space="preserve">Toma Tera, Cat 7,Tipo Max , Color Negro, Marca Siemon Ref: 19SIT7F011 </v>
          </cell>
        </row>
        <row r="56">
          <cell r="A56" t="str">
            <v>Faceplate Para Una Toma Tipo Ct, Marca Siemon Ref: 19SICT2FP02B</v>
          </cell>
        </row>
        <row r="57">
          <cell r="A57" t="str">
            <v xml:space="preserve">Faceplate Para Dos Toma Tipo Ct, Marca Siemon Ref: 19SICT4FP02B </v>
          </cell>
        </row>
        <row r="58">
          <cell r="A58" t="str">
            <v xml:space="preserve">Espacio Libre Tipo Ct,Marca Siemon Ref: 19SICTBLNK02 </v>
          </cell>
        </row>
        <row r="59">
          <cell r="A59" t="str">
            <v xml:space="preserve">Adaptador Ct Angulado 1 Port Ref: 19SICTEMXA0102 </v>
          </cell>
        </row>
        <row r="60">
          <cell r="A60" t="str">
            <v>Adaptador Ct Angulado 2 Port Ref: 19SICTEMXA0202</v>
          </cell>
        </row>
        <row r="61">
          <cell r="A61" t="str">
            <v>!!!!!!!!!!!!!!!!!!!!!!!!  TELEFONIA !!!!!!!!!!!!!!!!!!!!!!!!</v>
          </cell>
        </row>
        <row r="62">
          <cell r="A62" t="str">
            <v>Patch Panel 24 Puertos, Cat 6, Con Organizador Posterior, Marca Siemon Ref: 19SIHD624</v>
          </cell>
        </row>
        <row r="63">
          <cell r="A63" t="str">
            <v>Patch Panel 48 Puertos, Cat 6, Con Organizador Posterior, Marca Siemon Ref: 19SIHD648</v>
          </cell>
        </row>
        <row r="64">
          <cell r="A64" t="str">
            <v xml:space="preserve">Patch Cord, Cat 6, 5 Ft, Con Bota, Marca Siemon Ref: 19SIMC68T0506B </v>
          </cell>
        </row>
        <row r="65">
          <cell r="A65" t="str">
            <v>Regleta Tipo S66, 100 Pares, Cat 5e, Sin Base, Marca Siemon Ref: 19SIM1-100</v>
          </cell>
        </row>
        <row r="66">
          <cell r="A66" t="str">
            <v>Regleta Tipo S66, 50 Pares, Cat 5e, Sin Base, Marca Siemon Ref: 19SIM150</v>
          </cell>
        </row>
        <row r="67">
          <cell r="A67" t="str">
            <v>Regleta Tipo S66, 25 Pares, Cat 5e, Sin Base, Marca Siemon Ref: 19SIM424</v>
          </cell>
        </row>
        <row r="68">
          <cell r="A68" t="str">
            <v>Base Para Regleta S66 De 25 Pares, Marca Siemon Ref: 19SIS89E</v>
          </cell>
        </row>
        <row r="69">
          <cell r="A69" t="str">
            <v>Base Para Regleta S66 De 50 Y 100 Pares, Marca Siemon Ref: 19SIS89D</v>
          </cell>
        </row>
        <row r="70">
          <cell r="A70" t="str">
            <v>Kit De Tierra De 6 Pares, Marca Siemon Ref: 19SIPG06</v>
          </cell>
        </row>
        <row r="71">
          <cell r="A71" t="str">
            <v>Kit De Tierra De 25 Pares, Marca Siemon Ref: 19SIPG25</v>
          </cell>
        </row>
        <row r="72">
          <cell r="A72" t="str">
            <v>Kit De Tierra De 50 Pares, Marca Siemon Ref: 19SIPG50</v>
          </cell>
        </row>
        <row r="73">
          <cell r="A73" t="str">
            <v>Pico Protector Pm-140, Marca Siemon Ref: 19SIPM140</v>
          </cell>
        </row>
        <row r="74">
          <cell r="A74" t="str">
            <v>Pico Protector Pm-180, Marca Siemon Ref: 19SIPM180</v>
          </cell>
        </row>
        <row r="75">
          <cell r="A75" t="str">
            <v>Pico Protector Pm-230, Para Linea Telefonica, Marca Siemon Ref: 19SIPM230</v>
          </cell>
        </row>
        <row r="76">
          <cell r="A76" t="str">
            <v>Fusible Para Picoprotector, .0.35a-600v, Marca Siemon Ref: 19SISF035</v>
          </cell>
        </row>
        <row r="77">
          <cell r="A77" t="str">
            <v>Tapa Para Regleta Tipo S66, 50 Y 100 Pares, Color Rojo, Marca Siemon Ref: 19SIMC4LH3</v>
          </cell>
        </row>
        <row r="78">
          <cell r="A78" t="str">
            <v>Tapa Para Regleta Tipo S66, 50 Y 100 Pares, Color Amarillo, Marca Siemon Ref: 19SIMC4LH5</v>
          </cell>
        </row>
        <row r="79">
          <cell r="A79" t="str">
            <v>Tapa Para Regleta Tipo S66, 50 Y 100 Pares, Color Azul, Marca Siemon Ref: 19SIMC4LH6</v>
          </cell>
        </row>
        <row r="80">
          <cell r="A80" t="str">
            <v>Clip De Puenteo Para Regleta Tipo S66, Color Rojo, Marca Siemon Ref: 19SISMBC23</v>
          </cell>
        </row>
        <row r="81">
          <cell r="A81" t="str">
            <v>Clip De Puenteo Para Regleta Tipo S66, Color Azul, Marca Siemon Ref: 19SISMBC26</v>
          </cell>
        </row>
        <row r="82">
          <cell r="A82" t="str">
            <v>Cable P Multipar 15 Pares - Exterior - 0.4 MM - Núcleo Relleno Marca Centelsa</v>
          </cell>
        </row>
        <row r="83">
          <cell r="A83" t="str">
            <v>Cable P Multipar 50 Pares - Exterior - 0.4 MM - Núcleo Seco Marca Centelsa</v>
          </cell>
        </row>
        <row r="84">
          <cell r="A84" t="str">
            <v>Cable P Multipar 50 Pares - Interior - 0.4 MM - Núcleo Seco Marca Centelsa</v>
          </cell>
        </row>
        <row r="85">
          <cell r="A85" t="str">
            <v>Caja Strip Telefónico 60x40x15</v>
          </cell>
        </row>
        <row r="86">
          <cell r="A86" t="str">
            <v>!!!!!!!!!!!!!!!!!!!!!!!!  FIBRA OPTICA !!!!!!!!!!!!!!!!!!!!!!!!</v>
          </cell>
        </row>
        <row r="87">
          <cell r="A87" t="str">
            <v>Bandeja de Fibra Deslizable, Con 3 Slots, Marca Siemon Ref: 19SIFCP3DWR</v>
          </cell>
        </row>
        <row r="88">
          <cell r="A88" t="str">
            <v>Bandeja de Fibra No Deslizable Con 3 Slots, Marca Siemon Ref: 19SIFCP3RACK</v>
          </cell>
        </row>
        <row r="89">
          <cell r="A89" t="str">
            <v>Modulo Con 6 Conectores SC Para Bandeja, Fo Monomodo, Marca Siemon  Ref: 19SIRICFSC601</v>
          </cell>
        </row>
        <row r="90">
          <cell r="A90" t="str">
            <v>Modulo Con 6 Conectores SC Para Bandeja, Fo Multimodo, Marca Siemon  Ref: 19SIRICFSC601</v>
          </cell>
        </row>
        <row r="91">
          <cell r="A91" t="str">
            <v>Modulo Con 8 Conectores SC Para Bandeja, Fo Monomodo, Marca Siemon  Ref: 19SIRICFSC801</v>
          </cell>
        </row>
        <row r="92">
          <cell r="A92" t="str">
            <v>Modulo Con 8 Conectores SC Para Bandeja, Fo Multimodo, Marca Siemon  Ref: 19SIRICFSC801</v>
          </cell>
        </row>
        <row r="93">
          <cell r="A93" t="str">
            <v>Modulo Con 12 Conectores SC Para Bandeja, Fo Monomodo, Marca Siemon  Ref: 19SIRICFSC1201</v>
          </cell>
        </row>
        <row r="94">
          <cell r="A94" t="str">
            <v>Modulo Con 12 Conectores SC Para Bandeja, Fo Multimodo, Marca Siemon  Ref: 19SIRICFSC1201</v>
          </cell>
        </row>
        <row r="95">
          <cell r="A95" t="str">
            <v>Modulo Con 12 Conectores LC Para Bandeja, Fo Monomodo, Marca Siemon  Ref:19SIRICFLC1201</v>
          </cell>
        </row>
        <row r="96">
          <cell r="A96" t="str">
            <v>Modulo Con 12 Conectores LC Para Bandeja, Fo Multimodo, Marca Siemon  Ref:19SIRICFLC1201</v>
          </cell>
        </row>
        <row r="97">
          <cell r="A97" t="str">
            <v>Modulo Con 16 Conectores LC Para Bandeja, Fo Monomodo, Marca Siemon  Ref: 19SIRICFLC1601</v>
          </cell>
        </row>
        <row r="98">
          <cell r="A98" t="str">
            <v>Modulo Con 16 Conectores LC Para Bandeja, Fo Multimodo, Marca Siemon  Ref: 19SIRICFLC1601</v>
          </cell>
        </row>
        <row r="99">
          <cell r="A99" t="str">
            <v>Tapa Espacio Para Bandeja de Fibra Marca Siemon Ref: 19SIRICFBLNK01</v>
          </cell>
        </row>
        <row r="100">
          <cell r="A100" t="str">
            <v>Conector Tipo SC Para Fibra Optica Multimodo, Simplex, Marca Siemon Ref: 19SIFC1SCMMB80</v>
          </cell>
        </row>
        <row r="101">
          <cell r="A101" t="str">
            <v>Conector Tipo SC Para Fibra Optica Multimodo, Duplex, Marca Siemon Ref: 19SIFC2SCMMB80B</v>
          </cell>
        </row>
        <row r="102">
          <cell r="A102" t="str">
            <v>Conector Tipo LC Para Fibra Optica Multimodo, Simplex, Marca Siemon Ref: 19SIFC1LCMMB80</v>
          </cell>
        </row>
        <row r="103">
          <cell r="A103" t="str">
            <v>Conector Tipo LC Para Fibra Optica Multimodo, Duplex, Marca Siemon Ref: 19SIFC2LCMMJ80B</v>
          </cell>
        </row>
        <row r="104">
          <cell r="A104" t="str">
            <v>Conector Tipo SC Para Fibra Optica Monomodo, Simplex, Marca Siemon Ref: 19SIFC2SCSMB02B</v>
          </cell>
        </row>
        <row r="105">
          <cell r="A105" t="str">
            <v>Conector Tipo LC Para Fibra Optica Monomodo, Simplex, Marca Siemon Ref: 19SIFC2LCSMJ02B</v>
          </cell>
        </row>
        <row r="106">
          <cell r="A106" t="str">
            <v>Patch Cord LC A LC 1 Mt Fibra Optica Multimodo Fibra = 50um / 125 Um Marca Siemon Ref: 19SIFJ2LCLC5MM01</v>
          </cell>
        </row>
        <row r="107">
          <cell r="A107" t="str">
            <v>Patch Cord LC A LC 2 Mt Fibra Optica Multimodo Fibra = 50um / 125 Um Marca Siemon Ref: 19SIFJ2LCLC5MM02</v>
          </cell>
        </row>
        <row r="108">
          <cell r="A108" t="str">
            <v>Patch Cord LC A LC 3 Mt Fibra Optica Multimodo Fibra = 50um / 125 Um Marca Siemon Ref: 19SIFJ2LCLC5MM03</v>
          </cell>
        </row>
        <row r="109">
          <cell r="A109" t="str">
            <v xml:space="preserve">Patch Cord SC A SC 1 Mt Fibra Optica Multimodo Fibra = 50um / 125 Um Marca Siemon Ref: 19SIFJ2SCSC5MM01 </v>
          </cell>
        </row>
        <row r="110">
          <cell r="A110" t="str">
            <v>Patch Cord SC A SC 2 Mt Fibra Optica Multimodo Fibra = 50um / 125 Um Marca Siemon Ref: 19SIFJ2SCSC5MM02</v>
          </cell>
        </row>
        <row r="111">
          <cell r="A111" t="str">
            <v>Patch Cord SC A SC 3 Mt Fibra Optica Multimodo Fibra = 50um / 125 Um Marca Siemon Ref: 19SIFJ2SCSC5MM03</v>
          </cell>
        </row>
        <row r="112">
          <cell r="A112" t="str">
            <v>Patch Cord SC A SC 1 Mt Fibra Optica Multimodo Fibra 10 Giga Xglo Marca Siemon Ref: 19SIFJ2SCSC5L01</v>
          </cell>
        </row>
        <row r="113">
          <cell r="A113" t="str">
            <v>Patch Cord SC A SC 2 Mt Fibra Optica Multimodo Fibra 10 Giga Xglo Marca Siemon Ref: 19SIFJ2SCSC5L02</v>
          </cell>
        </row>
        <row r="114">
          <cell r="A114" t="str">
            <v>Patch Cord SC A SC 3 Mt Fibra Optica Multimodo Fibra 10 Giga Xglo Marca Siemon Ref: 19SIFJ2SCSC5L03</v>
          </cell>
        </row>
        <row r="115">
          <cell r="A115" t="str">
            <v>Patch Cord LC A LC 1 Mt Fibra Optica Multimodo Fibra 10 Giga Xglo Marca Siemon Ref: 19SIFJ2LCLC5L01</v>
          </cell>
        </row>
        <row r="116">
          <cell r="A116" t="str">
            <v>Patch Cord LC A LC 2 Mt Fibra Optica Multimodo Fibra 10 Giga Xglo Marca Siemon Ref: 19SIFJ2LCLC5L02</v>
          </cell>
        </row>
        <row r="117">
          <cell r="A117" t="str">
            <v>Patch Cord LC A LC 3 Mt Fibra Optica Multimodo Fibra 10 Giga Xglo Marca Siemon Ref: 19SIFJ2LCLC5L03</v>
          </cell>
        </row>
        <row r="118">
          <cell r="A118" t="str">
            <v>Patch Cord LC A SC 1 Mt Fibra Optica Multimodo Fibra 10 Giga Xglo Marca Siemon Ref: 19SIFJ2LCSC5L01</v>
          </cell>
        </row>
        <row r="119">
          <cell r="A119" t="str">
            <v>Patch Cord LC A SC 2 Mt Fibra Optica Multimodo Fibra 10 Giga Xglo Marca Siemon Ref: 19SIFJ2LCSC5L02</v>
          </cell>
        </row>
        <row r="120">
          <cell r="A120" t="str">
            <v>Patch Cord LC A SC 3 Mt Fibra Optica Multimodo Fibra 10 Giga Xglo Marca Siemon Ref: 19SIFJ2LCSC5L03</v>
          </cell>
        </row>
        <row r="121">
          <cell r="A121" t="str">
            <v>Fibra Optica Tipo Exterior - MM - 50/125μm - Seis (6) Hilos. Con Armadura</v>
          </cell>
        </row>
        <row r="122">
          <cell r="A122" t="str">
            <v>Fan-Out Kit Leviton para Fibra de 6 Hilos</v>
          </cell>
        </row>
        <row r="123">
          <cell r="A123" t="str">
            <v>Fan-Out Kit Leviton para Fibra de 12 Hilos</v>
          </cell>
        </row>
        <row r="124">
          <cell r="A124" t="str">
            <v>Prensa de Compresión de Fibra, Diámetro de Fibra: 5.8mm a 13.9mm Marca Siemon Ref: 19SICF40</v>
          </cell>
        </row>
        <row r="125">
          <cell r="A125" t="str">
            <v>Prensa de Compresión de Fibra, Diámetro de Fibra: 11.4mm a 18.0mm Marca Siemon Ref: 19SICF51</v>
          </cell>
        </row>
        <row r="126">
          <cell r="A126" t="str">
            <v>Prensa de Compresión de Fibra, Diámetro de Fibra: 15.0mm a 25.4mm Marca Siemon Ref: 19SICF60</v>
          </cell>
        </row>
        <row r="127">
          <cell r="A127" t="str">
            <v>!!!!!!!!!!!!!!!!!!!!!!!!  MARCACIONES !!!!!!!!!!!!!!!!!!!!!!!!</v>
          </cell>
        </row>
        <row r="128">
          <cell r="A128" t="str">
            <v>Marquilla en Acrilico  de 44.6cm X 1.2cm Fondo Negro Letra Blanca</v>
          </cell>
        </row>
        <row r="129">
          <cell r="A129" t="str">
            <v>Marquilla en Acrilico  de 7cm X 2.5cm Fondo Negro Letra Blanca</v>
          </cell>
        </row>
        <row r="130">
          <cell r="A130" t="str">
            <v>Marquilla en Acrilico  de 3cm X 1.5cm Fondo Negro Letra Blanca</v>
          </cell>
        </row>
        <row r="131">
          <cell r="A131" t="str">
            <v>Marquilla en Acrilico  de 1cm X 2cm Fondo Negro Letra Blanca</v>
          </cell>
        </row>
        <row r="132">
          <cell r="A132" t="str">
            <v>Marquilla en Gravoply 1.5 X 4</v>
          </cell>
        </row>
        <row r="133">
          <cell r="A133" t="str">
            <v>!!!!!!!!!!!!!!!!!!!!!!!!  CERTIFICACIONES !!!!!!!!!!!!!!!!!!!!!!!!</v>
          </cell>
        </row>
        <row r="134">
          <cell r="A134" t="str">
            <v>Certificación de Punto Lógico Sencillo</v>
          </cell>
        </row>
        <row r="135">
          <cell r="A135" t="str">
            <v>Certificación de Enlace de Fibra Optica</v>
          </cell>
        </row>
        <row r="136">
          <cell r="A136" t="str">
            <v>Certificación de Multipar</v>
          </cell>
        </row>
        <row r="137">
          <cell r="A137" t="str">
            <v>!!!!!!!!!!!!!!!!!!!!  RACK'S Y GABINETES !!!!!!!!!!!!!!!!!!!!</v>
          </cell>
        </row>
        <row r="138">
          <cell r="A138" t="str">
            <v>Rack Aluminio 19*86 Eia Marca Panduit Ref: CMR19X84</v>
          </cell>
        </row>
        <row r="139">
          <cell r="A139" t="str">
            <v>Gabinete. Pared Abatible 19" x 20" 14 RMS en C.R. Andes Negro Marca Quest Ref: GW-2063</v>
          </cell>
        </row>
        <row r="140">
          <cell r="A140" t="str">
            <v>Organizador Vertical Dimension: 2042.2mm x 170.2mm x 350.2mm, Marca Panduit Ref:WMPVHC45E</v>
          </cell>
        </row>
        <row r="141">
          <cell r="A141" t="str">
            <v>Organizador Horizontal 2RU, Dimension: 89mm x 483mm x 94mm, Marca Panduit Ref: WMPF1E</v>
          </cell>
        </row>
        <row r="142">
          <cell r="A142" t="str">
            <v xml:space="preserve">Organizador Horizontal 2RU, Dimension: 89mm x 573mm x 94mm, Con  Radio de Curvatura, Marca Panduit Ref: WMPVHC45E </v>
          </cell>
        </row>
        <row r="143">
          <cell r="A143" t="str">
            <v>Organizador Horizontal 1RU, Dimension: 44mm x 483mm x 69mm, Marca Panduit Ref: WMPLFSE</v>
          </cell>
        </row>
        <row r="144">
          <cell r="A144" t="str">
            <v xml:space="preserve">Organizador Horizontal 2RU, Dimension: 88mm x 483mm x 248mm, Frontal/Trasero,  Marca Panduit Ref: NCMH2 </v>
          </cell>
        </row>
        <row r="145">
          <cell r="A145" t="str">
            <v>Multitoma Electrica Vertical 20 Amp, 125 V, Dimensiones: 978mm x 47mm x 33mm Marca Panduit Ref: CMRPSV20</v>
          </cell>
        </row>
        <row r="146">
          <cell r="A146" t="str">
            <v>Multitoma Electrica Vertical 20 Amp, 125 V, Dimensiones: 1683mm x 47mm x 33mm Marca Panduit Ref: CMRPSVD20</v>
          </cell>
        </row>
        <row r="147">
          <cell r="A147" t="str">
            <v>Multitoma Electrica Horizontal Para Rack Con 6 Tomas Dobles Con Polo a Tierra Aislado. G.H. Marca Quest</v>
          </cell>
        </row>
        <row r="148">
          <cell r="A148" t="str">
            <v>Toma 20A 125V 1F+N+T Seguridad Marca Levinton Ref:L520C-L</v>
          </cell>
        </row>
        <row r="149">
          <cell r="A149" t="str">
            <v>Clavija 20A 125V 1F+N+T Marca Levinton Ref:L520P-L</v>
          </cell>
        </row>
        <row r="150">
          <cell r="A150" t="str">
            <v>Power Injector ( Poe) Para Aironet 1100,1130Ag,1200,1230Ag Y 1240Ag (AIR-PWRINJ3) (MRCINNAW4PWRJ3NN)</v>
          </cell>
        </row>
        <row r="151">
          <cell r="A151" t="str">
            <v>!!!!!  PROTECCION RACK'S Y GABINETES !!!!!!</v>
          </cell>
        </row>
        <row r="152">
          <cell r="A152" t="str">
            <v>Marquilla para Identificar el Cable de Conexión del Sistema de Puesta a Tierra de Telecomunicaciones a la Tierra Eléctrica Juego 10U con Amarres Marca Panduit</v>
          </cell>
        </row>
        <row r="153">
          <cell r="A153" t="str">
            <v>Manilla Descarga Electrostática Marca 3M</v>
          </cell>
        </row>
        <row r="154">
          <cell r="A154" t="str">
            <v>Kit Conexión P/Manilla Descarga Electro Marca Panduit</v>
          </cell>
        </row>
        <row r="155">
          <cell r="A155" t="str">
            <v xml:space="preserve">Terminal 6AWG Ponchar Ojo 1/4 Marca Panduit </v>
          </cell>
        </row>
        <row r="156">
          <cell r="A156" t="str">
            <v>Jumper P/Rack a Tierra 61 CM 10AWG, Cable Conector Antioxidante. Marca Panduit Ref: RGEJ1024PFY</v>
          </cell>
        </row>
        <row r="157">
          <cell r="A157" t="str">
            <v>Barraje Puesta Tierra, 1/4X2X20" Con Aisladores Marca Panduit</v>
          </cell>
        </row>
        <row r="158">
          <cell r="A158" t="str">
            <v>Barraje Puesta Tierra, 78x67x0.5" Con Antioxidante y Tornillos Marca Panduit</v>
          </cell>
        </row>
        <row r="159">
          <cell r="A159" t="str">
            <v>Kit de Guasas para Sistema de Puesta a Tierra del Rack, Paq. x 32 Und</v>
          </cell>
        </row>
        <row r="160">
          <cell r="A160" t="str">
            <v>Tornillo #12-24X1/2, Pavonado P/Tierra Racks, Paquete x 100U Marca Panduit Ref: RGTBSG-C</v>
          </cell>
        </row>
        <row r="161">
          <cell r="A161" t="str">
            <v>Cable de Cobre #6 Suave Aislado PVC THW 600V AWG</v>
          </cell>
        </row>
        <row r="162">
          <cell r="A162" t="str">
            <v>!!!!!!!!!!!!!!!!!!!!!!!  DOCUMENTACION !!!!!!!!!!!!!!!!!!!!!!!!</v>
          </cell>
        </row>
        <row r="163">
          <cell r="A163" t="str">
            <v>Planos En Formato .dwg Autocad v.14 o Superior</v>
          </cell>
        </row>
        <row r="164">
          <cell r="A164" t="str">
            <v>Actualización De Documentación De Cableado</v>
          </cell>
        </row>
        <row r="165">
          <cell r="A165" t="str">
            <v>!!!!!  CONDUCTORES CENTELSA !!!!!!</v>
          </cell>
        </row>
        <row r="166">
          <cell r="A166" t="str">
            <v>Alambre de Cobre Aislado n' 10 Marca Centelsa</v>
          </cell>
        </row>
        <row r="167">
          <cell r="A167" t="str">
            <v>Alambre de Cobre Aislado n' 12 Marca Centelsa</v>
          </cell>
        </row>
        <row r="168">
          <cell r="A168" t="str">
            <v>Cable de Aluminio Aislado n' 4 THHN Marca Centelsa</v>
          </cell>
        </row>
        <row r="169">
          <cell r="A169" t="str">
            <v>Cable de Cobre Aislado n' 1/0 THHN Marca Centelsa</v>
          </cell>
        </row>
        <row r="170">
          <cell r="A170" t="str">
            <v>Cable de Cobre Aislado n' 2 THHN Marca Centelsa</v>
          </cell>
        </row>
        <row r="171">
          <cell r="A171" t="str">
            <v>Cable de Cobre Aislado n' 4 THHN Marca Centelsa</v>
          </cell>
        </row>
        <row r="172">
          <cell r="A172" t="str">
            <v>Cable de Cobre Aislado n' 6 THHN Marca Centelsa</v>
          </cell>
        </row>
        <row r="173">
          <cell r="A173" t="str">
            <v>Cable de Cobre Aislado n' 8 THHN Marca Centelsa</v>
          </cell>
        </row>
        <row r="174">
          <cell r="A174" t="str">
            <v>Cable de Cobre Aislado n' 10 THHN Marca Centelsa</v>
          </cell>
        </row>
        <row r="175">
          <cell r="A175" t="str">
            <v>Cable de Cobre Aislado n' 12 THHN Marca Centelsa</v>
          </cell>
        </row>
        <row r="176">
          <cell r="A176" t="str">
            <v>Cable de Cobre Aislado n' 14 THHN Marca Centelsa</v>
          </cell>
        </row>
        <row r="177">
          <cell r="A177" t="str">
            <v>Cable de Cobre Aislado Entorchado de Fabrica (3 Cables) n' 10 THHN Marca Centelsa</v>
          </cell>
        </row>
        <row r="178">
          <cell r="A178" t="str">
            <v>Cable de Cobre Aislado Entorchado de Fabrica (3 Cables) n' 12 THHN Marca Centelsa</v>
          </cell>
        </row>
        <row r="179">
          <cell r="A179" t="str">
            <v>Cable de Cobre Aislado Entorchado de Fabrica (3 Cables) n' 14 THHN Marca Centelsa</v>
          </cell>
        </row>
        <row r="180">
          <cell r="A180" t="str">
            <v>Cable Encauchetado 3x12 AWG Marca Centelsa</v>
          </cell>
        </row>
        <row r="181">
          <cell r="A181" t="str">
            <v>Cable Encauchetado 3x14 AWG Marca Centelsa</v>
          </cell>
        </row>
        <row r="182">
          <cell r="A182" t="str">
            <v>Cable Encauchetado 3x16 AWG Marca Centelsa</v>
          </cell>
        </row>
        <row r="183">
          <cell r="A183" t="str">
            <v>Cable Tipo Vehiculo n'16 Marca Centelsa</v>
          </cell>
        </row>
        <row r="184">
          <cell r="A184" t="str">
            <v>Cable de Cobre Para Bateria nº 2 Marca Centelsa</v>
          </cell>
        </row>
        <row r="185">
          <cell r="A185" t="str">
            <v>Cable de Cobre Para Bateria nº 4 Marca Centelsa</v>
          </cell>
        </row>
        <row r="186">
          <cell r="A186" t="str">
            <v>!!!!!  CONDUCTORES Phelps Dodge !!!!!!</v>
          </cell>
        </row>
        <row r="187">
          <cell r="A187" t="str">
            <v>Alambre de Cobre Aislado n' 10 Marca Phelps Dodge</v>
          </cell>
        </row>
        <row r="188">
          <cell r="A188" t="str">
            <v>Alambre de Cobre Aislado n' 12 Marca Phelps Dodge</v>
          </cell>
        </row>
        <row r="189">
          <cell r="A189" t="str">
            <v>Cable de Aluminio Aislado n' 4 THHN Marca Phelps Dodge</v>
          </cell>
        </row>
        <row r="190">
          <cell r="A190" t="str">
            <v>Cable de Cobre Aislado n' 1/0 THHN Marca Phelps Dodge</v>
          </cell>
        </row>
        <row r="191">
          <cell r="A191" t="str">
            <v>Cable de Cobre Aislado n' 2 THHN Marca Phelps Dodge</v>
          </cell>
        </row>
        <row r="192">
          <cell r="A192" t="str">
            <v>Cable de Cobre Aislado n' 4 THHN Marca Phelps Dodge</v>
          </cell>
        </row>
        <row r="193">
          <cell r="A193" t="str">
            <v>Cable de Cobre Aislado n' 6 THHN Marca Phelps Dodge</v>
          </cell>
        </row>
        <row r="194">
          <cell r="A194" t="str">
            <v>Cable de Cobre Aislado n' 8 THHN Marca Phelps Dodge</v>
          </cell>
        </row>
        <row r="195">
          <cell r="A195" t="str">
            <v>Cable de Cobre Aislado n' 10 THHN Marca Phelps Dodge</v>
          </cell>
        </row>
        <row r="196">
          <cell r="A196" t="str">
            <v>Cable de Cobre Aislado n' 12 THHN Marca Phelps Dodge</v>
          </cell>
        </row>
        <row r="197">
          <cell r="A197" t="str">
            <v>Cable de Cobre Aislado n' 14 THHN Marca Phelps Dodge</v>
          </cell>
        </row>
        <row r="198">
          <cell r="A198" t="str">
            <v>Cable de Cobre Aislado Entorchado de Fabrica (3 Cables) n' 10 THHN Marca Phelps Dodge</v>
          </cell>
        </row>
        <row r="199">
          <cell r="A199" t="str">
            <v>Cable de Cobre Aislado Entorchado de Fabrica (3 Cables) n' 12 THHN Marca Phelps Dodge</v>
          </cell>
        </row>
        <row r="200">
          <cell r="A200" t="str">
            <v>Cable de Cobre Aislado Entorchado de Fabrica (3 Cables) n' 14 THHN Marca Phelps Dodge</v>
          </cell>
        </row>
        <row r="201">
          <cell r="A201" t="str">
            <v>Cable Encauchetado 3x12 AWG Marca Phelps Dodge</v>
          </cell>
        </row>
        <row r="202">
          <cell r="A202" t="str">
            <v>Cable Encauchetado 3x14 AWG Marca Phelps Dodge</v>
          </cell>
        </row>
        <row r="203">
          <cell r="A203" t="str">
            <v>Cable Encauchetado 3x16 AWG Marca Phelps Dodge</v>
          </cell>
        </row>
        <row r="204">
          <cell r="A204" t="str">
            <v>Cable Tipo Vehiculo n'16 Marca Phelps Dodge</v>
          </cell>
        </row>
        <row r="205">
          <cell r="A205" t="str">
            <v>Cable de Cobre Para Bateria nº 2 Marca Phelps Dodge</v>
          </cell>
        </row>
        <row r="206">
          <cell r="A206" t="str">
            <v>Cable de Cobre Para Bateria nº 4 Marca Phelps Dodge</v>
          </cell>
        </row>
        <row r="207">
          <cell r="A207" t="str">
            <v>!!!!!!!!!!!!!!!!!!!!!!!  TUBERIA METALICA !!!!!!!!!!!!!!!!!!!!!!!!</v>
          </cell>
        </row>
        <row r="208">
          <cell r="A208" t="str">
            <v>Tubo EMT de 1/2"</v>
          </cell>
        </row>
        <row r="209">
          <cell r="A209" t="str">
            <v>Tubo EMT de 3/4"</v>
          </cell>
        </row>
        <row r="210">
          <cell r="A210" t="str">
            <v>Tubo EMT de 1"</v>
          </cell>
        </row>
        <row r="211">
          <cell r="A211" t="str">
            <v>Tubo EMT de 1.1/2"</v>
          </cell>
        </row>
        <row r="212">
          <cell r="A212" t="str">
            <v>Union EMT de 1/2"</v>
          </cell>
        </row>
        <row r="213">
          <cell r="A213" t="str">
            <v>Union EMT de 3/4"</v>
          </cell>
        </row>
        <row r="214">
          <cell r="A214" t="str">
            <v>Union EMT de 1"</v>
          </cell>
        </row>
        <row r="215">
          <cell r="A215" t="str">
            <v>Union EMT de 1.1/2"</v>
          </cell>
        </row>
        <row r="216">
          <cell r="A216" t="str">
            <v>Adaptador EMT de 1/2"</v>
          </cell>
        </row>
        <row r="217">
          <cell r="A217" t="str">
            <v>Adaptador EMT de 3/4"</v>
          </cell>
        </row>
        <row r="218">
          <cell r="A218" t="str">
            <v>Adaptador EMT de 1"</v>
          </cell>
        </row>
        <row r="219">
          <cell r="A219" t="str">
            <v>Adaptador EMT de 1.1/2"</v>
          </cell>
        </row>
        <row r="220">
          <cell r="A220" t="str">
            <v>Curva EMT de 1/2"</v>
          </cell>
        </row>
        <row r="221">
          <cell r="A221" t="str">
            <v>Curva EMT de 3/4"</v>
          </cell>
        </row>
        <row r="222">
          <cell r="A222" t="str">
            <v>Curva EMT de 1"</v>
          </cell>
        </row>
        <row r="223">
          <cell r="A223" t="str">
            <v>Curva EMT de 1.1/2"</v>
          </cell>
        </row>
        <row r="224">
          <cell r="A224" t="str">
            <v>Tubo Galvanizado de 1/2"</v>
          </cell>
        </row>
        <row r="225">
          <cell r="A225" t="str">
            <v>Tubo Galvanizado de 3/4"</v>
          </cell>
        </row>
        <row r="226">
          <cell r="A226" t="str">
            <v>Tubo Galvanizado de 1"</v>
          </cell>
        </row>
        <row r="227">
          <cell r="A227" t="str">
            <v>Tubo Galvanizado de 1"1/2</v>
          </cell>
        </row>
        <row r="228">
          <cell r="A228" t="str">
            <v>Tubo Galvanizado de 2"</v>
          </cell>
        </row>
        <row r="229">
          <cell r="A229" t="str">
            <v>Union Galvanizada de 3/4"</v>
          </cell>
        </row>
        <row r="230">
          <cell r="A230" t="str">
            <v>Curva Galvanizada de 2"</v>
          </cell>
        </row>
        <row r="231">
          <cell r="A231" t="str">
            <v>Capacete Metalico de 2"</v>
          </cell>
        </row>
        <row r="232">
          <cell r="A232" t="str">
            <v>Coraza Metalica de 1"</v>
          </cell>
        </row>
        <row r="233">
          <cell r="A233" t="str">
            <v>Conector Curvo de 1" para Coraza</v>
          </cell>
        </row>
        <row r="234">
          <cell r="A234" t="str">
            <v>Conector Recto de 1" para Coraza</v>
          </cell>
        </row>
        <row r="235">
          <cell r="A235" t="str">
            <v>!!!!!!!!!!!!!!!!!!!!!!!  TUBERIA PVC !!!!!!!!!!!!!!!!!!!!!!!!</v>
          </cell>
        </row>
        <row r="236">
          <cell r="A236" t="str">
            <v>Tubo PVC de 1/2" x 3 mts</v>
          </cell>
        </row>
        <row r="237">
          <cell r="A237" t="str">
            <v>Tubo PVC de 3/4" x 3 mts</v>
          </cell>
        </row>
        <row r="238">
          <cell r="A238" t="str">
            <v>Tubo PVC de 1" x 3 mts</v>
          </cell>
        </row>
        <row r="239">
          <cell r="A239" t="str">
            <v>Tubo PVC de 1.1/2" x 3 mts</v>
          </cell>
        </row>
        <row r="240">
          <cell r="A240" t="str">
            <v>Tubo PVC de 2" x 3 mts</v>
          </cell>
        </row>
        <row r="241">
          <cell r="A241" t="str">
            <v>Tubo PVC de 4" x 3 mts corrugado</v>
          </cell>
        </row>
        <row r="242">
          <cell r="A242" t="str">
            <v>Curva PVC de 1/2"</v>
          </cell>
        </row>
        <row r="243">
          <cell r="A243" t="str">
            <v>Curva PVC de 3/4"</v>
          </cell>
        </row>
        <row r="244">
          <cell r="A244" t="str">
            <v>Curva PVC de 1"</v>
          </cell>
        </row>
        <row r="245">
          <cell r="A245" t="str">
            <v>Curva PVC de 1.1/2"</v>
          </cell>
        </row>
        <row r="246">
          <cell r="A246" t="str">
            <v>Curva PVC de 2"</v>
          </cell>
        </row>
        <row r="247">
          <cell r="A247" t="str">
            <v>Curva PVC de 4"</v>
          </cell>
        </row>
        <row r="248">
          <cell r="A248" t="str">
            <v>Adaptador PVC de 1/2"</v>
          </cell>
        </row>
        <row r="249">
          <cell r="A249" t="str">
            <v>Adaptador PVC de 3/4"</v>
          </cell>
        </row>
        <row r="250">
          <cell r="A250" t="str">
            <v>Adaptador PVC de 1"</v>
          </cell>
        </row>
        <row r="251">
          <cell r="A251" t="str">
            <v>Adaptador PVC de 1. 1/2"</v>
          </cell>
        </row>
        <row r="252">
          <cell r="A252" t="str">
            <v>Adaptador PVC de 2"</v>
          </cell>
        </row>
        <row r="253">
          <cell r="A253" t="str">
            <v>Terminal Campana para Tubo 2"</v>
          </cell>
        </row>
        <row r="254">
          <cell r="A254" t="str">
            <v>Soldadura PVC x 1/4 gal.</v>
          </cell>
        </row>
        <row r="255">
          <cell r="A255" t="str">
            <v>Terminal Campana para Tubo 4"</v>
          </cell>
        </row>
        <row r="256">
          <cell r="A256" t="str">
            <v>!!!!  INTERRUPTORES AUTOMATICOS ABB !!!!</v>
          </cell>
        </row>
        <row r="257">
          <cell r="A257" t="str">
            <v>Breaker Enchufable de 1x15 AMP Marca ABB</v>
          </cell>
        </row>
        <row r="258">
          <cell r="A258" t="str">
            <v>Breaker Enchufable de 1x20 AMP Marca ABB</v>
          </cell>
        </row>
        <row r="259">
          <cell r="A259" t="str">
            <v>Breaker Enchufable de 2x20 AMP Marca ABB</v>
          </cell>
        </row>
        <row r="260">
          <cell r="A260" t="str">
            <v>Breaker Enchufable de 2x30 AMP Marca ABB</v>
          </cell>
        </row>
        <row r="261">
          <cell r="A261" t="str">
            <v>Breaker Enchufable de 2x50 AMP Marca ABB</v>
          </cell>
        </row>
        <row r="262">
          <cell r="A262" t="str">
            <v>Breaker Enchufable de 3x30 AMP Marca ABB</v>
          </cell>
        </row>
        <row r="263">
          <cell r="A263" t="str">
            <v>Breaker Enchufable de 3x50 AMP Marca ABB</v>
          </cell>
        </row>
        <row r="264">
          <cell r="A264" t="str">
            <v>Breaker Enchufable de 3x60 AMP Marca ABB</v>
          </cell>
        </row>
        <row r="265">
          <cell r="A265" t="str">
            <v>Breaker Enchufable de 3x70 AMP Marca ABB</v>
          </cell>
        </row>
        <row r="266">
          <cell r="A266" t="str">
            <v>Breaker Enchufable de 3x100 AMP Marca ABB</v>
          </cell>
        </row>
        <row r="267">
          <cell r="A267" t="str">
            <v>Breaker Atornillable de 3x30 AMP Marca ABB</v>
          </cell>
        </row>
        <row r="268">
          <cell r="A268" t="str">
            <v>Breaker Industrial Fijo de 3x32 AMP Marca ABB</v>
          </cell>
        </row>
        <row r="269">
          <cell r="A269" t="str">
            <v>Breaker Industrial Fijo de 3x70 AMP Marca ABB</v>
          </cell>
        </row>
        <row r="270">
          <cell r="A270" t="str">
            <v>Breaker Industrial Fijo de 3x150 AMP Marca ABB</v>
          </cell>
        </row>
        <row r="271">
          <cell r="A271" t="str">
            <v>Breaker Industrial Regulable 50 - 63A Marca ABB</v>
          </cell>
        </row>
        <row r="272">
          <cell r="A272" t="str">
            <v>Breaker de Sobreponer en Riel de 1x32 AMP Marca ABB</v>
          </cell>
        </row>
        <row r="273">
          <cell r="A273" t="str">
            <v>Transferencia Tetrapolar de 63A Marca ABB</v>
          </cell>
        </row>
        <row r="274">
          <cell r="A274" t="str">
            <v>!!!!  INTERRUPTORES AUTOMATICOS Luminex !!!!</v>
          </cell>
        </row>
        <row r="275">
          <cell r="A275" t="str">
            <v>Breaker Enchufable de 1x15 AMP Marca Luminex</v>
          </cell>
        </row>
        <row r="276">
          <cell r="A276" t="str">
            <v>Breaker Enchufable de 1x20 AMP Marca Luminex</v>
          </cell>
        </row>
        <row r="277">
          <cell r="A277" t="str">
            <v>Breaker Enchufable de 2x20 AMP Marca Luminex</v>
          </cell>
        </row>
        <row r="278">
          <cell r="A278" t="str">
            <v>Breaker Enchufable de 2x30 AMP Marca Luminex</v>
          </cell>
        </row>
        <row r="279">
          <cell r="A279" t="str">
            <v>Breaker Enchufable de 2x50 AMP Marca Luminex</v>
          </cell>
        </row>
        <row r="280">
          <cell r="A280" t="str">
            <v>Breaker Enchufable de 3x30 AMP Marca Luminex</v>
          </cell>
        </row>
        <row r="281">
          <cell r="A281" t="str">
            <v>Breaker Enchufable de 3x50 AMP Marca Luminex</v>
          </cell>
        </row>
        <row r="282">
          <cell r="A282" t="str">
            <v>Breaker Enchufable de 3x60 AMP Marca Luminex</v>
          </cell>
        </row>
        <row r="283">
          <cell r="A283" t="str">
            <v>Breaker Enchufable de 3x70 AMP Marca Luminex</v>
          </cell>
        </row>
        <row r="284">
          <cell r="A284" t="str">
            <v>Breaker Enchufable de 3x100 AMP Marca Luminex</v>
          </cell>
        </row>
        <row r="285">
          <cell r="A285" t="str">
            <v>Breaker Atornillable de 3x30 AMP Marca Luminex</v>
          </cell>
        </row>
        <row r="286">
          <cell r="A286" t="str">
            <v>Breaker Industrial Fijo de 3x32 AMP Marca Luminex</v>
          </cell>
        </row>
        <row r="287">
          <cell r="A287" t="str">
            <v>Breaker Industrial Fijo de 3x70 AMP Marca Luminex</v>
          </cell>
        </row>
        <row r="288">
          <cell r="A288" t="str">
            <v>Breaker Industrial Fijo de 3x150 AMP Marca Luminex</v>
          </cell>
        </row>
        <row r="289">
          <cell r="A289" t="str">
            <v>Breaker Industrial Regulable 50 - 63A Marca Luminex</v>
          </cell>
        </row>
        <row r="290">
          <cell r="A290" t="str">
            <v>Breaker de Sobreponer en Riel de 1x32 AMP Marca Luminex</v>
          </cell>
        </row>
        <row r="291">
          <cell r="A291" t="str">
            <v>Transferencia Tetrapolar de 63A Marca Luminex</v>
          </cell>
        </row>
        <row r="292">
          <cell r="A292" t="str">
            <v>!!!!  INTERRUPTORES AUTOMATICOS Merlin Gerin !!!!</v>
          </cell>
        </row>
        <row r="293">
          <cell r="A293" t="str">
            <v>Breaker Enchufable de 1x15 AMP Marca Merlin Gerin</v>
          </cell>
        </row>
        <row r="294">
          <cell r="A294" t="str">
            <v>Breaker Enchufable de 1x20 AMP Marca Merlin Gerin</v>
          </cell>
        </row>
        <row r="295">
          <cell r="A295" t="str">
            <v>Breaker Enchufable de 2x20 AMP Marca Merlin Gerin</v>
          </cell>
        </row>
        <row r="296">
          <cell r="A296" t="str">
            <v>Breaker Enchufable de 2x30 AMP Marca Merlin Gerin</v>
          </cell>
        </row>
        <row r="297">
          <cell r="A297" t="str">
            <v>Breaker Enchufable de 2x50 AMP Marca Merlin Gerin</v>
          </cell>
        </row>
        <row r="298">
          <cell r="A298" t="str">
            <v>Breaker Enchufable de 3x30 AMP Marca Merlin Gerin</v>
          </cell>
        </row>
        <row r="299">
          <cell r="A299" t="str">
            <v>Breaker Enchufable de 3x50 AMP Marca Merlin Gerin</v>
          </cell>
        </row>
        <row r="300">
          <cell r="A300" t="str">
            <v>Breaker Enchufable de 3x60 AMP Marca Merlin Gerin</v>
          </cell>
        </row>
        <row r="301">
          <cell r="A301" t="str">
            <v>Breaker Enchufable de 3x70 AMP Marca Merlin Gerin</v>
          </cell>
        </row>
        <row r="302">
          <cell r="A302" t="str">
            <v>Breaker Enchufable de 3x100 AMP Marca Merlin Gerin</v>
          </cell>
        </row>
        <row r="303">
          <cell r="A303" t="str">
            <v>Breaker Atornillable de 3x30 AMP Marca Merlin Gerin</v>
          </cell>
        </row>
        <row r="304">
          <cell r="A304" t="str">
            <v>Breaker Industrial Fijo de 3x32 AMP Marca Merlin Gerin</v>
          </cell>
        </row>
        <row r="305">
          <cell r="A305" t="str">
            <v>Breaker Industrial Fijo de 3x70 AMP Marca Merlin Gerin</v>
          </cell>
        </row>
        <row r="306">
          <cell r="A306" t="str">
            <v>Breaker Industrial Fijo de 3x150 AMP Marca Merlin Gerin</v>
          </cell>
        </row>
        <row r="307">
          <cell r="A307" t="str">
            <v>Breaker Industrial Regulable 50 - 63A Marca Merlin Gerin</v>
          </cell>
        </row>
        <row r="308">
          <cell r="A308" t="str">
            <v>Breaker de Sobreponer en Riel de 1x32 AMP Marca Merlin Gerin</v>
          </cell>
        </row>
        <row r="309">
          <cell r="A309" t="str">
            <v>Transferencia Tetrapolar de 63A Marca Merlin Gerin</v>
          </cell>
        </row>
        <row r="310">
          <cell r="A310" t="str">
            <v>!!!!  INTERRUPTORES AUTOMATICOS Siemens  !!!!</v>
          </cell>
        </row>
        <row r="311">
          <cell r="A311" t="str">
            <v xml:space="preserve">Breaker Enchufable de 1x15 AMP Marca Siemens </v>
          </cell>
        </row>
        <row r="312">
          <cell r="A312" t="str">
            <v xml:space="preserve">Breaker Enchufable de 1x20 AMP Marca Siemens </v>
          </cell>
        </row>
        <row r="313">
          <cell r="A313" t="str">
            <v xml:space="preserve">Breaker Enchufable de 2x20 AMP Marca Siemens </v>
          </cell>
        </row>
        <row r="314">
          <cell r="A314" t="str">
            <v xml:space="preserve">Breaker Enchufable de 2x30 AMP Marca Siemens </v>
          </cell>
        </row>
        <row r="315">
          <cell r="A315" t="str">
            <v xml:space="preserve">Breaker Enchufable de 2x50 AMP Marca Siemens </v>
          </cell>
        </row>
        <row r="316">
          <cell r="A316" t="str">
            <v xml:space="preserve">Breaker Enchufable de 3x30 AMP Marca Siemens </v>
          </cell>
        </row>
        <row r="317">
          <cell r="A317" t="str">
            <v xml:space="preserve">Breaker Enchufable de 3x50 AMP Marca Siemens </v>
          </cell>
        </row>
        <row r="318">
          <cell r="A318" t="str">
            <v xml:space="preserve">Breaker Enchufable de 3x60 AMP Marca Siemens </v>
          </cell>
        </row>
        <row r="319">
          <cell r="A319" t="str">
            <v xml:space="preserve">Breaker Enchufable de 3x70 AMP Marca Siemens </v>
          </cell>
        </row>
        <row r="320">
          <cell r="A320" t="str">
            <v xml:space="preserve">Breaker Enchufable de 3x100 AMP Marca Siemens </v>
          </cell>
        </row>
        <row r="321">
          <cell r="A321" t="str">
            <v xml:space="preserve">Breaker Atornillable de 3x30 AMP Marca Siemens </v>
          </cell>
        </row>
        <row r="322">
          <cell r="A322" t="str">
            <v xml:space="preserve">Breaker Industrial Fijo de 3x32 AMP Marca Siemens </v>
          </cell>
        </row>
        <row r="323">
          <cell r="A323" t="str">
            <v xml:space="preserve">Breaker Industrial Fijo de 3x70 AMP Marca Siemens </v>
          </cell>
        </row>
        <row r="324">
          <cell r="A324" t="str">
            <v xml:space="preserve">Breaker Industrial Fijo de 3x150 AMP Marca Siemens </v>
          </cell>
        </row>
        <row r="325">
          <cell r="A325" t="str">
            <v xml:space="preserve">Breaker Industrial Regulable 50 - 63A Marca Siemens </v>
          </cell>
        </row>
        <row r="326">
          <cell r="A326" t="str">
            <v xml:space="preserve">Breaker de Sobreponer en Riel de 1x32 AMP Marca Siemens </v>
          </cell>
        </row>
        <row r="327">
          <cell r="A327" t="str">
            <v xml:space="preserve">Transferencia Tetrapolar de 63A Marca Siemens </v>
          </cell>
        </row>
        <row r="328">
          <cell r="A328" t="str">
            <v>!!!!  INTERRUPTORES AUTOMATICOS Squard-D !!!!</v>
          </cell>
        </row>
        <row r="329">
          <cell r="A329" t="str">
            <v>Breaker Enchufable de 1x15 AMP Marca Squard-D</v>
          </cell>
        </row>
        <row r="330">
          <cell r="A330" t="str">
            <v>Breaker Enchufable de 1x20 AMP Marca Squard-D</v>
          </cell>
        </row>
        <row r="331">
          <cell r="A331" t="str">
            <v>Breaker Enchufable de 2x20 AMP Marca Squard-D</v>
          </cell>
        </row>
        <row r="332">
          <cell r="A332" t="str">
            <v>Breaker Enchufable de 2x30 AMP Marca Squard-D</v>
          </cell>
        </row>
        <row r="333">
          <cell r="A333" t="str">
            <v>Breaker Enchufable de 2x50 AMP Marca Squard-D</v>
          </cell>
        </row>
        <row r="334">
          <cell r="A334" t="str">
            <v>Breaker Enchufable de 3x30 AMP Marca Squard-D</v>
          </cell>
        </row>
        <row r="335">
          <cell r="A335" t="str">
            <v>Breaker Enchufable de 3x50 AMP Marca Squard-D</v>
          </cell>
        </row>
        <row r="336">
          <cell r="A336" t="str">
            <v>Breaker Enchufable de 3x60 AMP Marca Squard-D</v>
          </cell>
        </row>
        <row r="337">
          <cell r="A337" t="str">
            <v>Breaker Enchufable de 3x70 AMP Marca Squard-D</v>
          </cell>
        </row>
        <row r="338">
          <cell r="A338" t="str">
            <v>Breaker Enchufable de 3x100 AMP Marca Squard-D</v>
          </cell>
        </row>
        <row r="339">
          <cell r="A339" t="str">
            <v>Breaker Atornillable de 3x30 AMP Marca Squard-D</v>
          </cell>
        </row>
        <row r="340">
          <cell r="A340" t="str">
            <v>Breaker Industrial Fijo de 3x32 AMP Marca Squard-D</v>
          </cell>
        </row>
        <row r="341">
          <cell r="A341" t="str">
            <v>Breaker Industrial Fijo de 3x70 AMP Marca Squard-D</v>
          </cell>
        </row>
        <row r="342">
          <cell r="A342" t="str">
            <v>Breaker Industrial Fijo de 3x150 AMP Marca Squard-D</v>
          </cell>
        </row>
        <row r="343">
          <cell r="A343" t="str">
            <v>Breaker Industrial Regulable 50 - 63A Marca Squard-D</v>
          </cell>
        </row>
        <row r="344">
          <cell r="A344" t="str">
            <v>Breaker de Sobreponer en Riel de 1x32 AMP Marca Squard-D</v>
          </cell>
        </row>
        <row r="345">
          <cell r="A345" t="str">
            <v>Transferencia Tetrapolar de 63A Marca Squard-D</v>
          </cell>
        </row>
        <row r="346">
          <cell r="A346" t="str">
            <v>!!!!!!!!!!!!!!!!!!!!!!!  LUMINARIAS !!!!!!!!!!!!!!!!!!!!!!!!</v>
          </cell>
        </row>
        <row r="347">
          <cell r="A347" t="str">
            <v>Bala Fluorescente de 26 W</v>
          </cell>
        </row>
        <row r="348">
          <cell r="A348" t="str">
            <v>Bala Fluorescente de 2x26 W</v>
          </cell>
        </row>
        <row r="349">
          <cell r="A349" t="str">
            <v>Balasto Electronico de 4 x 32 W</v>
          </cell>
        </row>
        <row r="350">
          <cell r="A350" t="str">
            <v>Lampara Electronica de 2x32w Cerrada</v>
          </cell>
        </row>
        <row r="351">
          <cell r="A351" t="str">
            <v>Lampara Fluorescente  Descolgada  1x26w (escaleras)</v>
          </cell>
        </row>
        <row r="352">
          <cell r="A352" t="str">
            <v>Lampara Fluorescente de 2x32 W con Rejilla Especular 12 Celdas</v>
          </cell>
        </row>
        <row r="353">
          <cell r="A353" t="str">
            <v>Lampara Fluorescente de 4x17 W con Rejilla Especular 16 Celdas</v>
          </cell>
        </row>
        <row r="354">
          <cell r="A354" t="str">
            <v>Lampara Horizontal Calima 1. Metal Halide de 150W</v>
          </cell>
        </row>
        <row r="355">
          <cell r="A355" t="str">
            <v>Lampara Horizontal Calima 1. Metal Halide de 70W</v>
          </cell>
        </row>
        <row r="356">
          <cell r="A356" t="str">
            <v>Lampara Vertical  WA.  Metal Halide de 400W Acrilico</v>
          </cell>
        </row>
        <row r="357">
          <cell r="A357" t="str">
            <v>Lampara Vertical Metal Halide de 400 W Metalica</v>
          </cell>
        </row>
        <row r="358">
          <cell r="A358" t="str">
            <v xml:space="preserve">Luminaria Tipo Tortuga </v>
          </cell>
        </row>
        <row r="359">
          <cell r="A359" t="str">
            <v>Reflector RRA. Metal halide de 250 w</v>
          </cell>
        </row>
        <row r="360">
          <cell r="A360" t="str">
            <v>Reflector RRA. Metal halide de 400 w</v>
          </cell>
        </row>
        <row r="361">
          <cell r="A361" t="str">
            <v>Brazo Horizontal 3/4" x 1,20 m</v>
          </cell>
        </row>
        <row r="362">
          <cell r="A362" t="str">
            <v>Base Fotocelda Sencilla</v>
          </cell>
        </row>
        <row r="363">
          <cell r="A363" t="str">
            <v>Fotocelda 1000 w</v>
          </cell>
        </row>
        <row r="364">
          <cell r="A364" t="str">
            <v>Plafon de Losa</v>
          </cell>
        </row>
        <row r="365">
          <cell r="A365" t="str">
            <v>!!!!!!!!!!!!!!!!!!!!!!!  APARATOS !!!!!!!!!!!!!!!!!!!!!!!!</v>
          </cell>
        </row>
        <row r="366">
          <cell r="A366" t="str">
            <v>Toma Aereo con Polo</v>
          </cell>
        </row>
        <row r="367">
          <cell r="A367" t="str">
            <v>Toma Corriente GFCI</v>
          </cell>
        </row>
        <row r="368">
          <cell r="A368" t="str">
            <v>Toma Especial 3x50 AMP Codelca</v>
          </cell>
        </row>
        <row r="369">
          <cell r="A369" t="str">
            <v>Toma switche Sencillo</v>
          </cell>
        </row>
        <row r="370">
          <cell r="A370" t="str">
            <v>Prensa Estopa de 11 mm</v>
          </cell>
        </row>
        <row r="371">
          <cell r="A371" t="str">
            <v xml:space="preserve">Interruptor Conmutable Doble </v>
          </cell>
        </row>
        <row r="372">
          <cell r="A372" t="str">
            <v>Interruptor Doble</v>
          </cell>
        </row>
        <row r="373">
          <cell r="A373" t="str">
            <v>Interruptor Sencillo</v>
          </cell>
        </row>
        <row r="374">
          <cell r="A374" t="str">
            <v>Interruptor Sencillo Conmutable</v>
          </cell>
        </row>
        <row r="375">
          <cell r="A375" t="str">
            <v>Interruptor Triple</v>
          </cell>
        </row>
        <row r="376">
          <cell r="A376" t="str">
            <v>Tapa para toma doble Intemperie</v>
          </cell>
        </row>
        <row r="377">
          <cell r="A377" t="str">
            <v>Clavija con Polo 15 AMP</v>
          </cell>
        </row>
        <row r="378">
          <cell r="A378" t="str">
            <v>Supresor picos LEVITON 120/208V 3F 80KA- 42120-DY3- Leviton</v>
          </cell>
        </row>
        <row r="379">
          <cell r="A379" t="str">
            <v>Toma TVSS Clase B</v>
          </cell>
        </row>
        <row r="380">
          <cell r="A380" t="str">
            <v>!!!!!!!!!!!!!!!!!!!!!!!  BOMBILLAS !!!!!!!!!!!!!!!!!!!!!!!!</v>
          </cell>
        </row>
        <row r="381">
          <cell r="A381" t="str">
            <v>Bombillo Ahorrador de 11 w</v>
          </cell>
        </row>
        <row r="382">
          <cell r="A382" t="str">
            <v>Bombillo Ahorrador de 25 w</v>
          </cell>
        </row>
        <row r="383">
          <cell r="A383" t="str">
            <v>Bombillo Metal Halide de 250 w</v>
          </cell>
        </row>
        <row r="384">
          <cell r="A384" t="str">
            <v>Bombillo Sodio 150 w</v>
          </cell>
        </row>
        <row r="385">
          <cell r="A385" t="str">
            <v>Bombillo Sodio 70 w</v>
          </cell>
        </row>
        <row r="386">
          <cell r="A386" t="str">
            <v>!!!!!!!!!!!!!!!!!!!!!!!  CAJAS DE PASO !!!!!!!!!!!!!!!!!!!!!!!!</v>
          </cell>
        </row>
        <row r="387">
          <cell r="A387" t="str">
            <v>Caja PVC de 2x4"</v>
          </cell>
        </row>
        <row r="388">
          <cell r="A388" t="str">
            <v>Caja PVC de 4x4"</v>
          </cell>
        </row>
        <row r="389">
          <cell r="A389" t="str">
            <v>Caja PVC de Octagonal</v>
          </cell>
        </row>
        <row r="390">
          <cell r="A390" t="str">
            <v>Suplemento PVC de 4"x4"</v>
          </cell>
        </row>
        <row r="391">
          <cell r="A391" t="str">
            <v>Suplemento Galvanizado de 4"x4"</v>
          </cell>
        </row>
        <row r="392">
          <cell r="A392" t="str">
            <v>Caja de Paso de 15 x 15 Cm con tapa</v>
          </cell>
        </row>
        <row r="393">
          <cell r="A393" t="str">
            <v>Caja de Paso de 20 x 25 Cm con tapa</v>
          </cell>
        </row>
        <row r="394">
          <cell r="A394" t="str">
            <v>Caja Galv. Doble Fondo 4x4"</v>
          </cell>
        </row>
        <row r="395">
          <cell r="A395" t="str">
            <v>Caja Ratwel de 2 x 4"</v>
          </cell>
        </row>
        <row r="396">
          <cell r="A396" t="str">
            <v>Tapa Ciega de 2"x4" PVC</v>
          </cell>
        </row>
        <row r="397">
          <cell r="A397" t="str">
            <v>Tapa Ciega de 4"x4" PVC</v>
          </cell>
        </row>
        <row r="398">
          <cell r="A398" t="str">
            <v>Tapa Ciega Galvanizada de 4x4"</v>
          </cell>
        </row>
        <row r="399">
          <cell r="A399" t="str">
            <v>Tapa Ciega Galvanizada Redonda</v>
          </cell>
        </row>
        <row r="400">
          <cell r="A400" t="str">
            <v>Tapa Ciega para Caja Ratwel de 2 x 4"</v>
          </cell>
        </row>
        <row r="401">
          <cell r="A401" t="str">
            <v>Cofre para tablero electrico de 60x50x25cm</v>
          </cell>
        </row>
        <row r="402">
          <cell r="A402" t="str">
            <v>!!!!!!!!!!!!!!!!!!!!!!!  BORNAS TERMINALES !!!!!!!!!!!!!!!!!!!!!!!!</v>
          </cell>
        </row>
        <row r="403">
          <cell r="A403" t="str">
            <v>Terminal Estañado de Ponchar n' 2</v>
          </cell>
        </row>
        <row r="404">
          <cell r="A404" t="str">
            <v xml:space="preserve">Terminal Estañado de Ponchar n' 4 </v>
          </cell>
        </row>
        <row r="405">
          <cell r="A405" t="str">
            <v>Terminal Estañado de Ponchar n' 6</v>
          </cell>
        </row>
        <row r="406">
          <cell r="A406" t="str">
            <v>Terminal Estañado de Ponchar n' 8</v>
          </cell>
        </row>
        <row r="407">
          <cell r="A407" t="str">
            <v>!!!!!!!!!!!!!!!!!!!!!!!  TABLEROS DE DISTRIBUCION !!!!!!!!!!!!!!!!!!!!!!!!</v>
          </cell>
        </row>
        <row r="408">
          <cell r="A408" t="str">
            <v xml:space="preserve">Tablero de 4 Ctos Monofasico </v>
          </cell>
        </row>
        <row r="409">
          <cell r="A409" t="str">
            <v>Tablero Trifasico de 12 Ctos con Espacio</v>
          </cell>
        </row>
        <row r="410">
          <cell r="A410" t="str">
            <v>Tablero Trifasico de 12 Ctos sin Espacio</v>
          </cell>
        </row>
        <row r="411">
          <cell r="A411" t="str">
            <v>Tablero Trifasico de 24 Ctos con Espacio</v>
          </cell>
        </row>
        <row r="412">
          <cell r="A412" t="str">
            <v>Tablero Trifasico de 42 Ctos con Espacio</v>
          </cell>
        </row>
        <row r="413">
          <cell r="A413" t="str">
            <v>!!!!!!!!!!!!!!!!!!!!!!!  CINTAS !!!!!!!!!!!!!!!!!!!!!!!!</v>
          </cell>
        </row>
        <row r="414">
          <cell r="A414" t="str">
            <v>Cinta Aislante Color Amarillo</v>
          </cell>
        </row>
        <row r="415">
          <cell r="A415" t="str">
            <v>Cinta Aislante Color Azul</v>
          </cell>
        </row>
        <row r="416">
          <cell r="A416" t="str">
            <v>Cinta Aislante Color Blanco</v>
          </cell>
        </row>
        <row r="417">
          <cell r="A417" t="str">
            <v>Cinta Aislante Color Rojo</v>
          </cell>
        </row>
        <row r="418">
          <cell r="A418" t="str">
            <v>Cinta Aislante Color Verde</v>
          </cell>
        </row>
        <row r="419">
          <cell r="A419" t="str">
            <v>Cinta Aislante Negra n' 33</v>
          </cell>
        </row>
        <row r="420">
          <cell r="A420" t="str">
            <v>Cinta Autofundente n' 23</v>
          </cell>
        </row>
        <row r="421">
          <cell r="A421" t="str">
            <v>!!!!!!!!!!!!!!!!!!!!!!!  MALLA TIERRA !!!!!!!!!!!!!!!!!!!!!!!!</v>
          </cell>
        </row>
        <row r="422">
          <cell r="A422" t="str">
            <v>Conector para Varilla Cooper Weld</v>
          </cell>
        </row>
        <row r="423">
          <cell r="A423" t="str">
            <v>Hidrogel Suelo x 15 kg.</v>
          </cell>
        </row>
        <row r="424">
          <cell r="A424" t="str">
            <v>Varilla de Cobre de 2,4 Mts</v>
          </cell>
        </row>
        <row r="425">
          <cell r="A425" t="str">
            <v>!!!!!!!!!!!!!!!!!!!!!!!  SOPORTERIA !!!!!!!!!!!!!!!!!!!!!!!!</v>
          </cell>
        </row>
        <row r="426">
          <cell r="A426" t="str">
            <v>Grapa Galvanizada de 1"</v>
          </cell>
        </row>
        <row r="427">
          <cell r="A427" t="str">
            <v>Grapa Galvanizada de 1.1/2"</v>
          </cell>
        </row>
        <row r="428">
          <cell r="A428" t="str">
            <v>Grapa Galvanizada de 1/2"</v>
          </cell>
        </row>
        <row r="429">
          <cell r="A429" t="str">
            <v>Grapa Galvanizada de 2"</v>
          </cell>
        </row>
        <row r="430">
          <cell r="A430" t="str">
            <v>Grapa Galvanizada de 3/4"</v>
          </cell>
        </row>
        <row r="431">
          <cell r="A431" t="str">
            <v>!!!!!!!!!!!!!!!!!!!!!!!  RED MEDIA TENSION !!!!!!!!!!!!!!!!!!!!!!!!</v>
          </cell>
        </row>
        <row r="432">
          <cell r="A432" t="str">
            <v>Collarin Banda de 6" -  8"</v>
          </cell>
        </row>
        <row r="433">
          <cell r="A433" t="str">
            <v>Cuchilla de 2x30 AMP</v>
          </cell>
        </row>
        <row r="434">
          <cell r="A434" t="str">
            <v>Grillete para Soporte de Brazo de 1"</v>
          </cell>
        </row>
        <row r="435">
          <cell r="A435" t="str">
            <v>Pararrayos 4 Puntas</v>
          </cell>
        </row>
        <row r="436">
          <cell r="A436" t="str">
            <v>Perno Carruaje 5/8" x 1.1/2"</v>
          </cell>
        </row>
        <row r="437">
          <cell r="A437" t="str">
            <v>Perno Maquina 1/2" x 1.1/2"</v>
          </cell>
        </row>
        <row r="438">
          <cell r="A438" t="str">
            <v>Poste en Concreto de 14 mx 750 kgs</v>
          </cell>
        </row>
        <row r="439">
          <cell r="A439" t="str">
            <v>Riel omega de 35 mm</v>
          </cell>
        </row>
        <row r="440">
          <cell r="A440" t="str">
            <v>!!!!!!!!!!!!!!!!!!!!!!!  DUCTOS Y BANDEJAS !!!!!!!!!!!!!!!!!!!!!!!!</v>
          </cell>
        </row>
        <row r="441">
          <cell r="A441" t="str">
            <v>Amarras Plasticas de 20 Cm</v>
          </cell>
        </row>
        <row r="442">
          <cell r="A442" t="str">
            <v>Amarras Plasticas de 30 Cm</v>
          </cell>
        </row>
      </sheetData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ES"/>
      <sheetName val="T133-134"/>
      <sheetName val="T132-133"/>
      <sheetName val="T130-131"/>
    </sheetNames>
    <sheetDataSet>
      <sheetData sheetId="0">
        <row r="11">
          <cell r="D11" t="str">
            <v>m3</v>
          </cell>
        </row>
        <row r="13">
          <cell r="D13" t="str">
            <v>m3</v>
          </cell>
        </row>
        <row r="15">
          <cell r="D15" t="str">
            <v>m2</v>
          </cell>
        </row>
        <row r="17">
          <cell r="D17" t="str">
            <v>m</v>
          </cell>
        </row>
        <row r="19">
          <cell r="D19">
            <v>0</v>
          </cell>
        </row>
        <row r="21">
          <cell r="D21" t="str">
            <v xml:space="preserve"> m3</v>
          </cell>
        </row>
        <row r="23">
          <cell r="D23" t="str">
            <v xml:space="preserve"> m3</v>
          </cell>
        </row>
        <row r="25">
          <cell r="D25" t="str">
            <v xml:space="preserve"> m3</v>
          </cell>
        </row>
        <row r="27">
          <cell r="D27" t="str">
            <v xml:space="preserve"> m3</v>
          </cell>
        </row>
        <row r="29">
          <cell r="D29" t="str">
            <v>un</v>
          </cell>
        </row>
        <row r="31">
          <cell r="D31" t="str">
            <v xml:space="preserve"> m3</v>
          </cell>
        </row>
        <row r="33">
          <cell r="D33" t="str">
            <v>un</v>
          </cell>
        </row>
        <row r="37">
          <cell r="D37" t="str">
            <v>m3</v>
          </cell>
        </row>
        <row r="39">
          <cell r="D39" t="str">
            <v>m3</v>
          </cell>
        </row>
        <row r="41">
          <cell r="D41" t="str">
            <v>m3</v>
          </cell>
        </row>
        <row r="45">
          <cell r="D45" t="str">
            <v>m2</v>
          </cell>
        </row>
        <row r="47">
          <cell r="D47" t="str">
            <v>m2</v>
          </cell>
        </row>
        <row r="49">
          <cell r="D49" t="str">
            <v>m2</v>
          </cell>
        </row>
        <row r="51">
          <cell r="D51" t="str">
            <v>m3</v>
          </cell>
        </row>
        <row r="55">
          <cell r="D55" t="str">
            <v>m3</v>
          </cell>
        </row>
        <row r="57">
          <cell r="D57" t="str">
            <v>m3</v>
          </cell>
        </row>
        <row r="59">
          <cell r="D59" t="str">
            <v>m3</v>
          </cell>
        </row>
        <row r="63">
          <cell r="D63" t="str">
            <v>m3</v>
          </cell>
        </row>
        <row r="65">
          <cell r="D65" t="str">
            <v>m3</v>
          </cell>
        </row>
        <row r="67">
          <cell r="D67" t="str">
            <v>m2</v>
          </cell>
        </row>
        <row r="71">
          <cell r="D71" t="str">
            <v>m2</v>
          </cell>
        </row>
        <row r="73">
          <cell r="D73" t="str">
            <v>m2</v>
          </cell>
        </row>
        <row r="75">
          <cell r="D75" t="str">
            <v>m2</v>
          </cell>
        </row>
        <row r="77">
          <cell r="D77" t="str">
            <v>m3</v>
          </cell>
        </row>
        <row r="79">
          <cell r="D79" t="str">
            <v>m3</v>
          </cell>
        </row>
        <row r="81">
          <cell r="D81" t="str">
            <v>m2</v>
          </cell>
        </row>
        <row r="85">
          <cell r="D85" t="str">
            <v>m2</v>
          </cell>
        </row>
        <row r="87">
          <cell r="D87" t="str">
            <v>m2</v>
          </cell>
        </row>
        <row r="91">
          <cell r="D91" t="str">
            <v>m3</v>
          </cell>
        </row>
        <row r="93">
          <cell r="D93" t="str">
            <v>m3</v>
          </cell>
        </row>
        <row r="95">
          <cell r="D95" t="str">
            <v>m3</v>
          </cell>
        </row>
        <row r="99">
          <cell r="D99" t="str">
            <v>m3</v>
          </cell>
        </row>
        <row r="101">
          <cell r="D101" t="str">
            <v>m3</v>
          </cell>
        </row>
        <row r="103">
          <cell r="D103" t="str">
            <v>m3</v>
          </cell>
        </row>
        <row r="105">
          <cell r="D105" t="str">
            <v>m3</v>
          </cell>
        </row>
        <row r="109">
          <cell r="D109" t="str">
            <v>Kg</v>
          </cell>
        </row>
        <row r="111">
          <cell r="D111" t="str">
            <v>Kg</v>
          </cell>
        </row>
        <row r="113">
          <cell r="D113" t="str">
            <v>un</v>
          </cell>
        </row>
        <row r="117">
          <cell r="D117" t="str">
            <v>un</v>
          </cell>
        </row>
        <row r="119">
          <cell r="D119" t="str">
            <v>un</v>
          </cell>
        </row>
        <row r="121">
          <cell r="D121" t="str">
            <v>un</v>
          </cell>
        </row>
        <row r="123">
          <cell r="D123" t="str">
            <v>un</v>
          </cell>
        </row>
        <row r="129">
          <cell r="D129" t="str">
            <v>m</v>
          </cell>
        </row>
        <row r="131">
          <cell r="D131" t="str">
            <v>m</v>
          </cell>
        </row>
        <row r="133">
          <cell r="D133" t="str">
            <v>m</v>
          </cell>
        </row>
        <row r="135">
          <cell r="D135" t="str">
            <v>m</v>
          </cell>
        </row>
        <row r="137">
          <cell r="D137" t="str">
            <v>m</v>
          </cell>
        </row>
        <row r="139">
          <cell r="D139" t="str">
            <v>m</v>
          </cell>
        </row>
        <row r="143">
          <cell r="D143" t="str">
            <v>m</v>
          </cell>
        </row>
        <row r="145">
          <cell r="D145" t="str">
            <v>m</v>
          </cell>
        </row>
        <row r="147">
          <cell r="D147" t="str">
            <v>m</v>
          </cell>
        </row>
        <row r="149">
          <cell r="D149" t="str">
            <v>m</v>
          </cell>
        </row>
        <row r="153">
          <cell r="D153" t="str">
            <v>m</v>
          </cell>
        </row>
        <row r="155">
          <cell r="D155" t="str">
            <v>m</v>
          </cell>
        </row>
        <row r="157">
          <cell r="D157" t="str">
            <v>m</v>
          </cell>
        </row>
        <row r="159">
          <cell r="D159" t="str">
            <v>m</v>
          </cell>
        </row>
        <row r="161">
          <cell r="D161" t="str">
            <v>m</v>
          </cell>
        </row>
        <row r="163">
          <cell r="D163" t="str">
            <v>m</v>
          </cell>
        </row>
        <row r="167">
          <cell r="D167" t="str">
            <v>m</v>
          </cell>
        </row>
        <row r="169">
          <cell r="D169" t="str">
            <v>m</v>
          </cell>
        </row>
        <row r="171">
          <cell r="D171" t="str">
            <v>m</v>
          </cell>
        </row>
        <row r="175">
          <cell r="D175" t="str">
            <v>m</v>
          </cell>
        </row>
        <row r="177">
          <cell r="D177" t="str">
            <v>m</v>
          </cell>
        </row>
        <row r="179">
          <cell r="D179" t="str">
            <v>m</v>
          </cell>
        </row>
        <row r="181">
          <cell r="D181" t="str">
            <v>m</v>
          </cell>
        </row>
        <row r="183">
          <cell r="D183" t="str">
            <v>m</v>
          </cell>
        </row>
        <row r="185">
          <cell r="D185" t="str">
            <v>m</v>
          </cell>
        </row>
        <row r="187">
          <cell r="D187" t="str">
            <v>m</v>
          </cell>
        </row>
        <row r="191">
          <cell r="D191" t="str">
            <v>m</v>
          </cell>
        </row>
        <row r="193">
          <cell r="D193" t="str">
            <v>m</v>
          </cell>
        </row>
        <row r="194">
          <cell r="D194">
            <v>0</v>
          </cell>
        </row>
        <row r="197">
          <cell r="D197" t="str">
            <v>m</v>
          </cell>
        </row>
        <row r="199">
          <cell r="D199" t="str">
            <v>m</v>
          </cell>
        </row>
        <row r="201">
          <cell r="D201" t="str">
            <v>m</v>
          </cell>
        </row>
        <row r="205">
          <cell r="D205" t="str">
            <v>un</v>
          </cell>
        </row>
        <row r="207">
          <cell r="D207" t="str">
            <v>un</v>
          </cell>
        </row>
        <row r="209">
          <cell r="D209" t="str">
            <v>un</v>
          </cell>
        </row>
        <row r="211">
          <cell r="D211" t="str">
            <v>un</v>
          </cell>
        </row>
        <row r="213">
          <cell r="D213" t="str">
            <v>un</v>
          </cell>
        </row>
        <row r="219">
          <cell r="D219" t="str">
            <v>un</v>
          </cell>
        </row>
        <row r="221">
          <cell r="D221" t="str">
            <v>un</v>
          </cell>
        </row>
        <row r="223">
          <cell r="D223" t="str">
            <v>un</v>
          </cell>
        </row>
        <row r="225">
          <cell r="D225" t="str">
            <v>un</v>
          </cell>
        </row>
        <row r="227">
          <cell r="D227" t="str">
            <v>un</v>
          </cell>
        </row>
        <row r="229">
          <cell r="D229" t="str">
            <v>un</v>
          </cell>
        </row>
        <row r="233">
          <cell r="D233" t="str">
            <v>un</v>
          </cell>
        </row>
        <row r="235">
          <cell r="D235" t="str">
            <v>un</v>
          </cell>
        </row>
        <row r="237">
          <cell r="D237" t="str">
            <v>un</v>
          </cell>
        </row>
        <row r="239">
          <cell r="D239" t="str">
            <v>un</v>
          </cell>
        </row>
        <row r="243">
          <cell r="D243" t="str">
            <v>un</v>
          </cell>
        </row>
        <row r="245">
          <cell r="D245" t="str">
            <v>un</v>
          </cell>
        </row>
        <row r="249">
          <cell r="D249" t="str">
            <v>un</v>
          </cell>
        </row>
        <row r="251">
          <cell r="D251" t="str">
            <v>un</v>
          </cell>
        </row>
        <row r="255">
          <cell r="D255" t="str">
            <v>un</v>
          </cell>
        </row>
        <row r="257">
          <cell r="D257" t="str">
            <v>un</v>
          </cell>
        </row>
        <row r="259">
          <cell r="D259" t="str">
            <v>un</v>
          </cell>
        </row>
        <row r="261">
          <cell r="D261" t="str">
            <v>un</v>
          </cell>
        </row>
        <row r="263">
          <cell r="D263" t="str">
            <v>un</v>
          </cell>
        </row>
        <row r="265">
          <cell r="D265" t="str">
            <v>un</v>
          </cell>
        </row>
        <row r="269">
          <cell r="D269" t="str">
            <v>un</v>
          </cell>
        </row>
        <row r="271">
          <cell r="D271" t="str">
            <v>un</v>
          </cell>
        </row>
        <row r="273">
          <cell r="D273" t="str">
            <v>un</v>
          </cell>
        </row>
        <row r="275">
          <cell r="D275" t="str">
            <v>un</v>
          </cell>
        </row>
        <row r="277">
          <cell r="D277" t="str">
            <v>un</v>
          </cell>
        </row>
        <row r="279">
          <cell r="D279" t="str">
            <v>un</v>
          </cell>
        </row>
        <row r="283">
          <cell r="D283" t="str">
            <v>un</v>
          </cell>
        </row>
        <row r="285">
          <cell r="D285" t="str">
            <v>un</v>
          </cell>
        </row>
        <row r="287">
          <cell r="D287" t="str">
            <v>un</v>
          </cell>
        </row>
        <row r="289">
          <cell r="D289" t="str">
            <v>un</v>
          </cell>
        </row>
        <row r="291">
          <cell r="D291" t="str">
            <v>un</v>
          </cell>
        </row>
        <row r="293">
          <cell r="D293" t="str">
            <v>un</v>
          </cell>
        </row>
        <row r="297">
          <cell r="D297" t="str">
            <v>un</v>
          </cell>
        </row>
        <row r="299">
          <cell r="D299" t="str">
            <v>un</v>
          </cell>
        </row>
        <row r="301">
          <cell r="D301" t="str">
            <v>un</v>
          </cell>
        </row>
        <row r="303">
          <cell r="D303" t="str">
            <v>un</v>
          </cell>
        </row>
        <row r="305">
          <cell r="D305" t="str">
            <v>un</v>
          </cell>
        </row>
        <row r="307">
          <cell r="D307" t="str">
            <v>un</v>
          </cell>
        </row>
        <row r="309">
          <cell r="D309" t="str">
            <v>un</v>
          </cell>
        </row>
        <row r="311">
          <cell r="D311" t="str">
            <v>un</v>
          </cell>
        </row>
        <row r="313">
          <cell r="D313" t="str">
            <v>un</v>
          </cell>
        </row>
        <row r="317">
          <cell r="D317" t="str">
            <v>un</v>
          </cell>
        </row>
        <row r="319">
          <cell r="D319" t="str">
            <v>un</v>
          </cell>
        </row>
        <row r="321">
          <cell r="D321" t="str">
            <v>un</v>
          </cell>
        </row>
        <row r="323">
          <cell r="D323" t="str">
            <v>un</v>
          </cell>
        </row>
        <row r="325">
          <cell r="D325" t="str">
            <v>un</v>
          </cell>
        </row>
        <row r="327">
          <cell r="D327" t="str">
            <v>un</v>
          </cell>
        </row>
        <row r="331">
          <cell r="D331" t="str">
            <v>un</v>
          </cell>
        </row>
        <row r="333">
          <cell r="D333" t="str">
            <v>un</v>
          </cell>
        </row>
        <row r="335">
          <cell r="D335" t="str">
            <v>un</v>
          </cell>
        </row>
        <row r="337">
          <cell r="D337" t="str">
            <v>un</v>
          </cell>
        </row>
        <row r="339">
          <cell r="D339" t="str">
            <v>un</v>
          </cell>
        </row>
        <row r="341">
          <cell r="D341" t="str">
            <v>un</v>
          </cell>
        </row>
        <row r="343">
          <cell r="D343" t="str">
            <v>un</v>
          </cell>
        </row>
        <row r="345">
          <cell r="D345" t="str">
            <v>un</v>
          </cell>
        </row>
        <row r="349">
          <cell r="D349" t="str">
            <v>un</v>
          </cell>
        </row>
        <row r="351">
          <cell r="D351" t="str">
            <v>un</v>
          </cell>
        </row>
        <row r="353">
          <cell r="D353" t="str">
            <v>un</v>
          </cell>
        </row>
        <row r="355">
          <cell r="D355" t="str">
            <v>un</v>
          </cell>
        </row>
        <row r="357">
          <cell r="D357" t="str">
            <v>un</v>
          </cell>
        </row>
        <row r="359">
          <cell r="D359" t="str">
            <v>un</v>
          </cell>
        </row>
        <row r="361">
          <cell r="D361" t="str">
            <v>un</v>
          </cell>
        </row>
        <row r="363">
          <cell r="D363" t="str">
            <v>un</v>
          </cell>
        </row>
        <row r="367">
          <cell r="D367" t="str">
            <v>un</v>
          </cell>
        </row>
        <row r="369">
          <cell r="D369" t="str">
            <v>un</v>
          </cell>
        </row>
        <row r="371">
          <cell r="D371" t="str">
            <v>un</v>
          </cell>
        </row>
        <row r="373">
          <cell r="D373" t="str">
            <v>un</v>
          </cell>
        </row>
        <row r="377">
          <cell r="D377" t="str">
            <v>un</v>
          </cell>
        </row>
        <row r="379">
          <cell r="D379" t="str">
            <v>un</v>
          </cell>
        </row>
        <row r="381">
          <cell r="D381" t="str">
            <v>un</v>
          </cell>
        </row>
        <row r="383">
          <cell r="D383" t="str">
            <v>un</v>
          </cell>
        </row>
        <row r="388">
          <cell r="D388" t="str">
            <v>un</v>
          </cell>
        </row>
        <row r="390">
          <cell r="D390" t="str">
            <v>un</v>
          </cell>
        </row>
        <row r="392">
          <cell r="D392" t="str">
            <v>un</v>
          </cell>
        </row>
        <row r="396">
          <cell r="D396" t="str">
            <v>un</v>
          </cell>
        </row>
        <row r="398">
          <cell r="D398" t="str">
            <v>un</v>
          </cell>
        </row>
        <row r="400">
          <cell r="D400" t="str">
            <v>un</v>
          </cell>
        </row>
        <row r="402">
          <cell r="D402" t="str">
            <v>un</v>
          </cell>
        </row>
        <row r="406">
          <cell r="D406" t="str">
            <v>un</v>
          </cell>
        </row>
        <row r="408">
          <cell r="D408" t="str">
            <v>un</v>
          </cell>
        </row>
        <row r="410">
          <cell r="D410" t="str">
            <v>un</v>
          </cell>
        </row>
        <row r="412">
          <cell r="D412" t="str">
            <v>un</v>
          </cell>
        </row>
        <row r="414">
          <cell r="D414" t="str">
            <v>un</v>
          </cell>
        </row>
        <row r="416">
          <cell r="D416" t="str">
            <v>un</v>
          </cell>
        </row>
        <row r="420">
          <cell r="D420" t="str">
            <v>un</v>
          </cell>
        </row>
        <row r="422">
          <cell r="D422" t="str">
            <v>un</v>
          </cell>
        </row>
        <row r="424">
          <cell r="D424" t="str">
            <v>un</v>
          </cell>
        </row>
        <row r="426">
          <cell r="D426" t="str">
            <v>un</v>
          </cell>
        </row>
        <row r="428">
          <cell r="D428" t="str">
            <v>un</v>
          </cell>
        </row>
        <row r="432">
          <cell r="D432" t="str">
            <v>un</v>
          </cell>
        </row>
        <row r="434">
          <cell r="D434" t="str">
            <v>un</v>
          </cell>
        </row>
        <row r="436">
          <cell r="D436" t="str">
            <v>un</v>
          </cell>
        </row>
        <row r="438">
          <cell r="D438" t="str">
            <v>un</v>
          </cell>
        </row>
        <row r="440">
          <cell r="D440" t="str">
            <v>un</v>
          </cell>
        </row>
        <row r="444">
          <cell r="D444" t="str">
            <v>un</v>
          </cell>
        </row>
        <row r="446">
          <cell r="D446" t="str">
            <v>un</v>
          </cell>
        </row>
        <row r="448">
          <cell r="D448" t="str">
            <v>un</v>
          </cell>
        </row>
        <row r="450">
          <cell r="D450" t="str">
            <v>un</v>
          </cell>
        </row>
        <row r="452">
          <cell r="D452" t="str">
            <v>un</v>
          </cell>
        </row>
        <row r="456">
          <cell r="D456" t="str">
            <v>un</v>
          </cell>
        </row>
        <row r="458">
          <cell r="D458" t="str">
            <v>un</v>
          </cell>
        </row>
        <row r="460">
          <cell r="D460" t="str">
            <v>un</v>
          </cell>
        </row>
        <row r="462">
          <cell r="D462" t="str">
            <v>un</v>
          </cell>
        </row>
        <row r="464">
          <cell r="D464" t="str">
            <v>un</v>
          </cell>
        </row>
        <row r="466">
          <cell r="D466" t="str">
            <v>un</v>
          </cell>
        </row>
        <row r="468">
          <cell r="D468" t="str">
            <v>un</v>
          </cell>
        </row>
        <row r="470">
          <cell r="D470" t="str">
            <v>un</v>
          </cell>
        </row>
        <row r="472">
          <cell r="D472" t="str">
            <v>un</v>
          </cell>
        </row>
        <row r="473">
          <cell r="D473">
            <v>0</v>
          </cell>
        </row>
        <row r="474">
          <cell r="D474" t="str">
            <v>cm2</v>
          </cell>
        </row>
        <row r="476">
          <cell r="D476" t="str">
            <v>un</v>
          </cell>
        </row>
        <row r="480">
          <cell r="D480" t="str">
            <v>un</v>
          </cell>
        </row>
        <row r="482">
          <cell r="D482" t="str">
            <v>un</v>
          </cell>
        </row>
        <row r="484">
          <cell r="D484" t="str">
            <v>un</v>
          </cell>
        </row>
        <row r="486">
          <cell r="D486" t="str">
            <v>un</v>
          </cell>
        </row>
        <row r="488">
          <cell r="D488" t="str">
            <v>un</v>
          </cell>
        </row>
        <row r="490">
          <cell r="D490" t="str">
            <v>un</v>
          </cell>
        </row>
        <row r="494">
          <cell r="D494" t="str">
            <v>un</v>
          </cell>
        </row>
        <row r="496">
          <cell r="D496" t="str">
            <v>un</v>
          </cell>
        </row>
        <row r="498">
          <cell r="D498" t="str">
            <v>un</v>
          </cell>
        </row>
        <row r="500">
          <cell r="D500" t="str">
            <v>un</v>
          </cell>
        </row>
        <row r="502">
          <cell r="D502" t="str">
            <v>un</v>
          </cell>
        </row>
        <row r="504">
          <cell r="D504" t="str">
            <v>un</v>
          </cell>
        </row>
        <row r="506">
          <cell r="D506" t="str">
            <v>un</v>
          </cell>
        </row>
        <row r="508">
          <cell r="D508" t="str">
            <v>un</v>
          </cell>
        </row>
        <row r="510">
          <cell r="D510" t="str">
            <v>un</v>
          </cell>
        </row>
        <row r="512">
          <cell r="D512" t="str">
            <v>un</v>
          </cell>
        </row>
        <row r="514">
          <cell r="D514" t="str">
            <v>un</v>
          </cell>
        </row>
        <row r="518">
          <cell r="D518" t="str">
            <v xml:space="preserve"> cm</v>
          </cell>
        </row>
        <row r="520">
          <cell r="D520" t="str">
            <v xml:space="preserve"> cm</v>
          </cell>
        </row>
        <row r="522">
          <cell r="D522" t="str">
            <v>cm</v>
          </cell>
        </row>
        <row r="524">
          <cell r="D524" t="str">
            <v>un</v>
          </cell>
        </row>
        <row r="530">
          <cell r="D530" t="str">
            <v>m</v>
          </cell>
        </row>
        <row r="532">
          <cell r="D532" t="str">
            <v>m</v>
          </cell>
        </row>
        <row r="534">
          <cell r="D534" t="str">
            <v>m</v>
          </cell>
        </row>
        <row r="536">
          <cell r="D536" t="str">
            <v>m</v>
          </cell>
        </row>
        <row r="538">
          <cell r="D538" t="str">
            <v>m</v>
          </cell>
        </row>
        <row r="540">
          <cell r="D540" t="str">
            <v>m</v>
          </cell>
        </row>
        <row r="544">
          <cell r="D544" t="str">
            <v>m</v>
          </cell>
        </row>
        <row r="546">
          <cell r="D546" t="str">
            <v>m</v>
          </cell>
        </row>
        <row r="548">
          <cell r="D548" t="str">
            <v>m</v>
          </cell>
        </row>
        <row r="550">
          <cell r="D550" t="str">
            <v>un</v>
          </cell>
        </row>
        <row r="554">
          <cell r="D554" t="str">
            <v>un</v>
          </cell>
        </row>
        <row r="556">
          <cell r="D556" t="str">
            <v>un</v>
          </cell>
        </row>
        <row r="558">
          <cell r="D558" t="str">
            <v>un</v>
          </cell>
        </row>
        <row r="560">
          <cell r="D560" t="str">
            <v>m</v>
          </cell>
        </row>
        <row r="564">
          <cell r="D564" t="str">
            <v>un</v>
          </cell>
        </row>
        <row r="566">
          <cell r="D566" t="str">
            <v>un</v>
          </cell>
        </row>
        <row r="568">
          <cell r="D568" t="str">
            <v>un</v>
          </cell>
        </row>
        <row r="572">
          <cell r="D572" t="str">
            <v>un</v>
          </cell>
        </row>
        <row r="574">
          <cell r="D574" t="str">
            <v>un</v>
          </cell>
        </row>
        <row r="576">
          <cell r="D576" t="str">
            <v>un</v>
          </cell>
        </row>
        <row r="578">
          <cell r="D578" t="str">
            <v>un</v>
          </cell>
        </row>
        <row r="580">
          <cell r="D580" t="str">
            <v>un</v>
          </cell>
        </row>
        <row r="584">
          <cell r="D584" t="str">
            <v>un</v>
          </cell>
        </row>
        <row r="586">
          <cell r="D586" t="str">
            <v>un</v>
          </cell>
        </row>
        <row r="588">
          <cell r="D588" t="str">
            <v>un</v>
          </cell>
        </row>
        <row r="590">
          <cell r="D590" t="str">
            <v>un</v>
          </cell>
        </row>
        <row r="592">
          <cell r="D592" t="str">
            <v>un</v>
          </cell>
        </row>
        <row r="596">
          <cell r="D596" t="str">
            <v>un</v>
          </cell>
        </row>
        <row r="598">
          <cell r="D598" t="str">
            <v>un</v>
          </cell>
        </row>
        <row r="600">
          <cell r="D600" t="str">
            <v>un</v>
          </cell>
        </row>
        <row r="604">
          <cell r="D604" t="str">
            <v>un</v>
          </cell>
        </row>
        <row r="606">
          <cell r="D606" t="str">
            <v>un</v>
          </cell>
        </row>
        <row r="608">
          <cell r="D608" t="str">
            <v>un</v>
          </cell>
        </row>
        <row r="610">
          <cell r="D610" t="str">
            <v>un</v>
          </cell>
        </row>
        <row r="612">
          <cell r="D612" t="str">
            <v>un</v>
          </cell>
        </row>
        <row r="614">
          <cell r="D614" t="str">
            <v>un</v>
          </cell>
        </row>
        <row r="616">
          <cell r="D616" t="str">
            <v>un</v>
          </cell>
        </row>
        <row r="618">
          <cell r="D618" t="str">
            <v>un</v>
          </cell>
        </row>
        <row r="622">
          <cell r="D622" t="str">
            <v>m</v>
          </cell>
        </row>
        <row r="624">
          <cell r="D624" t="str">
            <v>m</v>
          </cell>
        </row>
        <row r="626">
          <cell r="D626" t="str">
            <v>un</v>
          </cell>
        </row>
        <row r="628">
          <cell r="D628" t="str">
            <v>un</v>
          </cell>
        </row>
        <row r="632">
          <cell r="D632" t="str">
            <v>h</v>
          </cell>
        </row>
        <row r="634">
          <cell r="D634" t="str">
            <v>h</v>
          </cell>
        </row>
        <row r="636">
          <cell r="D636" t="str">
            <v>h</v>
          </cell>
        </row>
        <row r="638">
          <cell r="D638" t="str">
            <v>h</v>
          </cell>
        </row>
        <row r="640">
          <cell r="D640" t="str">
            <v>h</v>
          </cell>
        </row>
        <row r="642">
          <cell r="D642" t="str">
            <v>h</v>
          </cell>
        </row>
        <row r="646">
          <cell r="D646" t="str">
            <v>h</v>
          </cell>
        </row>
        <row r="648">
          <cell r="D648" t="str">
            <v>h</v>
          </cell>
        </row>
        <row r="650">
          <cell r="D650" t="str">
            <v>un</v>
          </cell>
        </row>
        <row r="654">
          <cell r="D654" t="str">
            <v>sg</v>
          </cell>
        </row>
      </sheetData>
      <sheetData sheetId="1"/>
      <sheetData sheetId="2"/>
      <sheetData sheetId="3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</sheetNames>
    <sheetDataSet>
      <sheetData sheetId="0">
        <row r="45">
          <cell r="B45">
            <v>1200</v>
          </cell>
        </row>
        <row r="90">
          <cell r="B90">
            <v>800</v>
          </cell>
        </row>
      </sheetData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de Ctrol de Cambios"/>
      <sheetName val="Oferta"/>
      <sheetName val="Listado Materiales"/>
      <sheetName val="Listado Mano de Obra"/>
    </sheetNames>
    <sheetDataSet>
      <sheetData sheetId="0"/>
      <sheetData sheetId="1" refreshError="1"/>
      <sheetData sheetId="2">
        <row r="7">
          <cell r="A7" t="str">
            <v>!!!!!!!!!!!!!!!!!!!!!!!!  CATEGORIA 6 !!!!!!!!!!!!!!!!!!!!!!!!</v>
          </cell>
        </row>
        <row r="8">
          <cell r="A8" t="str">
            <v>Patch Panel 12 Puertos, Cat 6 Con Jacks Marca AMP Ref: 1375013-2</v>
          </cell>
        </row>
        <row r="9">
          <cell r="A9" t="str">
            <v>Patch Panel 12 Puertos, Modular Cat 6 Sin Jacks Marca AMP Ref: 1933412-1</v>
          </cell>
        </row>
        <row r="10">
          <cell r="A10" t="str">
            <v>Patch Panel 24 Puertos, Cat 6 Con Jacks Marca AMP Ref: 1375014-2</v>
          </cell>
        </row>
        <row r="11">
          <cell r="A11" t="str">
            <v>Patch Cord, Cat 6, 0.9 Mt, 3 Ft Rojo Marca AMP Ref: 219888-3</v>
          </cell>
        </row>
        <row r="12">
          <cell r="A12" t="str">
            <v>Patch Cord, Cat 6, 0.9 Mt, 3 Ft Azul Marca AMP Ref: 219886-3</v>
          </cell>
        </row>
        <row r="13">
          <cell r="A13" t="str">
            <v>Patch Cord, Cat 6, 2 Mt, 7 Ft Rojo Marca AMP Ref: 219888-7</v>
          </cell>
        </row>
        <row r="14">
          <cell r="A14" t="str">
            <v>Patch Cord, Cat 6, 2 Mt, 7 Ft Azul Marca AMP Ref: 219886-7</v>
          </cell>
        </row>
        <row r="15">
          <cell r="A15" t="str">
            <v>Patch Cord, Cat 6, 3 Mt, 10 Ft Rojo Marca AMP Ref: 2198881--0</v>
          </cell>
        </row>
        <row r="16">
          <cell r="A16" t="str">
            <v>Patch Cord, Cat 6, 3 Mt, 10 Ft Azul Marca AMP Ref: 2198861--0</v>
          </cell>
        </row>
        <row r="17">
          <cell r="A17" t="str">
            <v>Patch Cord, Cat 6, 5 Mt, 16 Ft Rojo Marca AMP Ref: 2198881--6</v>
          </cell>
        </row>
        <row r="18">
          <cell r="A18" t="str">
            <v>Patch Cord, Cat 6, 5 Mt, 16 Ft Azul Marca AMP Ref: 2198861--6</v>
          </cell>
        </row>
        <row r="19">
          <cell r="A19" t="str">
            <v>Patch Cord, Cat 6, 10 Mt, 30 Ft Rojo Marca AMP Ref: 2198883--0</v>
          </cell>
        </row>
        <row r="20">
          <cell r="A20" t="str">
            <v>Patch Cord, Cat 6, 10 Mt, 30 Ft Azul Marca AMP Ref: 2198863--0</v>
          </cell>
        </row>
        <row r="21">
          <cell r="A21" t="str">
            <v>Faceplate Para Dos Toma Tipo Standard, Color Blanco, Marca AMP Ref: 557505-3</v>
          </cell>
        </row>
        <row r="22">
          <cell r="A22" t="str">
            <v>Faceplate Para Dos Toma Tipo Angled, Color Blanco, Marca AMP Ref: 1375155-3</v>
          </cell>
        </row>
        <row r="23">
          <cell r="A23" t="str">
            <v>Hideout Outlet Marca AMP Ref: 503997-3</v>
          </cell>
        </row>
        <row r="24">
          <cell r="A24" t="str">
            <v>Jack, Cat.6, Con Protector, a 180° Marca AMP Ref:1375188-1</v>
          </cell>
        </row>
        <row r="25">
          <cell r="A25" t="str">
            <v>Jack, Cat.6, Con Protector, a 90° Marca AMP Ref:1479552-1</v>
          </cell>
        </row>
        <row r="26">
          <cell r="A26" t="str">
            <v>Cable UTP, Cat 6, 4 Pares, Solido, Caja Por 305 Metros, Marca AMP Ref: 219560-6</v>
          </cell>
        </row>
        <row r="27">
          <cell r="A27" t="str">
            <v>!!!!!!!!!!!!!!!!!!!!!!!!  CATEGORIA 6A !!!!!!!!!!!!!!!!!!!!!!!!</v>
          </cell>
        </row>
        <row r="28">
          <cell r="A28" t="str">
            <v>Patch Panel 24 Puertos, Cat 6a Con Jacks Marca AMP Ref: 1933319-2</v>
          </cell>
        </row>
        <row r="29">
          <cell r="A29" t="str">
            <v>Patch Cord, Cat 6a Blindado 0.9 Mt, 3 Ft Rojo Marca AMP Ref: 1499829-3</v>
          </cell>
        </row>
        <row r="30">
          <cell r="A30" t="str">
            <v>Patch Cord, Cat 6a Blindado 0.9 Mt, 3 Ft Azul Marca AMP Ref: 1499826-3</v>
          </cell>
        </row>
        <row r="31">
          <cell r="A31" t="str">
            <v>Patch Cord, Cat 6a Blindado 0.9 Mt, 3 Ft Gris Marca AMP Ref: 1499825-3</v>
          </cell>
        </row>
        <row r="32">
          <cell r="A32" t="str">
            <v>Patch Cord, Cat 6a Blindado 2 Mt, 7 Ft Rojo Marca AMP Ref: 1499829-7</v>
          </cell>
        </row>
        <row r="33">
          <cell r="A33" t="str">
            <v>Patch Cord, Cat 6a Blindado 2 Mt, 7 Ft Azul Marca AMP Ref: 1499826-7</v>
          </cell>
        </row>
        <row r="34">
          <cell r="A34" t="str">
            <v>Patch Cord, Cat 6a Blindado 2 Mt, 7 Ft Gris Marca AMP Ref: 1499825-7</v>
          </cell>
        </row>
        <row r="35">
          <cell r="A35" t="str">
            <v>Patch Cord, Cat 6a Blindado 3 Mt, 10 Ft Rojo Marca AMP Ref: 14998291--0</v>
          </cell>
        </row>
        <row r="36">
          <cell r="A36" t="str">
            <v>Patch Cord, Cat 6a Blindado 3 Mt, 10 Ft Azul Marca AMP Ref: 14998261--0</v>
          </cell>
        </row>
        <row r="37">
          <cell r="A37" t="str">
            <v>Patch Cord, Cat 6a Blindado 3 Mt, 10 Ft Gris Marca AMP Ref: 14998251--0</v>
          </cell>
        </row>
        <row r="38">
          <cell r="A38" t="str">
            <v>Patch Cord, Cat 6a Blindado 1 Mt Rojo Marca Siemon Ref: 19SIMC6AS01M03LB</v>
          </cell>
        </row>
        <row r="39">
          <cell r="A39" t="str">
            <v>Patch Cord, Cat 6a Blindado 1 Mt Azul Marca Siemon Ref: 19SIMC6AS01M03LB</v>
          </cell>
        </row>
        <row r="40">
          <cell r="A40" t="str">
            <v>Patch Cord, Cat 6a Blindado 1 Mt Gris Marca Siemon Ref: 19SIMC6AS01M03LB</v>
          </cell>
        </row>
        <row r="41">
          <cell r="A41" t="str">
            <v>Patch Cord, Cat 6a Blindado 2 Mt Rojo Marca Siemon Ref:19SIMC6AS02M03LB</v>
          </cell>
        </row>
        <row r="42">
          <cell r="A42" t="str">
            <v>Patch Cord, Cat 6a Blindado 2 Mt Azul Marca Siemon Ref:19SIMC6AS02M03LB</v>
          </cell>
        </row>
        <row r="43">
          <cell r="A43" t="str">
            <v>Patch Cord, Cat 6a Blindado 2 Mt Gris Marca Siemon Ref:19SIMC6AS02M03LB</v>
          </cell>
        </row>
        <row r="44">
          <cell r="A44" t="str">
            <v>Patch Cord, Cat 6a Blindado 3 Mt Rojo Marca Siemon Ref: 19SIMC6AS03M03LB</v>
          </cell>
        </row>
        <row r="45">
          <cell r="A45" t="str">
            <v>Patch Cord, Cat 6a Blindado 3 Mt Azul Marca Siemon Ref: 19SIMC6AS03M03LB</v>
          </cell>
        </row>
        <row r="46">
          <cell r="A46" t="str">
            <v>Patch Cord, Cat 6a Blindado 3 Mt Gris Marca Siemon Ref: 19SIMC6AS03M03LB</v>
          </cell>
        </row>
        <row r="47">
          <cell r="A47" t="str">
            <v>Cable F/UTP, Cat 6a, 4 Pares, Solido, CMR Caja Por 1000 Metros, Marca AMP Ref: 4-1499389-5</v>
          </cell>
        </row>
        <row r="48">
          <cell r="A48" t="str">
            <v>Cable F/Utp, Cat 6a, 4 Pares, Solido, Caja Por 305 Metros, Marca Siemon Ref: 19SC9A6R4A5</v>
          </cell>
        </row>
        <row r="49">
          <cell r="A49" t="str">
            <v>Jack, Cat.6a, Con Protector, a 180° Marca AMP Ref:1711160-1</v>
          </cell>
        </row>
        <row r="50">
          <cell r="A50" t="str">
            <v>Jack, Cat.6a, Con Protector, a 90° Marca AMP Ref:1711295-1</v>
          </cell>
        </row>
        <row r="51">
          <cell r="A51" t="str">
            <v>Toma Sencilla, Cat.6a, Tipo Max Plana, Color Blanco, Marca Siemon Ref:19SI10GMXFS</v>
          </cell>
        </row>
        <row r="52">
          <cell r="A52" t="str">
            <v>Toma Sencilla, Cat.6a, Tipo Max Angulada, Color Blanco, Marca Siemon Ref: 19SI10GMXS</v>
          </cell>
        </row>
        <row r="53">
          <cell r="A53" t="str">
            <v>Faceplate Para Dos Toma Tipo Angled, Color Blanco, Marca AMP Ref: 1375155-3</v>
          </cell>
        </row>
        <row r="54">
          <cell r="A54" t="str">
            <v>Faceplate Para Dos Toma Tipo Max, Marca Siemon Ref: 19SI10GMXFPS0202B</v>
          </cell>
        </row>
        <row r="55">
          <cell r="A55" t="str">
            <v>Faceplate Para Cuatro Toma Tipo Max, Marca Siemon Ref: 10GMX-FPS04-02B</v>
          </cell>
        </row>
        <row r="56">
          <cell r="A56" t="str">
            <v>Espacio Libre, Color Blanco, Marca AMP Ref: 1479494-3</v>
          </cell>
        </row>
        <row r="57">
          <cell r="A57" t="str">
            <v>Espacio Libre, Color Negro, Marca AMP Ref: 1479494-2</v>
          </cell>
        </row>
        <row r="58">
          <cell r="A58" t="str">
            <v>Espacio Libre Tipo Max, Color Negro, Bolsa Por 10 Und, Marca Siemon Ref: 19SIMXBL01</v>
          </cell>
        </row>
        <row r="59">
          <cell r="A59" t="str">
            <v>Espacio Libre Tipo Max, Color Blanco, Bolsa Por 10 Und, Marca Siemon Ref: 19SIMXBL02</v>
          </cell>
        </row>
        <row r="60">
          <cell r="A60" t="str">
            <v xml:space="preserve">!!!!!!!!!!!!!!!!!!!!!!!!  CATEGORIA 7A SIEMON !!!!!!!!!!!!!!!!!!!!!!!! </v>
          </cell>
        </row>
        <row r="61">
          <cell r="A61" t="str">
            <v>Soporte Posterior para Patch Panel Marca Siemon</v>
          </cell>
        </row>
        <row r="62">
          <cell r="A62" t="str">
            <v>Patch Cord 1 Par Tera A Rj11 1 Mt Negro Ref: 19SIT1U101MB01L</v>
          </cell>
        </row>
        <row r="63">
          <cell r="A63" t="str">
            <v>Patch Cord 1 Par Tera A Rj11 1 Mt Azul Ref: 19SIT1U101MB06L</v>
          </cell>
        </row>
        <row r="64">
          <cell r="A64" t="str">
            <v>Patch Cord 1 Par Tera A Rj11 2 Mt Negro Ref: 19SIT1U102MB01L</v>
          </cell>
        </row>
        <row r="65">
          <cell r="A65" t="str">
            <v>Patch Cord 1 Par Tera A Rj11 2 Mt Azul Ref: 19SIT1U102MB06L</v>
          </cell>
        </row>
        <row r="66">
          <cell r="A66" t="str">
            <v>Patch Cord 1 Par Tera A Rj11 3 Mt Negro Ref: 19SIT1U103MB01L</v>
          </cell>
        </row>
        <row r="67">
          <cell r="A67" t="str">
            <v>Patch Cord 1 Par Tera A Rj11 3 Mt Azul Ref: 19SIT1U103MB06L</v>
          </cell>
        </row>
        <row r="68">
          <cell r="A68" t="str">
            <v>Patch Cord 1 Par Tera A Rj11 5 Mt Negro Ref: 19SIT1U105MB01L</v>
          </cell>
        </row>
        <row r="69">
          <cell r="A69" t="str">
            <v>Patch Cord 1 Par Tera A Rj11 5 Mt Azul Ref: 19SIT1U105MB06L</v>
          </cell>
        </row>
        <row r="70">
          <cell r="A70" t="str">
            <v>Patch Cord 2 Pares Tera A Rj45 Cat 5e 1 Mt Blanco Ref: 19SIT2E201MB02L</v>
          </cell>
        </row>
        <row r="71">
          <cell r="A71" t="str">
            <v>Patch Cord 2 Pares Tera A Rj45 Cat 5e 1 Mt Rojo Ref: 19SIT2E201MB03L</v>
          </cell>
        </row>
        <row r="72">
          <cell r="A72" t="str">
            <v>Patch Cord 2 Pares Tera A Rj45 Cat 5e 1 Mt Azul Ref: 19SIT2E201MB06L</v>
          </cell>
        </row>
        <row r="73">
          <cell r="A73" t="str">
            <v>Patch Cord 2 Pares Tera A Rj45 Cat 5e 2 Mt Blanco Ref: 19SIT2E202MB02L</v>
          </cell>
        </row>
        <row r="74">
          <cell r="A74" t="str">
            <v>Patch Cord 2 Pares Tera A Rj45 Cat 5e 2 Mt Rojo Ref: 19SIT2E202MB03L</v>
          </cell>
        </row>
        <row r="75">
          <cell r="A75" t="str">
            <v>Patch Cord 2 Pares Tera A Rj45 Cat 5e 2 Mt Azul Ref: 19SIT2E202MB06L</v>
          </cell>
        </row>
        <row r="76">
          <cell r="A76" t="str">
            <v>Patch Cord 2 Pares Tera A Rj45 Cat 5e 3 Mt Blanco Ref: 19SIT2E203MB02L</v>
          </cell>
        </row>
        <row r="77">
          <cell r="A77" t="str">
            <v>Patch Cord 2 Pares Tera A Rj45 Cat 5e 3 Mt Rojo Ref: 19SIT2E203MB03L</v>
          </cell>
        </row>
        <row r="78">
          <cell r="A78" t="str">
            <v>Patch Cord 2 Pares Tera A Rj45 Cat 5e 3 Mt Azul Ref: 19SIT2E203MB06L</v>
          </cell>
        </row>
        <row r="79">
          <cell r="A79" t="str">
            <v>Patch Cord 2 Pares Tera A Rj45 Cat 5e 5 Mt Blanco Ref: 19SIT2E205MB02L</v>
          </cell>
        </row>
        <row r="80">
          <cell r="A80" t="str">
            <v>Patch Cord 2 Pares Tera A Rj45 Cat 5e 5 Mt Rojo Ref: 19SIT2E205MB03L</v>
          </cell>
        </row>
        <row r="81">
          <cell r="A81" t="str">
            <v>Patch Cord 2 Pares Tera A Rj45 Cat 5e 5 Mt Azul Ref: 19SIT2E205MB06L</v>
          </cell>
        </row>
        <row r="82">
          <cell r="A82" t="str">
            <v>Patch Cord 4 Pares Tera A Rj45 Cat 6/6a 1 Mt Ref: 19SIT4A01MB03L</v>
          </cell>
        </row>
        <row r="83">
          <cell r="A83" t="str">
            <v>Patch Cord 4 Pares Tera a Rj45 Cat 6/6a 2 Mt Ref: 19SIT4A02MB03L</v>
          </cell>
        </row>
        <row r="84">
          <cell r="A84" t="str">
            <v>Patch Cord 4 Pares Tera A Rj45 Cat 6/6a 3 Mt Ref: 19SIT4A03MB03L</v>
          </cell>
        </row>
        <row r="85">
          <cell r="A85" t="str">
            <v>Patch Cord Modular  Categoria 7A 2 Mt Cross Connect Color Rojo</v>
          </cell>
        </row>
        <row r="86">
          <cell r="A86" t="str">
            <v>Patch Cord Modular  Categoria 7A 2 Mt Cross Connect Color Azul</v>
          </cell>
        </row>
        <row r="87">
          <cell r="A87" t="str">
            <v>Patch Cord 1 Par Tera A Pal Conector Lsoh 1 Mt Ref: 19SIT1VC01MB01L</v>
          </cell>
        </row>
        <row r="88">
          <cell r="A88" t="str">
            <v>Cable S/Ftp, Cat 7, 4 Pares, Caja Por 305 Metros, Marca Siemon Color Violeta Ref: 19SC9T7L4-E8</v>
          </cell>
        </row>
        <row r="89">
          <cell r="A89" t="str">
            <v xml:space="preserve">Cable S/Ftp, Cat 7a, 4 Pares,CMR, 1000Mhz, Caja Por 305 Metros, Color Azul Marca Siemon Ref: 9T7R4-E10-06-R1   </v>
          </cell>
        </row>
        <row r="90">
          <cell r="A90" t="str">
            <v xml:space="preserve">Toma Tera, Cat 7,Tipo Max , Color Negro, Marca Siemon Ref: 19SIT7F011 </v>
          </cell>
        </row>
        <row r="91">
          <cell r="A91" t="str">
            <v>Faceplate Para Una Toma Tipo Ct, Marca Siemon Ref: 19SICT2FP02B</v>
          </cell>
        </row>
        <row r="92">
          <cell r="A92" t="str">
            <v xml:space="preserve">Faceplate Para Dos Toma Tipo Ct, Marca Siemon Ref: 19SICT4FP02B </v>
          </cell>
        </row>
        <row r="93">
          <cell r="A93" t="str">
            <v xml:space="preserve">Espacio Libre Tipo Ct,Marca Siemon Ref: 19SICTBLNK02 </v>
          </cell>
        </row>
        <row r="94">
          <cell r="A94" t="str">
            <v xml:space="preserve">Adaptador Ct Angulado 1 Port Ref: 19SICTEMXA0102 </v>
          </cell>
        </row>
        <row r="95">
          <cell r="A95" t="str">
            <v>Adaptador Ct Angulado 2 Port Ref: 19SICTEMXA0202</v>
          </cell>
        </row>
        <row r="96">
          <cell r="A96" t="str">
            <v>!!!!!!!!!!!!!!!!!!!!!!!!  CATEGORIA 7A AMP !!!!!!!!!!!!!!!!!!!!!!!!</v>
          </cell>
        </row>
        <row r="97">
          <cell r="A97" t="str">
            <v>Soporte Posterior para Patch Panel Marca AMP</v>
          </cell>
        </row>
        <row r="98">
          <cell r="A98" t="str">
            <v>Patch Panel 24 Puertos, SL, 1RU, Modular Marca AMP Ref: 1933307-1</v>
          </cell>
        </row>
        <row r="99">
          <cell r="A99" t="str">
            <v>Patch Panel 48 Puertos, SL, 2RU, Modular Marca AMP Ref: 1933308-1</v>
          </cell>
        </row>
        <row r="100">
          <cell r="A100" t="str">
            <v>Patch Panel 24 Puertos Angulado, SL, 1RU, Modular Marca AMP Ref: 1933309-1</v>
          </cell>
        </row>
        <row r="101">
          <cell r="A101" t="str">
            <v>Patch Panel 48 Puertos Angulado, SL, 2RU, Modular Marca AMP Ref: 1933310-1</v>
          </cell>
        </row>
        <row r="102">
          <cell r="A102" t="str">
            <v>Patch Cord 1 Pares  Cat 7A Rj11 1 Mt Marca AMP Ref: 1711623-1</v>
          </cell>
        </row>
        <row r="103">
          <cell r="A103" t="str">
            <v>Patch Cord 1 Pares  Cat 7A Rj11 2 Mt Marca AMP Ref: 1711623-2</v>
          </cell>
        </row>
        <row r="104">
          <cell r="A104" t="str">
            <v>Patch Cord 1 Pares  Cat 7A Rj11 3 Mt Marca AMP Ref: 1711623-3</v>
          </cell>
        </row>
        <row r="105">
          <cell r="A105" t="str">
            <v>Patch Cord 2 Pares  Cat 7A Rj45 1 Mt Marca AMP Ref: 1711613-1</v>
          </cell>
        </row>
        <row r="106">
          <cell r="A106" t="str">
            <v>Patch Cord 2 Pares  Cat 7A Rj45 2 Mt Marca AMP Ref: 1711613-2</v>
          </cell>
        </row>
        <row r="107">
          <cell r="A107" t="str">
            <v>Patch Cord 2 Pares  Cat 7A Rj45 3 Mt Marca AMP Ref: 1711613-3</v>
          </cell>
        </row>
        <row r="108">
          <cell r="A108" t="str">
            <v>Patch Cord 4 Pares  Cat 7A Rj45 1 Mt Marca AMP Ref: 336488-1</v>
          </cell>
        </row>
        <row r="109">
          <cell r="A109" t="str">
            <v>Patch Cord 4 Pares  Cat 7A Rj45 2 Mt Marca AMP Ref: 336488-2</v>
          </cell>
        </row>
        <row r="110">
          <cell r="A110" t="str">
            <v>Patch Cord 4 Pares  Cat 7A Rj45 3 Mt Marca AMP Ref: 336488-3</v>
          </cell>
        </row>
        <row r="111">
          <cell r="A111" t="str">
            <v>Cable S/FTP Cat 7A, 4 Pares 1500Mhz, Rollo Por 1000 Metros Marca AMP Ref: 1499101-1</v>
          </cell>
        </row>
        <row r="112">
          <cell r="A112" t="str">
            <v>Cable S/FTP Cat 7A, 4 Pares 1500Mhz, Rollo Por 305 Metros Marca AMP Ref: 1499102-1</v>
          </cell>
        </row>
        <row r="113">
          <cell r="A113" t="str">
            <v>Jack Modular Cat 7A, SL Series Marca AMP Ref: 1711437-1</v>
          </cell>
        </row>
        <row r="114">
          <cell r="A114" t="str">
            <v>Jack Modular Cat 7A, SL Series, Con Protector Marca AMP Ref: 1711441-1</v>
          </cell>
        </row>
        <row r="115">
          <cell r="A115" t="str">
            <v>!!!!!!!!!!!!!!!!!!!!!!!!  TELEFONIA !!!!!!!!!!!!!!!!!!!!!!!!</v>
          </cell>
        </row>
        <row r="116">
          <cell r="A116" t="str">
            <v>Patch Panel 24 Puertos, Cat 6, Con Organizador Posterior, Marca Siemon Ref: 19SIHD624</v>
          </cell>
        </row>
        <row r="117">
          <cell r="A117" t="str">
            <v>Patch Panel 48 Puertos, Cat 6, Con Organizador Posterior, Marca Siemon Ref: 19SIHD648</v>
          </cell>
        </row>
        <row r="118">
          <cell r="A118" t="str">
            <v xml:space="preserve">Patch Cord, Cat 6, 5 Ft, Con Bota, Marca Siemon Ref: 19SIMC68T0506B </v>
          </cell>
        </row>
        <row r="119">
          <cell r="A119" t="str">
            <v>Patch Cord RJ 11</v>
          </cell>
        </row>
        <row r="120">
          <cell r="A120" t="str">
            <v>Regleta Tipo 110Connect, 50 Pares, Cat 5e, Con Base, Marca AMP Ref: 558839-1</v>
          </cell>
        </row>
        <row r="121">
          <cell r="A121" t="str">
            <v>Regleta Tipo S66, 100 Pares, Cat 5e, Sin Base, Marca Siemon Ref: 19SIM1-100</v>
          </cell>
        </row>
        <row r="122">
          <cell r="A122" t="str">
            <v>Regleta Tipo S66, 50 Pares, Cat 5e, Sin Base, Marca Siemon Ref: 19SIM150</v>
          </cell>
        </row>
        <row r="123">
          <cell r="A123" t="str">
            <v>Regleta Tipo S66, 25 Pares, Cat 5e, Sin Base, Marca Siemon Ref: 19SIM424</v>
          </cell>
        </row>
        <row r="124">
          <cell r="A124" t="str">
            <v>Base Para Regleta S66 De 25 Pares, Marca Siemon Ref: 19SIS89E</v>
          </cell>
        </row>
        <row r="125">
          <cell r="A125" t="str">
            <v>Base Para Regleta S66 De 50 Y 100 Pares, Marca Siemon Ref: 19SIS89D</v>
          </cell>
        </row>
        <row r="126">
          <cell r="A126" t="str">
            <v>Kit De Tierra De 6 Pares, Marca Siemon Ref: 19SIPG06</v>
          </cell>
        </row>
        <row r="127">
          <cell r="A127" t="str">
            <v>Kit De Tierra De 25 Pares, Marca Siemon Ref: 19SIPG25</v>
          </cell>
        </row>
        <row r="128">
          <cell r="A128" t="str">
            <v>Kit De Tierra De 50 Pares, Marca Siemon Ref: 19SIPG50</v>
          </cell>
        </row>
        <row r="129">
          <cell r="A129" t="str">
            <v>Pico Protector Pm-140, Marca Siemon Ref: 19SIPM140</v>
          </cell>
        </row>
        <row r="130">
          <cell r="A130" t="str">
            <v>Pico Protector Pm-180, Marca Siemon Ref: 19SIPM180</v>
          </cell>
        </row>
        <row r="131">
          <cell r="A131" t="str">
            <v>Pico Protector Pm-230, Para Linea Telefonica, Marca Siemon Ref: 19SIPM230</v>
          </cell>
        </row>
        <row r="132">
          <cell r="A132" t="str">
            <v>Fusible Para Picoprotector, .0.35a-600v, Marca Siemon Ref: 19SISF035</v>
          </cell>
        </row>
        <row r="133">
          <cell r="A133" t="str">
            <v>Tapa Para Regleta Tipo S66, 50 Y 100 Pares, Color Rojo, Marca Siemon Ref: 19SIMC4LH3</v>
          </cell>
        </row>
        <row r="134">
          <cell r="A134" t="str">
            <v>Tapa Para Regleta Tipo S66, 50 Y 100 Pares, Color Amarillo, Marca Siemon Ref: 19SIMC4LH5</v>
          </cell>
        </row>
        <row r="135">
          <cell r="A135" t="str">
            <v>Tapa Para Regleta Tipo S66, 50 Y 100 Pares, Color Azul, Marca Siemon Ref: 19SIMC4LH6</v>
          </cell>
        </row>
        <row r="136">
          <cell r="A136" t="str">
            <v>Clip De Puenteo Para Regleta Tipo S66, Color Rojo, Marca Siemon Ref: 19SISMBC23</v>
          </cell>
        </row>
        <row r="137">
          <cell r="A137" t="str">
            <v>Clip De Puenteo Para Regleta Tipo S66, Color Azul, Marca Siemon Ref: 19SISMBC26</v>
          </cell>
        </row>
        <row r="138">
          <cell r="A138" t="str">
            <v>Cable P Multipar 20 Pares - Exterior - 0.4 MM - Núcleo Seco Marca Centelsa</v>
          </cell>
        </row>
        <row r="139">
          <cell r="A139" t="str">
            <v>Cable P Multipar 25 Pares - Interior - 0.4 MM - Núcleo Seco Marca Centelsa</v>
          </cell>
        </row>
        <row r="140">
          <cell r="A140" t="str">
            <v>Cable P Multipar 50 Pares - Exterior - 0.4 MM - Núcleo Seco Marca Centelsa</v>
          </cell>
        </row>
        <row r="141">
          <cell r="A141" t="str">
            <v>Cable P Multipar 50 Pares - Interior - 0.4 MM - Núcleo Seco Marca Centelsa</v>
          </cell>
        </row>
        <row r="142">
          <cell r="A142" t="str">
            <v>Caja Strip Telefónico 60x40x15</v>
          </cell>
        </row>
        <row r="143">
          <cell r="A143" t="str">
            <v>!!!!!!!!!!!!!!!!!!!!!!!!  FIBRA OPTICA !!!!!!!!!!!!!!!!!!!!!!!!</v>
          </cell>
        </row>
        <row r="144">
          <cell r="A144" t="str">
            <v>Bandeja de Fibra Cables Standard Con 3 Slots, Marca AMP Ref: 1348876-4</v>
          </cell>
        </row>
        <row r="145">
          <cell r="A145" t="str">
            <v>Bandeja de Fibra Cables Armados Con 3 Slots, Marca AMP Ref: 1435555-1</v>
          </cell>
        </row>
        <row r="146">
          <cell r="A146" t="str">
            <v>Bandeja de Fibra Cables Cristal Con 3 Slots, Marca AMP Ref: 1-1657014-9</v>
          </cell>
        </row>
        <row r="147">
          <cell r="A147" t="str">
            <v>Tapa Espacio para Bandeja de F.O. Marca AMP Ref: 559523-1</v>
          </cell>
        </row>
        <row r="148">
          <cell r="A148" t="str">
            <v>Bandeja de Fibra Multimodo para 12 Conectores SC Duplex, Marca AMP Ref: 4-1206138-4</v>
          </cell>
        </row>
        <row r="149">
          <cell r="A149" t="str">
            <v>Bandeja de Fibra Multimodo para 6 Conectores SC Duplex, Marca AMP Ref: 2-1206138-4</v>
          </cell>
        </row>
        <row r="150">
          <cell r="A150" t="str">
            <v>Bandeja de Conversores de F.O. Marca AMP Ref: 1591032-1</v>
          </cell>
        </row>
        <row r="151">
          <cell r="A151" t="str">
            <v>Conversor de F.O. 10/100 BASETX SC Duplex Multimodo Marca AMP Ref: 1591024-1</v>
          </cell>
        </row>
        <row r="152">
          <cell r="A152" t="str">
            <v>Conversor de F.O. 10/100 BASETX SC Duplex Monomodo Marca AMP Ref: 1591030-1</v>
          </cell>
        </row>
        <row r="153">
          <cell r="A153" t="str">
            <v>Conversor de F.O. 1000 BASE-SX SC Duplex Multimodo Marca AMP Ref: 1591020-1</v>
          </cell>
        </row>
        <row r="154">
          <cell r="A154" t="str">
            <v>Conversor de F.O. 1000 BASE-LX SC Duplex Monomodo Marca AMP Ref: 1591022-1</v>
          </cell>
        </row>
        <row r="155">
          <cell r="A155" t="str">
            <v>Modulo Con 6 Conectores SC Para Bandeja, F.O. Monomodo, Marca AMP  Ref: 559558-2</v>
          </cell>
        </row>
        <row r="156">
          <cell r="A156" t="str">
            <v>Modulo Con 6 Conectores SC Para Bandeja, F.O. Multimodo, Marca AMP  Ref: 559558-5</v>
          </cell>
        </row>
        <row r="157">
          <cell r="A157" t="str">
            <v>Modulo Con 12 Conectores SC Para Bandeja, F.O. Monomodo, Marca AMP  Ref: 559596-2</v>
          </cell>
        </row>
        <row r="158">
          <cell r="A158" t="str">
            <v>Modulo Con 12 Conectores SC Para Bandeja, F.O. Multimodo, Marca AMP  Ref: 559596-5</v>
          </cell>
        </row>
        <row r="159">
          <cell r="A159" t="str">
            <v>Conector Tipo SC Duplex Para Fibra Optica Multimodo, 50/125µm, 3.0mm Marca AMP Ref: 5504657-9</v>
          </cell>
        </row>
        <row r="160">
          <cell r="A160" t="str">
            <v>Conector Tipo SC Duplex Para Fibra Optica Multimodo, 50/125µm, 2.0mm Marca AMP Ref: 5504928-4</v>
          </cell>
        </row>
        <row r="161">
          <cell r="A161" t="str">
            <v>Conector Tipo SC Duplex Para Fibra Optica Monomodo, 3.0mm Marca AMP Ref: 5504646-1</v>
          </cell>
        </row>
        <row r="162">
          <cell r="A162" t="str">
            <v>Conector Tipo SC Duplex Para Fibra Optica Monomodo, 900µm &amp; 250µm, 3.0mm Marca AMP Ref: 5504646-7</v>
          </cell>
        </row>
        <row r="163">
          <cell r="A163" t="str">
            <v>Conector Tipo SC Duplex Para Fibra Optica Monomodo, 2.0mm Marca AMP Ref: 5504934-2</v>
          </cell>
        </row>
        <row r="164">
          <cell r="A164" t="str">
            <v>Conector Tipo SC Duplex Para Fibra Optica Monomodo, 900µm &amp; 250µm, 2.0mm Marca AMP Ref: 5492123-1</v>
          </cell>
        </row>
        <row r="165">
          <cell r="A165" t="str">
            <v>Patch Cord SC A SC 1 Mt Fibra Optica Multimodo Fibra 50/125µm Marca AMP Ref: 1907379-1</v>
          </cell>
        </row>
        <row r="166">
          <cell r="A166" t="str">
            <v>Patch Cord SC A SC 1 Mt Fibra Optica Monomodo Fibra Marca AMP Ref: 1907435-1</v>
          </cell>
        </row>
        <row r="167">
          <cell r="A167" t="str">
            <v>Patch Cord SC A SC 2 Mt Fibra Optica Multimodo Fibra 50/125µm Marca AMP Ref: 1907379-2</v>
          </cell>
        </row>
        <row r="168">
          <cell r="A168" t="str">
            <v>Patch Cord SC A SC 2 Mt Fibra Optica Monomodo Fibra Marca AMP Ref: 1907435-2</v>
          </cell>
        </row>
        <row r="169">
          <cell r="A169" t="str">
            <v>Patch Cord SC A ST 1 Mt Fibra Optica Multimodo Fibra 50/125µm Marca AMP Ref: 5492591-1</v>
          </cell>
        </row>
        <row r="170">
          <cell r="A170" t="str">
            <v>Patch Cord SC A ST 1 Mt Fibra Optica Monomodo Fibra Marca AMP Ref: 1907357-1</v>
          </cell>
        </row>
        <row r="171">
          <cell r="A171" t="str">
            <v>Patch Cord SC A ST 2 Mt Fibra Optica Multimodo Fibra 50/125µm Marca AMP Ref: 5492591-2</v>
          </cell>
        </row>
        <row r="172">
          <cell r="A172" t="str">
            <v>Patch Cord SC A ST 2 Mt Fibra Optica Monomodo Fibra Marca AMP Ref: 1907357-2</v>
          </cell>
        </row>
        <row r="173">
          <cell r="A173" t="str">
            <v>Patch Cord SC A ST 3 Mt Fibra Optica Multimodo Fibra 50/125µm Marca AMP Ref: 5492591-3</v>
          </cell>
        </row>
        <row r="174">
          <cell r="A174" t="str">
            <v>Patch Cord SC A ST 3 Mt Fibra Optica Monomodo Fibra Marca AMP Ref: 1907357-3</v>
          </cell>
        </row>
        <row r="175">
          <cell r="A175" t="str">
            <v>Fibra Optica Multimodo, Tipo Exterior 50/125μm, Seis (6) Hilos. Con Armadura, Marca AMP Ref: 2-599682-6</v>
          </cell>
        </row>
        <row r="176">
          <cell r="A176" t="str">
            <v>Fibra Optica Multimodo, Tipo Exterior 50/125μm, Seis (12) Hilos. Con Armadura, Marca AMP Ref: 2-599683-6</v>
          </cell>
        </row>
        <row r="177">
          <cell r="A177" t="str">
            <v>Fibra Optica Monomodo, Tipo Exterior, Seis (6) Hilos. Con Armadura, Marca AMP Ref: 2-599682-4</v>
          </cell>
        </row>
        <row r="178">
          <cell r="A178" t="str">
            <v>Fibra Optica Monomodo, Tipo Exterior, Seis (12) Hilos. Con Armadura, Marca AMP Ref: 2-599683-4</v>
          </cell>
        </row>
        <row r="179">
          <cell r="A179" t="str">
            <v>Fan-Out Kit Leviton para Fibra de 6 Hilos</v>
          </cell>
        </row>
        <row r="180">
          <cell r="A180" t="str">
            <v>Fan-Out Kit Leviton para Fibra de 12 Hilos</v>
          </cell>
        </row>
        <row r="181">
          <cell r="A181" t="str">
            <v>Adaptador de F.O. SC Duplex Marca AMP Ref: 5504640-3</v>
          </cell>
        </row>
        <row r="182">
          <cell r="A182" t="str">
            <v>!!!!!!!!!!!!!!!!!!!!!!!!  MARCACIONES !!!!!!!!!!!!!!!!!!!!!!!!</v>
          </cell>
        </row>
        <row r="183">
          <cell r="A183" t="str">
            <v>Marquilla en Acrilico  de 44.6cm X 1.2cm Fondo Negro Letra Blanca</v>
          </cell>
        </row>
        <row r="184">
          <cell r="A184" t="str">
            <v>Marquilla en Acrilico  de 10cm X 0.9cm Fondo Negro Letra Blanca</v>
          </cell>
        </row>
        <row r="185">
          <cell r="A185" t="str">
            <v>Marquilla en Acrilico  de 8cm X 5cm Fondo Negro Letra Blanca</v>
          </cell>
        </row>
        <row r="186">
          <cell r="A186" t="str">
            <v>Marquilla en Acrilico  de 7cm X 2.5cm Fondo Negro Letra Blanca</v>
          </cell>
        </row>
        <row r="187">
          <cell r="A187" t="str">
            <v>Marquilla en Acrilico  de 4cm X 1.5cm Fondo Negro Letra Blanca</v>
          </cell>
        </row>
        <row r="188">
          <cell r="A188" t="str">
            <v>Marquilla en Acrilico  de 3cm X 1.5cm Fondo Negro Letra Blanca</v>
          </cell>
        </row>
        <row r="189">
          <cell r="A189" t="str">
            <v>Marquilla en Acrilico  de 1cm X 2cm Fondo Negro Letra Blanca</v>
          </cell>
        </row>
        <row r="190">
          <cell r="A190" t="str">
            <v>Marcación de Cables</v>
          </cell>
        </row>
        <row r="191">
          <cell r="A191" t="str">
            <v>Marquilla Para Identificacion de Circuito en Faceplate  de 3cm X 1.5cm Fondo Negro Letra Blanca</v>
          </cell>
        </row>
        <row r="192">
          <cell r="A192" t="str">
            <v>Marquilla Para Face Plate  de 1cm X 2cm Fondo Negro Letra Blanca</v>
          </cell>
        </row>
        <row r="193">
          <cell r="A193" t="str">
            <v>Identificación y marcación de Puntos Eléctricos</v>
          </cell>
        </row>
        <row r="194">
          <cell r="A194" t="str">
            <v>!!!!!!!!!!!!!!!!!!!!!!!!  CERTIFICACIONES !!!!!!!!!!!!!!!!!!!!!!!!</v>
          </cell>
        </row>
        <row r="195">
          <cell r="A195" t="str">
            <v>Certificación de Punto Lógico Sencillo</v>
          </cell>
        </row>
        <row r="196">
          <cell r="A196" t="str">
            <v>Certificación de Enlace de Fibra Optica</v>
          </cell>
        </row>
        <row r="197">
          <cell r="A197" t="str">
            <v>Certificación de Multipar</v>
          </cell>
        </row>
        <row r="198">
          <cell r="A198" t="str">
            <v>!!!!!!!!!!!!!!!!!!!!  RACK'S Y GABINETES !!!!!!!!!!!!!!!!!!!!</v>
          </cell>
        </row>
        <row r="199">
          <cell r="A199" t="str">
            <v>Rack Aluminio 19*86 Eia Marca Panduit Ref: CMR19X84</v>
          </cell>
        </row>
        <row r="200">
          <cell r="A200" t="str">
            <v>Gabinete Modelo Dynamic 28 RMS, Dimenciones 1425*550*610(mm), Color Negro  Marca Quest Ref: GF-2199</v>
          </cell>
        </row>
        <row r="201">
          <cell r="A201" t="str">
            <v>Gabinete Modelo Dynamic 40 RMS, Dimenciones 1968*710*810(mm), Color Negro  Marca Quest Ref: GF-2383</v>
          </cell>
        </row>
        <row r="202">
          <cell r="A202" t="str">
            <v>Gabinete Modelo Dynamic 45 RMS, Dimenciones 2190*710*810(mm), Color Negro  Marca Quest Ref: GF-2387</v>
          </cell>
        </row>
        <row r="203">
          <cell r="A203" t="str">
            <v>Gabinete. Pared Abatible 19" x 20" 14 RMS en C.R. Andes Negro Marca Quest Ref: GW-2063</v>
          </cell>
        </row>
        <row r="204">
          <cell r="A204" t="str">
            <v>Gabinete. Pared Abatible 18" x 20.5" 9 RMS, Modelo Andes II Negro Marca Quest Ref: GT-2183</v>
          </cell>
        </row>
        <row r="205">
          <cell r="A205" t="str">
            <v>Bandeja de Alta Resistencia 15'' Marca Quest Ref: BA-1027</v>
          </cell>
        </row>
        <row r="206">
          <cell r="A206" t="str">
            <v>Bandeja de Media Resistencia 12'' Marca Quest Ref: BV-1016</v>
          </cell>
        </row>
        <row r="207">
          <cell r="A207" t="str">
            <v>Bandeja de Baja Resistencia 10.5'' Marca Quest Ref: BV-1013</v>
          </cell>
        </row>
        <row r="208">
          <cell r="A208" t="str">
            <v>Bandeja Ventilada Ajustable de 19" de 19" x 66 cm</v>
          </cell>
        </row>
        <row r="209">
          <cell r="A209" t="str">
            <v>Organizador Vertical Dimension: 2042.2mm x 170.2mm x 350.2mm, Marca Panduit Ref:WMPVHC45E</v>
          </cell>
        </row>
        <row r="210">
          <cell r="A210" t="str">
            <v>Organizador Vertical Dimension: 2120mm x 254mm x 404mm, Marca Panduit Ref:PEVF10</v>
          </cell>
        </row>
        <row r="211">
          <cell r="A211" t="str">
            <v>Organizador Horizontal 1RU, Dimension: 60mm x 40mm, Marca Quest Ref: OH-4503</v>
          </cell>
        </row>
        <row r="212">
          <cell r="A212" t="str">
            <v>Organizador Horizontal 2RU, Dimension: 85mm x 80mm, Marca Quest Ref: OH-4516</v>
          </cell>
        </row>
        <row r="213">
          <cell r="A213" t="str">
            <v>Organizador Vertical, Dimension: 1800mm, Marca Quest Ref: OV-4513</v>
          </cell>
        </row>
        <row r="214">
          <cell r="A214" t="str">
            <v>Organizador Horizontal 2RU, Dimension: 89mm x 483mm x 94mm, Marca Panduit Ref: WMPF1E</v>
          </cell>
        </row>
        <row r="215">
          <cell r="A215" t="str">
            <v xml:space="preserve">Organizador Horizontal 2RU, Dimension: 89mm x 573mm x 94mm, Con  Radio de Curvatura, Marca Panduit Ref: WMPVHC45E </v>
          </cell>
        </row>
        <row r="216">
          <cell r="A216" t="str">
            <v>Organizador Horizontal 1RU, Dimension: 44mm x 483mm x 69mm, Marca Panduit Ref: WMPLFSE</v>
          </cell>
        </row>
        <row r="217">
          <cell r="A217" t="str">
            <v xml:space="preserve">Organizador Horizontal 2RU, Dimension: 88mm x 483mm x 248mm, Frontal/Trasero,  Marca Panduit Ref: NCMH2 </v>
          </cell>
        </row>
        <row r="218">
          <cell r="A218" t="str">
            <v>Multitoma Electrica Vertical 20 Amp, 125 V, Dimensiones: 978mm x 47mm x 33mm Marca Panduit Ref: CMRPSV20</v>
          </cell>
        </row>
        <row r="219">
          <cell r="A219" t="str">
            <v>Multitoma Electrica Vertical 20 Amp, 125 V, Dimensiones: 1683mm x 47mm x 33mm Marca Panduit Ref: CMRPSVD20</v>
          </cell>
        </row>
        <row r="220">
          <cell r="A220" t="str">
            <v>Multitoma Electrica Vertical 20 Amp, 125 V, Dimensiones: 1683mm x 47mm x 33mm Marca Leviton</v>
          </cell>
        </row>
        <row r="221">
          <cell r="A221" t="str">
            <v>Multitoma Electrica Horizontal Para Rack Con 6 Tomas Dobles Con Polo a Tierra Aislado. G.H. Marca Quest</v>
          </cell>
        </row>
        <row r="222">
          <cell r="A222" t="str">
            <v>Unidad de Ventilacion Marca Quest Ref: UV-4710</v>
          </cell>
        </row>
        <row r="223">
          <cell r="A223" t="str">
            <v>Toma 20A 125V 1F+N+T Seguridad Marca Levinton Ref:L520C-L</v>
          </cell>
        </row>
        <row r="224">
          <cell r="A224" t="str">
            <v>Toma Trifilar de Media Vuelta con Clavija</v>
          </cell>
        </row>
        <row r="225">
          <cell r="A225" t="str">
            <v>Power Injector ( Poe) Para Aironet 1100,1130Ag,1200,1230Ag Y 1240Ag (AIR-PWRINJ3) (MRCINNAW4PWRJ3NN)</v>
          </cell>
        </row>
        <row r="226">
          <cell r="A226" t="str">
            <v>!!!!!  PROTECCION RACK'S Y GABINETES !!!!!!</v>
          </cell>
        </row>
        <row r="227">
          <cell r="A227" t="str">
            <v>Marquilla para Identificar el Cable de Conexión del Sistema de Puesta a Tierra de Telecomunicaciones a la Tierra Eléctrica Juego 10U con Amarres Marca Panduit</v>
          </cell>
        </row>
        <row r="228">
          <cell r="A228" t="str">
            <v>Manilla Descarga Electrostática Marca 3M</v>
          </cell>
        </row>
        <row r="229">
          <cell r="A229" t="str">
            <v>Manilla Descarga Electrostática Marca Panduit</v>
          </cell>
        </row>
        <row r="230">
          <cell r="A230" t="str">
            <v>Kit Conexión P/Manilla Descarga Electro Marca Panduit</v>
          </cell>
        </row>
        <row r="231">
          <cell r="A231" t="str">
            <v xml:space="preserve">Terminal 6AWG Ponchar Ojo 1/4 Marca Panduit </v>
          </cell>
        </row>
        <row r="232">
          <cell r="A232" t="str">
            <v>Jumper P/Rack a Tierra 61 CM 10AWG, Cable Conector Antioxidante. Marca Panduit Ref: RGEJ1024PFY</v>
          </cell>
        </row>
        <row r="233">
          <cell r="A233" t="str">
            <v>Barraje Puesta Tierra, 1/4X2X20" Con Aisladores Marca Panduit</v>
          </cell>
        </row>
        <row r="234">
          <cell r="A234" t="str">
            <v>Barraje Puesta Tierra, 78x67x0.5" Con Antioxidante y Tornillos Marca Panduit</v>
          </cell>
        </row>
        <row r="235">
          <cell r="A235" t="str">
            <v>Kit de Guasas para Sistema de Puesta a Tierra del Rack, Paq. x 32 Und</v>
          </cell>
        </row>
        <row r="236">
          <cell r="A236" t="str">
            <v>Tornillo #12-24X1/2, Pavonado P/Tierra Racks, Paquete x 100U Marca Panduit Ref: RGTBSG-C</v>
          </cell>
        </row>
        <row r="237">
          <cell r="A237" t="str">
            <v>!!!!!!!!!!!!!!!!!!!!!!!  DOCUMENTACION !!!!!!!!!!!!!!!!!!!!!!!!</v>
          </cell>
        </row>
        <row r="238">
          <cell r="A238" t="str">
            <v>Planos En Formato .dwg Autocad v.14 o Superior</v>
          </cell>
        </row>
        <row r="239">
          <cell r="A239" t="str">
            <v>Actualización De Documentación De Cableado</v>
          </cell>
        </row>
        <row r="240">
          <cell r="A240" t="str">
            <v>!!!!!!!!!!!!!  CANALIZACION Y ELECTRICO !!!!!!!!!!!!!!</v>
          </cell>
        </row>
        <row r="241">
          <cell r="A241" t="str">
            <v xml:space="preserve">Canaleta metálica de 10x4 cm. con división, sección x 2,44m </v>
          </cell>
        </row>
        <row r="242">
          <cell r="A242" t="str">
            <v xml:space="preserve">Troquel datos canaleta de 10x4 cm. </v>
          </cell>
        </row>
        <row r="243">
          <cell r="A243" t="str">
            <v xml:space="preserve">Troquel eléctrico canaleta de 10x4 cm. </v>
          </cell>
        </row>
        <row r="244">
          <cell r="A244" t="str">
            <v>Canaleta metálica de 12x5 cm. con división, sección x 2,44m</v>
          </cell>
        </row>
        <row r="245">
          <cell r="A245" t="str">
            <v>Canaleta metálica de 12x5 cm. con división, sección x 2,44m Banca Pintura electrostatica en polvo</v>
          </cell>
        </row>
        <row r="246">
          <cell r="A246" t="str">
            <v>Canaleta metálica de 12x5 cm. con división, sección x 2,44m Blanca Pintura en Polvo electostatico</v>
          </cell>
        </row>
        <row r="247">
          <cell r="A247" t="str">
            <v>Codos Canaleta metálica de 12x5 cm. con división</v>
          </cell>
        </row>
        <row r="248">
          <cell r="A248" t="str">
            <v>Codos Canaleta metálica de 12x5 cm. con división Blanca Pintura electrostatica en Polvo</v>
          </cell>
        </row>
        <row r="249">
          <cell r="A249" t="str">
            <v>Codos Canaleta metálica de 12x5 cm. con división Blanca Pintura en Polvo electostatico</v>
          </cell>
        </row>
        <row r="250">
          <cell r="A250" t="str">
            <v>Troquel Angulado Con 3 Salidas de 12x5 cm.</v>
          </cell>
        </row>
        <row r="251">
          <cell r="A251" t="str">
            <v>Troquel Angulado Con 3 Salidas de 12x5 cm Blanco Pintura electrostatica en Polvo.</v>
          </cell>
        </row>
        <row r="252">
          <cell r="A252" t="str">
            <v>Troquel Angulado Con 3 Salidas de 12x5 cm. Blanca Pintura en Polvo electostatico</v>
          </cell>
        </row>
        <row r="253">
          <cell r="A253" t="str">
            <v>Troquel Angulado Con 3 Salidas de 12x5 cm Blanco Pintura electrostatica en Polvo.</v>
          </cell>
        </row>
        <row r="254">
          <cell r="A254" t="str">
            <v>Troquel Angulado Con 4 Salidas de 12x5 cm Blanco Pintura electrostatica en Polvo.</v>
          </cell>
        </row>
        <row r="255">
          <cell r="A255" t="str">
            <v>Troquel Angulado Con 4 Salidas de 12x5 cm.</v>
          </cell>
        </row>
        <row r="256">
          <cell r="A256" t="str">
            <v xml:space="preserve">Troquel Datos Canaleta de 12x5 cm. </v>
          </cell>
        </row>
        <row r="257">
          <cell r="A257" t="str">
            <v xml:space="preserve">Troquel Eléctrico Canaleta de 12x5 cm. </v>
          </cell>
        </row>
        <row r="258">
          <cell r="A258" t="str">
            <v xml:space="preserve">Troquel Eléctrico Doble Para Canaleta de 12x5 cm. </v>
          </cell>
        </row>
        <row r="259">
          <cell r="A259" t="str">
            <v>Canastilla Portacables de 200x54 mm con Accesorios Para Instalacion</v>
          </cell>
        </row>
        <row r="260">
          <cell r="A260" t="str">
            <v>Canastilla Portacables de 300x54 mm con Accesorios Para Instalacion</v>
          </cell>
        </row>
        <row r="261">
          <cell r="A261" t="str">
            <v>Tubo conduit EMT de 1/2" x 3 Mts</v>
          </cell>
        </row>
        <row r="262">
          <cell r="A262" t="str">
            <v xml:space="preserve">Unión EMT de 1/2" </v>
          </cell>
        </row>
        <row r="263">
          <cell r="A263" t="str">
            <v xml:space="preserve">Terminal EMT de 1/2" </v>
          </cell>
        </row>
        <row r="264">
          <cell r="A264" t="str">
            <v xml:space="preserve">Curva EMT de 1/2" </v>
          </cell>
        </row>
        <row r="265">
          <cell r="A265" t="str">
            <v>Tubo conduit IMC de 1/2" x 3 Mts</v>
          </cell>
        </row>
        <row r="266">
          <cell r="A266" t="str">
            <v xml:space="preserve">Unión IMC de 1/2" </v>
          </cell>
        </row>
        <row r="267">
          <cell r="A267" t="str">
            <v xml:space="preserve">Terminal IMC de 1/2" </v>
          </cell>
        </row>
        <row r="268">
          <cell r="A268" t="str">
            <v xml:space="preserve">Curva IMC de 1/2" </v>
          </cell>
        </row>
        <row r="269">
          <cell r="A269" t="str">
            <v>Tubo conduit EMT de 3/4" x 3 Mts</v>
          </cell>
        </row>
        <row r="270">
          <cell r="A270" t="str">
            <v xml:space="preserve">Unión EMT de 3/4" </v>
          </cell>
        </row>
        <row r="271">
          <cell r="A271" t="str">
            <v xml:space="preserve">Terminal EMT de 3/4" </v>
          </cell>
        </row>
        <row r="272">
          <cell r="A272" t="str">
            <v xml:space="preserve">Curva EMT de 3/4" </v>
          </cell>
        </row>
        <row r="273">
          <cell r="A273" t="str">
            <v>Tubo conduit IMC de 3/4" x 3 Mts</v>
          </cell>
        </row>
        <row r="274">
          <cell r="A274" t="str">
            <v xml:space="preserve">Unión IMC de 3/4" </v>
          </cell>
        </row>
        <row r="275">
          <cell r="A275" t="str">
            <v xml:space="preserve">Terminal IMC de 3/4" </v>
          </cell>
        </row>
        <row r="276">
          <cell r="A276" t="str">
            <v xml:space="preserve">Curva IMC de 3/4" </v>
          </cell>
        </row>
        <row r="277">
          <cell r="A277" t="str">
            <v>Tubo conduit PVC de 3/4" x 3 Mts</v>
          </cell>
        </row>
        <row r="278">
          <cell r="A278" t="str">
            <v xml:space="preserve">Terminal PVC de 3/4" </v>
          </cell>
        </row>
        <row r="279">
          <cell r="A279" t="str">
            <v xml:space="preserve">Curva PVC de 3/4" </v>
          </cell>
        </row>
        <row r="280">
          <cell r="A280" t="str">
            <v>Tubo conduit EMT de 1" x 3 Mts</v>
          </cell>
        </row>
        <row r="281">
          <cell r="A281" t="str">
            <v xml:space="preserve">Unión EMT de 1" </v>
          </cell>
        </row>
        <row r="282">
          <cell r="A282" t="str">
            <v xml:space="preserve">Terminal EMT de 1" </v>
          </cell>
        </row>
        <row r="283">
          <cell r="A283" t="str">
            <v xml:space="preserve">Curva EMT de 1" </v>
          </cell>
        </row>
        <row r="284">
          <cell r="A284" t="str">
            <v>Tubo conduit IMC de 1" x 3 Mts</v>
          </cell>
        </row>
        <row r="285">
          <cell r="A285" t="str">
            <v xml:space="preserve">Unión IMC de 1" </v>
          </cell>
        </row>
        <row r="286">
          <cell r="A286" t="str">
            <v xml:space="preserve">Terminal IMC de 1" </v>
          </cell>
        </row>
        <row r="287">
          <cell r="A287" t="str">
            <v xml:space="preserve">Curva IMC de 1" </v>
          </cell>
        </row>
        <row r="288">
          <cell r="A288" t="str">
            <v>Tubo conduit EMT de 1 1/2" x 3 Mts</v>
          </cell>
        </row>
        <row r="289">
          <cell r="A289" t="str">
            <v xml:space="preserve">Unión EMT de 1 1/2" </v>
          </cell>
        </row>
        <row r="290">
          <cell r="A290" t="str">
            <v xml:space="preserve">Terminal EMT de 1 1/2" </v>
          </cell>
        </row>
        <row r="291">
          <cell r="A291" t="str">
            <v xml:space="preserve">Curva EMT de 1 1/2" </v>
          </cell>
        </row>
        <row r="292">
          <cell r="A292" t="str">
            <v>Tubo conduit IMC de 1 1/2" x 3 Mts</v>
          </cell>
        </row>
        <row r="293">
          <cell r="A293" t="str">
            <v xml:space="preserve">Unión IMC de 1 1/2" </v>
          </cell>
        </row>
        <row r="294">
          <cell r="A294" t="str">
            <v xml:space="preserve">Terminal IMC de 1 1/2" </v>
          </cell>
        </row>
        <row r="295">
          <cell r="A295" t="str">
            <v xml:space="preserve">Curva IMC de 1 1/2" </v>
          </cell>
        </row>
        <row r="296">
          <cell r="A296" t="str">
            <v>Tubo conduit EMT de 2" x 3 Mts</v>
          </cell>
        </row>
        <row r="297">
          <cell r="A297" t="str">
            <v xml:space="preserve">Unión EMT de 2" </v>
          </cell>
        </row>
        <row r="298">
          <cell r="A298" t="str">
            <v xml:space="preserve">Terminal EMT de 2" </v>
          </cell>
        </row>
        <row r="299">
          <cell r="A299" t="str">
            <v xml:space="preserve">Curva EMT de 2" </v>
          </cell>
        </row>
        <row r="300">
          <cell r="A300" t="str">
            <v>Tubo conduit IMC de 2" x 3 Mts</v>
          </cell>
        </row>
        <row r="301">
          <cell r="A301" t="str">
            <v xml:space="preserve">Unión IMC de 2" </v>
          </cell>
        </row>
        <row r="302">
          <cell r="A302" t="str">
            <v xml:space="preserve">Terminal IMC de 2" </v>
          </cell>
        </row>
        <row r="303">
          <cell r="A303" t="str">
            <v xml:space="preserve">Curva IMC de 2" </v>
          </cell>
        </row>
        <row r="304">
          <cell r="A304" t="str">
            <v>Tubo conduit PVC de 2" x 3 Mts</v>
          </cell>
        </row>
        <row r="305">
          <cell r="A305" t="str">
            <v xml:space="preserve">Terminal PVC de 2" </v>
          </cell>
        </row>
        <row r="306">
          <cell r="A306" t="str">
            <v xml:space="preserve">Curva PVC de 2" </v>
          </cell>
        </row>
        <row r="307">
          <cell r="A307" t="str">
            <v>Riel Chanel 7/8" Cal 14 x 3 mts Ranurado</v>
          </cell>
        </row>
        <row r="308">
          <cell r="A308" t="str">
            <v xml:space="preserve">Abrazadera de 1/2" (ajustable) para Riel Chanel </v>
          </cell>
        </row>
        <row r="309">
          <cell r="A309" t="str">
            <v xml:space="preserve">Abrazadera de 3/4" (ajustable) para Riel Chanel </v>
          </cell>
        </row>
        <row r="310">
          <cell r="A310" t="str">
            <v xml:space="preserve">Abrazadera de 1" (ajustable) para Riel Chanel </v>
          </cell>
        </row>
        <row r="311">
          <cell r="A311" t="str">
            <v xml:space="preserve">Abrazadera de 1 1/2" (ajustable) para Riel Chanel </v>
          </cell>
        </row>
        <row r="312">
          <cell r="A312" t="str">
            <v xml:space="preserve">Abrazadera de 2" (ajustable) para Riel Chanel </v>
          </cell>
        </row>
        <row r="313">
          <cell r="A313" t="str">
            <v xml:space="preserve">Conduleta 2 C NEMA 4 aluminio con empaque. </v>
          </cell>
        </row>
        <row r="314">
          <cell r="A314" t="str">
            <v xml:space="preserve">Conduleta 2 ll NEMA 4 aluminio con empaque </v>
          </cell>
        </row>
        <row r="315">
          <cell r="A315" t="str">
            <v>Chazo 3/8X2-1/8 Tipo Perno (Perno de 5/16)</v>
          </cell>
        </row>
        <row r="316">
          <cell r="A316" t="str">
            <v>Clavija 20A 125V 1F+N+T Ref:L520P-L</v>
          </cell>
        </row>
        <row r="317">
          <cell r="A317" t="str">
            <v>Alambre de Cobre desnudo #14</v>
          </cell>
        </row>
        <row r="318">
          <cell r="A318" t="str">
            <v>Acometida en 5 No. 6</v>
          </cell>
        </row>
        <row r="319">
          <cell r="A319" t="str">
            <v>Acometida en 4 No. 6 + 1 No. 8</v>
          </cell>
        </row>
        <row r="320">
          <cell r="A320" t="str">
            <v>Cable Soldador # 6 AWG , 600V, 105 Grados</v>
          </cell>
        </row>
        <row r="321">
          <cell r="A321" t="str">
            <v>Cable Triplex THHN Cu 12AWG 600V- 90°C (Rojo-Blanco-Verde)</v>
          </cell>
        </row>
        <row r="322">
          <cell r="A322" t="str">
            <v>Cable Triplex THHN Cu 12AWG 600V- 90°C (Azul-Blanco-Verde)</v>
          </cell>
        </row>
        <row r="323">
          <cell r="A323" t="str">
            <v xml:space="preserve">Cable de Cobre THWN/THHN #6 Suave Aislado 600V AWG </v>
          </cell>
        </row>
        <row r="324">
          <cell r="A324" t="str">
            <v xml:space="preserve">Cable de Cobre THWN/THHN #8 Suave Aislado 600V AWG </v>
          </cell>
        </row>
        <row r="325">
          <cell r="A325" t="str">
            <v xml:space="preserve">Cable de Cobre THWN/THHN #12 Suave Aislado 600V AWG </v>
          </cell>
        </row>
        <row r="326">
          <cell r="A326" t="str">
            <v xml:space="preserve">Cable de Cobre THWN/THHN #14 Suave Aislado 600V AWG </v>
          </cell>
        </row>
        <row r="327">
          <cell r="A327" t="str">
            <v>Cable Encauchetado 4 x 8</v>
          </cell>
        </row>
        <row r="328">
          <cell r="A328" t="str">
            <v>Cable Encauchetado 3 x 12</v>
          </cell>
        </row>
        <row r="329">
          <cell r="A329" t="str">
            <v>Cable Encauchetado 3 x 14</v>
          </cell>
        </row>
        <row r="330">
          <cell r="A330" t="str">
            <v>Terminales de Cobre Para Cable #8</v>
          </cell>
        </row>
        <row r="331">
          <cell r="A331" t="str">
            <v>Tablero Trifasico de 42 Circuitos Con Espacio Para Totalizador</v>
          </cell>
        </row>
        <row r="332">
          <cell r="A332" t="str">
            <v>Tablero DIN 8 ctos</v>
          </cell>
        </row>
        <row r="333">
          <cell r="A333" t="str">
            <v>Tablero DIN 12 ctos</v>
          </cell>
        </row>
        <row r="334">
          <cell r="A334" t="str">
            <v>Tablero 8 Circuitos</v>
          </cell>
        </row>
        <row r="335">
          <cell r="A335" t="str">
            <v xml:space="preserve">Tablero 4 Circuitos, Barraje </v>
          </cell>
        </row>
        <row r="336">
          <cell r="A336" t="str">
            <v>Totalizador Industrial Ajustable de 150 Amp</v>
          </cell>
        </row>
        <row r="337">
          <cell r="A337" t="str">
            <v xml:space="preserve">Breaker Siemens Enchufable 2x40A </v>
          </cell>
        </row>
        <row r="338">
          <cell r="A338" t="str">
            <v xml:space="preserve">Breaker Siemens Enchufable 1x20A </v>
          </cell>
        </row>
        <row r="339">
          <cell r="A339" t="str">
            <v xml:space="preserve">Breaker Siemens Enchufable 2x20A </v>
          </cell>
        </row>
        <row r="340">
          <cell r="A340" t="str">
            <v>Breaker Siemens Industrial 3x50A Fijo</v>
          </cell>
        </row>
        <row r="341">
          <cell r="A341" t="str">
            <v>Minibreker de  9 Amp.</v>
          </cell>
        </row>
        <row r="342">
          <cell r="A342" t="str">
            <v xml:space="preserve">Toma Doble 125V 15A Polo a Tierra Aislado Grado Hosp Naranja con Tapa </v>
          </cell>
        </row>
        <row r="343">
          <cell r="A343" t="str">
            <v>Toma Doble 125V 15A con Polo a Tierra Blanca con Tapa</v>
          </cell>
        </row>
        <row r="344">
          <cell r="A344" t="str">
            <v>Toma Doble 125V 15A con Polo a Tierra Almendra con Tapa</v>
          </cell>
        </row>
        <row r="345">
          <cell r="A345" t="str">
            <v>Toma Doble 110v Para Zona Humeda GFCI Con Tapa</v>
          </cell>
        </row>
        <row r="346">
          <cell r="A346" t="str">
            <v>Cofre Metalico con Chapa de 30*20*16 cm</v>
          </cell>
        </row>
        <row r="347">
          <cell r="A347" t="str">
            <v>Caja de Paso 20*20*15 cm</v>
          </cell>
        </row>
        <row r="348">
          <cell r="A348" t="str">
            <v>Caja de Paso 25*25*15 cm</v>
          </cell>
        </row>
        <row r="349">
          <cell r="A349" t="str">
            <v>Caja CS274 Incluye Marco y Tapa</v>
          </cell>
        </row>
        <row r="350">
          <cell r="A350" t="str">
            <v>Caja CS276 Incluye Marco y Tapa</v>
          </cell>
        </row>
        <row r="351">
          <cell r="A351" t="str">
            <v>Caja Rawelt de 2 x 4 " Salida de 3/4" (tres salidas)</v>
          </cell>
        </row>
        <row r="352">
          <cell r="A352" t="str">
            <v xml:space="preserve">Descargador de Sobre Tension  </v>
          </cell>
        </row>
        <row r="353">
          <cell r="A353" t="str">
            <v>Varilla de Cobre 5/8 2.4Mts</v>
          </cell>
        </row>
        <row r="354">
          <cell r="A354" t="str">
            <v>Soldadura Cadwell 115 Gramos</v>
          </cell>
        </row>
        <row r="355">
          <cell r="A355" t="str">
            <v>Tratamiento Para Sistema Puesta a Tierra Paquete por 15 Kg</v>
          </cell>
        </row>
        <row r="356">
          <cell r="A356" t="str">
            <v>Tapa de Inspeccion y Base</v>
          </cell>
        </row>
        <row r="357">
          <cell r="A357" t="str">
            <v xml:space="preserve">Terminal 6 AWG Ponchar Panduit Ojo 1/4 </v>
          </cell>
        </row>
        <row r="358">
          <cell r="A358" t="str">
            <v>Poste Metalico de 18 Mts Incluye Base en Concreto</v>
          </cell>
        </row>
        <row r="359">
          <cell r="A359" t="str">
            <v>Coraza metalica 1" con recubrimiento plastico</v>
          </cell>
        </row>
        <row r="360">
          <cell r="A360" t="str">
            <v>Conector recto para coraza 1"</v>
          </cell>
        </row>
        <row r="361">
          <cell r="A361" t="str">
            <v>Conectores de Derivación de Autodesforre</v>
          </cell>
        </row>
        <row r="362">
          <cell r="A362" t="str">
            <v>Conectores de Ojo para Cable N°12 AWG</v>
          </cell>
        </row>
        <row r="363">
          <cell r="A363" t="str">
            <v>Conector Tierra Grifequip</v>
          </cell>
        </row>
        <row r="364">
          <cell r="A364" t="str">
            <v>Canalizacion Para 2 Tubos de 2" en Zona Dura y Recuperacion</v>
          </cell>
        </row>
        <row r="365">
          <cell r="A365" t="str">
            <v>Canalizacion Para 2 Tubos de 2" en Zona Blanda y Recuperacion</v>
          </cell>
        </row>
        <row r="366">
          <cell r="A366" t="str">
            <v>!!!!!!!!!!!!!!!!!!!!!!!  EQUIPOS !!!!!!!!!!!!!!!!!!!!!!!!</v>
          </cell>
        </row>
        <row r="367">
          <cell r="A367" t="str">
            <v xml:space="preserve">WS-C2960-8TC-L - Catalyst 2960 8 10/100 + 1 T/SFP LAN Base Image Marca Cisco </v>
          </cell>
        </row>
        <row r="368">
          <cell r="A368" t="str">
            <v xml:space="preserve">GE SFP, LC Connector Sx Transceiver Marca Cisco </v>
          </cell>
        </row>
        <row r="369">
          <cell r="A369" t="str">
            <v>CON-OS-C29608C- Smarnet 5x8xNBD para Catalyst 2960 8 10/100 + 1 T/SFP</v>
          </cell>
        </row>
        <row r="370">
          <cell r="A370" t="str">
            <v>Transceiver Multimodo F.O SC-RJ45 Multimodo 2Km</v>
          </cell>
        </row>
        <row r="371">
          <cell r="A371" t="str">
            <v xml:space="preserve">Teléfono Euroset 5005 color Ártico (Gris), Antracita </v>
          </cell>
        </row>
        <row r="372">
          <cell r="A372" t="str">
            <v>Teléfono Euroset 5020 color Ártico (Gris), Antracita con Altavoz, Pantalla e Identificador de llamadas. Marca Siemens</v>
          </cell>
        </row>
        <row r="373">
          <cell r="A373" t="str">
            <v>Switch Marca Cisco Ref: WS-C2960-8TC-L</v>
          </cell>
        </row>
        <row r="374">
          <cell r="A374" t="str">
            <v>Switch Marca Cisco Ref: WS-C2960-24TT-L</v>
          </cell>
        </row>
        <row r="376">
          <cell r="A376" t="str">
            <v>!!!!!!!!!!!!!!!!!!!!!! VAR !!!!!!!!!!!!!!!!!!!!!!!!</v>
          </cell>
        </row>
        <row r="377">
          <cell r="A377" t="str">
            <v>Consumibles</v>
          </cell>
        </row>
        <row r="378">
          <cell r="A378" t="str">
            <v>Luminaria 4x17W incrustar sin marco. Rejilla 16 celdas especular envolvente.
Tubos 4100ºK. Balasto electrónico Cinco años de Garantía. Completa</v>
          </cell>
        </row>
        <row r="379">
          <cell r="A379" t="str">
            <v>Interruptor Sencillo Luminex Línea Arquea Color Blanco</v>
          </cell>
        </row>
        <row r="380">
          <cell r="A380" t="str">
            <v>Clavija 15A 125V 1F+N+T Polo a tierra</v>
          </cell>
        </row>
        <row r="381">
          <cell r="A381" t="str">
            <v>Cable de Fuerza #3x16 Encauchetado Aislado PVC AWG</v>
          </cell>
        </row>
        <row r="382">
          <cell r="A382" t="str">
            <v>Cable de Cobre Desnudo #12</v>
          </cell>
        </row>
        <row r="383">
          <cell r="A383" t="str">
            <v>Empalme conector de autodesforre 3M # 10-12 AWG.
Paquete x 15 Unidades</v>
          </cell>
        </row>
        <row r="384">
          <cell r="A384" t="str">
            <v>Caja 2400 Metálica Doble Fondo</v>
          </cell>
        </row>
        <row r="385">
          <cell r="A385" t="str">
            <v>Cinta Velcro Rollo por 4,5m</v>
          </cell>
        </row>
        <row r="386">
          <cell r="A386" t="str">
            <v>Varilla roscada 3/8 sección x 3 m</v>
          </cell>
        </row>
        <row r="387">
          <cell r="A387" t="str">
            <v>Riel Channel 2x4 ranurado, sección x2,40</v>
          </cell>
        </row>
        <row r="388">
          <cell r="A388" t="str">
            <v>Abrazadera doble ala para tubería 1 pulgada</v>
          </cell>
        </row>
        <row r="389">
          <cell r="A389" t="str">
            <v>Grapa de 1 pulgada</v>
          </cell>
        </row>
        <row r="390">
          <cell r="A390" t="str">
            <v>Tablero 12 Circuitos, Puerta y Barraje con Espacio para Totalizador</v>
          </cell>
        </row>
        <row r="391">
          <cell r="A391" t="str">
            <v>Empalme conector de autodesforre 3M # 10-12 AWG.</v>
          </cell>
        </row>
        <row r="392">
          <cell r="A392" t="str">
            <v>Teléfono Digital Optipoint 500 Estandar</v>
          </cell>
        </row>
        <row r="393">
          <cell r="A393" t="str">
            <v>Teléfono Análogo Euroset 5005</v>
          </cell>
        </row>
        <row r="394">
          <cell r="A394" t="str">
            <v>Cinta de Velcro</v>
          </cell>
        </row>
        <row r="396">
          <cell r="A396" t="str">
            <v>!!!!!!!!!!!!!!!!!!!!!! VARIABLE 2 !!!!!!!!!!!!!!!!!!!!!!!!</v>
          </cell>
        </row>
        <row r="397">
          <cell r="A397" t="str">
            <v xml:space="preserve">Informe y Planos AsBuild Incluye diagrama unifilar, memorias de calculo </v>
          </cell>
        </row>
        <row r="398">
          <cell r="A398" t="str">
            <v>Rack Aluminio 19*86 Eia Marca AMP</v>
          </cell>
        </row>
        <row r="399">
          <cell r="A399" t="str">
            <v>Patch Cord 4 Pares  Cat 7A Rj45 3 Mt Marca AMP Ref: 336488-3 Ref: 19SIT4A03MB03L</v>
          </cell>
        </row>
        <row r="400">
          <cell r="A400" t="str">
            <v>Patch Cord 10ml Categoria 6-6A Cruzado RJ45 (Original de fabrica) 2-1499150-5</v>
          </cell>
        </row>
        <row r="401">
          <cell r="A401" t="str">
            <v>Patch Cord 10ml Categoria 6-6A Cruzado RJ45 (Original de fabrica)</v>
          </cell>
        </row>
        <row r="402">
          <cell r="A402" t="str">
            <v>Patch Panel 24 Puertos Angulado , Cat 6a Herraje (No Incluye Jacks Marca AMP)</v>
          </cell>
        </row>
        <row r="403">
          <cell r="A403" t="str">
            <v>Patch Panel 24 Puertos, Cat 6a Herraje (No Incluye Jacks Marca Siemon)</v>
          </cell>
        </row>
        <row r="404">
          <cell r="A404" t="str">
            <v>Patch Cord de Fibra Optica Duplex SC-SC, 2 m. Multimodo, 50/125 um.</v>
          </cell>
        </row>
        <row r="405">
          <cell r="A405" t="str">
            <v>Modulo de Fibra con 3 acoples duplex SC</v>
          </cell>
        </row>
        <row r="406">
          <cell r="A406" t="str">
            <v>Placa de Fibra con 3 acoples duplex SC</v>
          </cell>
        </row>
        <row r="407">
          <cell r="A407" t="str">
            <v>Transiver para Fibra Multimodo</v>
          </cell>
        </row>
        <row r="408">
          <cell r="A408" t="str">
            <v>Tapa de Espacio Libre para bandeja de fibra</v>
          </cell>
        </row>
        <row r="409">
          <cell r="A409" t="str">
            <v>Bandeja de Fibra Optica de 18 puertos, para 3 módulos sextuples</v>
          </cell>
        </row>
        <row r="410">
          <cell r="A410" t="str">
            <v>Certificaciones de Fibra por hilo</v>
          </cell>
        </row>
        <row r="411">
          <cell r="A411" t="str">
            <v>Patch panel 24 puertos categoria 5E</v>
          </cell>
        </row>
        <row r="412">
          <cell r="A412" t="str">
            <v>Cable de 6 Fibras Opticas, Exterior, 50/125 um, (10G), multimodo, tipo Breakout</v>
          </cell>
        </row>
        <row r="413">
          <cell r="A413" t="str">
            <v>Cable de 6 Fibras Opticas, Exterior/Interior, 50/125 um, (10G a 150 m), multimodo, tipo Breakout Exterior</v>
          </cell>
        </row>
        <row r="414">
          <cell r="A414" t="str">
            <v>Cable de 6 Fibras Opticas, Exterior/Interior, 50/125 um, (10G a 150 m), multimodo, para uso Interior</v>
          </cell>
        </row>
        <row r="415">
          <cell r="A415" t="str">
            <v>Cable de 6 Fibras Opticas, Exterior/Interior, 50/125 um, (10G a 150 m), multimodo, para uso Exterior</v>
          </cell>
        </row>
        <row r="416">
          <cell r="A416" t="str">
            <v>Cable de 6 Fibras Opticas, 50/125 um, (10G), multimodo, para uso interior</v>
          </cell>
        </row>
        <row r="417">
          <cell r="A417" t="str">
            <v>Patch Cord 2 Pares Tera A Rj45 Cat 5e 3 Mt Rojo Ref: 19SIT2E203MB03L</v>
          </cell>
        </row>
        <row r="418">
          <cell r="A418" t="str">
            <v>Transceiver Multimodo F.O SC-RJ45 Multimodo 2Km</v>
          </cell>
        </row>
        <row r="419">
          <cell r="A419" t="str">
            <v>Adaptador Ct Angulado 1 Port</v>
          </cell>
        </row>
        <row r="420">
          <cell r="A420" t="str">
            <v xml:space="preserve">Adaptador Ct Angulado 1 Port </v>
          </cell>
        </row>
        <row r="421">
          <cell r="A421" t="str">
            <v xml:space="preserve">Toma Tera, Cat 7,Tipo Max, Marca AMP </v>
          </cell>
        </row>
        <row r="422">
          <cell r="A422" t="str">
            <v>Cable S/Ftp, Cat 7a, 4 Pares,CMR, 1000Mhz, Marca AMP Color Rojo  305ml</v>
          </cell>
        </row>
        <row r="423">
          <cell r="A423" t="str">
            <v>Cable S/Ftp, Cat 7a, 4 Pares,CMR, 1000Mhz, Marca Siemon Color Rojo Ref: 9T7R4-E10-06-R1   305M</v>
          </cell>
        </row>
        <row r="424">
          <cell r="A424" t="str">
            <v xml:space="preserve">Cable S/Ftp, Cat 7a, 4 Pares,CMR, 1000Mhz, Marca AMP Color Rojo </v>
          </cell>
        </row>
        <row r="425">
          <cell r="A425" t="str">
            <v>Organizador horizontal 2U</v>
          </cell>
        </row>
        <row r="426">
          <cell r="A426" t="str">
            <v>Conector SC Multimodo 50/125 um</v>
          </cell>
        </row>
        <row r="427">
          <cell r="A427" t="str">
            <v>Interruptor Triple Decorativo Luminex</v>
          </cell>
        </row>
        <row r="428">
          <cell r="A428" t="str">
            <v>Medidor Electronico Clase 0.5 Trifasico Tetrafilar 220V</v>
          </cell>
        </row>
        <row r="429">
          <cell r="A429" t="str">
            <v>Extractor Aire 8'' 21 Cm 120V incluye Rejilla Protección (ACUAVAL)</v>
          </cell>
        </row>
        <row r="430">
          <cell r="A430" t="str">
            <v xml:space="preserve">Transformador 75kVA 13200/ 220V, trifasico, aceite DY5. Incluye collarin </v>
          </cell>
        </row>
        <row r="431">
          <cell r="A431" t="str">
            <v>Bajante Galvanizado 3'' con Capacete x 6m</v>
          </cell>
        </row>
        <row r="432">
          <cell r="A432" t="str">
            <v>Medidor Trifasico 3x220V 20(80) A</v>
          </cell>
        </row>
        <row r="433">
          <cell r="A433" t="str">
            <v>Gabinete para medidor</v>
          </cell>
        </row>
        <row r="436">
          <cell r="A436" t="str">
            <v>Lampara 4X17W T8 con Rejilla 16 Celdas Aluminio Especular Envolvente.  Balasto Electronico 60x60cm Marca ILTEC</v>
          </cell>
        </row>
        <row r="437">
          <cell r="A437" t="str">
            <v>Lampara 4x17W T8 con Rejilla 16 Celdas Aluminio Especular Envolvente.  Balasto Electronico 6ox60cm Incrustar Marca ILTEC</v>
          </cell>
        </row>
        <row r="438">
          <cell r="A438" t="str">
            <v>Lampara 4x17W T8 con Rejilla 16 Celdas Aluminio Especular Envolvente.  Balasto Electronico 60x60cm Incrustar Marca ILTEC</v>
          </cell>
        </row>
        <row r="439">
          <cell r="A439" t="str">
            <v>Lampara 4x17W T8 con Rejilla 16 Celdas Aluminio Especular Envolvente.  Balasto Electronico 6ox60cm  Marca ILTEC</v>
          </cell>
        </row>
        <row r="440">
          <cell r="A440" t="str">
            <v>Lampara 4X17W T8 con Rejilla 16 Celdas Aluminio Especular Envolvente.  Balasto Electronico 60x60cm Marca ILTEC</v>
          </cell>
        </row>
        <row r="441">
          <cell r="A441" t="str">
            <v>Lampara 2x32W T8 con Rejilla 12 Celdas Aluminio Especular Envolvente.  Balasto Electronico 30x120cm Incrustar Marca ILTEC</v>
          </cell>
        </row>
        <row r="442">
          <cell r="A442" t="str">
            <v>Lampara 2x32W T8 con hermetica sobreponer.  Balasto Electronico  Marca ILTEC</v>
          </cell>
        </row>
        <row r="443">
          <cell r="A443" t="str">
            <v>Lampara 2x32W T8 con Rejilla 12 Celdas Aluminio Especular Envolvente.  Balasto Electronico 30x120cm Incrustar Marca ILTEC</v>
          </cell>
        </row>
        <row r="444">
          <cell r="A444" t="str">
            <v>Reflector Rectangular 250W Metal Hallide 220V</v>
          </cell>
        </row>
        <row r="445">
          <cell r="A445" t="str">
            <v>Traslado de Luminarias Existentes 4x17W T8 1ml no incluye adecuacion Cielo Falso</v>
          </cell>
        </row>
        <row r="446">
          <cell r="A446" t="str">
            <v>Trasladar Lampara Existentes 1.5 ml No incluye adecuaciones civiles</v>
          </cell>
        </row>
        <row r="447">
          <cell r="A447" t="str">
            <v xml:space="preserve">Poste Concreto 12m 1050 </v>
          </cell>
        </row>
        <row r="450">
          <cell r="A450" t="str">
            <v>Tablero 8 Circuitos Con interuptores enchufables de 20A Monofasico con Puerta y Chapa</v>
          </cell>
        </row>
        <row r="451">
          <cell r="A451" t="str">
            <v>Tablero Electrico 12 circuitos con espacio para totalizador 3x40A (2un), Interruptores enchufables 1x20A, 1x15A.  Puerta y Chapa</v>
          </cell>
        </row>
        <row r="452">
          <cell r="A452" t="str">
            <v>Tablero Electrico Trifasico 12 Circuitos con espacio para totalizador, totalizador de 3x40A (2uni), interruptores enchufables, 15A y 20A.  Puerta y Chapa</v>
          </cell>
        </row>
        <row r="453">
          <cell r="A453" t="str">
            <v>Tablero Electrico 12 circuitos con espacio para totalizador 3x30A (2un), Interruptores enchufables 1x20A, 1x15A.  Puerta y Chapa</v>
          </cell>
        </row>
        <row r="454">
          <cell r="A454" t="str">
            <v>Tablero Electrico 12 circuitos con espacio para totalizador, Totalizador 3x80A 220V, interruptor enchufables 2x30A, 1x20A, 1x30A, 1x15A.  Puerta y chapa</v>
          </cell>
        </row>
        <row r="455">
          <cell r="A455" t="str">
            <v>Tablero Electrico 12 circuitos sin espacio para totalizador, incluye dos totalizadores 3x30A, interruptor enchufables 1x20A, 1x15A.  Puerta y chapa</v>
          </cell>
        </row>
        <row r="456">
          <cell r="A456" t="str">
            <v>Tablero Electrico 12 circuitos trifasico con espacio para totalizador.  Incluye Totalizador de 3x70A, Interruptores 20A enchufables Puerta y Chapa</v>
          </cell>
        </row>
        <row r="457">
          <cell r="A457" t="str">
            <v>Tablero Electrico 12 Circuitos con Interruptores enchufables 20A</v>
          </cell>
        </row>
        <row r="458">
          <cell r="A458" t="str">
            <v>Tablero Electrico 12 Circuitos sin espacio para totalizador, sin interruptores.  Puerta y Chapa</v>
          </cell>
        </row>
        <row r="459">
          <cell r="A459" t="str">
            <v>Tablero Electrico 12 Circuitos con Interruptores enchufables 20A, Puerta y Chapa trifasico sin espacio para totalizador</v>
          </cell>
        </row>
        <row r="460">
          <cell r="A460" t="str">
            <v>Tablero Electrico Trifasico 12 Circuitos sin espacio para totalizador, interruptores enchufables 1x15A y 20A.  Puerta y Chapa</v>
          </cell>
        </row>
        <row r="461">
          <cell r="A461" t="str">
            <v>Tablero Electrico 12 Circuitos con Interruptores enchufables 20A, Puerta y Chapa Bifasico</v>
          </cell>
        </row>
        <row r="462">
          <cell r="A462" t="str">
            <v>Tablero Electrico 18 Circuitos con espacio para totalizador, incluye dos Totalizadores de 3x100A 220V, Interruptores 15 y 20A enchufables</v>
          </cell>
        </row>
        <row r="463">
          <cell r="A463" t="str">
            <v>Tablero Electrico 18 Circuitos con espacio para totalizador, incluye totalizador de 3x125A e interruptores enchufables 3x100 (1), 3x30 (1), 2x20, 2x60, 1x30, 1x15 (6).  Puerta y Chapa</v>
          </cell>
        </row>
        <row r="464">
          <cell r="A464" t="str">
            <v>Tablero Electrico 24 circuitos con espacio para totalizador, Totalizador 3x80A 220V, interruptor enchufables 2x30A, 1x20A, 1x30A, 1x15A.  Puerta y chapa</v>
          </cell>
        </row>
        <row r="465">
          <cell r="A465" t="str">
            <v>Tablero Electrico Trifasico 36 Circuitos con espacio para totalizador, totalizador de 3x100A (2uni), interruptores enchufables 2x50A, 2x30A, 2x30A, 15A y 20A.  Puerta y Chapa</v>
          </cell>
        </row>
        <row r="466">
          <cell r="A466" t="str">
            <v>Tablero Electrico Trifasico 42 Circuitos con espacio para totalizador, interruptores enchufables 3x50, 2x50A, 2x30A, 2x30A, 15A y 20A.  Puerta y Chapa</v>
          </cell>
        </row>
        <row r="467">
          <cell r="A467" t="str">
            <v>Tablero 400A trifasico, incluye Interruptor Totalizador 3x400A 220V, un interruptor de 3x150A, tres interruptores de 3x100A, dos interruptores 3x70A, dos interruptores de 3x50A.  Barraje de Neutro, Tierra, puerta</v>
          </cell>
        </row>
        <row r="468">
          <cell r="A468" t="str">
            <v>Tablero 400A trifasico, incluye Interruptor Totalizador 3x400A 220V, un interruptor de 3x150A, tres interruptores de 3x100A, dos interruptores 3x70A, dos interruptores de 3x50A.  Barraje de Neutro, Tierra, puerta</v>
          </cell>
        </row>
        <row r="469">
          <cell r="A469" t="str">
            <v>Tablero By Pass 40x50cm Incluye llave Tetrapolar 70A tres posiciones, Interruptores 3x50A (2un).  Puerta y chapa</v>
          </cell>
        </row>
        <row r="470">
          <cell r="A470" t="str">
            <v>Tablero Electrico 50x60cm Incluye llave tripolar 70A tres posiciones, Interruptores tipo minibreaker 2x50A (2un), 1x20A (5un), barraje de Neutro (2un), barraje de tierra (1un).  Puerta y chapa</v>
          </cell>
        </row>
        <row r="471">
          <cell r="A471" t="str">
            <v>Tablero Electrico 50x60cm Incluye llave tripolar 40A tres posiciones, Interruptores tipo minibreaker 1x30A (2un), 1x20A (5un), barraje de Neutro (2un), barraje de tierra (1un).  Puerta y chapa</v>
          </cell>
        </row>
        <row r="472">
          <cell r="A472" t="str">
            <v>Tablero Electrico 50x60cm Incluye llave tripolar 40A tres posiciones, Interruptores tipo minibreaker 1x30A (2un), 1x20A (5un), barraje de Neutro (2un), barraje de tierra (1un).  Puerta y chapa</v>
          </cell>
        </row>
        <row r="473">
          <cell r="A473" t="str">
            <v>Tablero Electrico 50x60cm Incluye llave tripolar 40A tres posiciones, Interruptores tipo minibreaker 1x30A (2un), 1x20A (5un), barraje de Neutro (2un), barraje de tierra (1un). Puerta y chapa</v>
          </cell>
        </row>
        <row r="474">
          <cell r="A474" t="str">
            <v>Tablero Electrico 50x60cm Incluye llave tripolar 70A tres posiciones, Interruptor trifasico 3x40A (2un), minibreaker 1x20A (3un), barraje de Neutro (2un), barraje de tierra (1un).  Puerta y chapa</v>
          </cell>
        </row>
        <row r="475">
          <cell r="A475" t="str">
            <v>Tablero para ByPass UPS 30x40cm Incluye llave Tripolar 80A tres posiciones, 2 Interruptores 2x50A (2un), Barraje Neutro (2), tierra (2)</v>
          </cell>
        </row>
        <row r="476">
          <cell r="A476" t="str">
            <v>Tablero ByPass 30x40Cm con llave tripolar 30A tres posiciones UPS y RED Dos interruptores tipo minibreaker 2x30A.  Puerta y Chapa</v>
          </cell>
        </row>
        <row r="477">
          <cell r="A477" t="str">
            <v>Gabinete para Grupo de medida tipo AE319 Incluye 3 CT's 200/5A, bandeja medidor, bandeja CT's, Interruptor 3x200A 220V 25kA, bornera medidor</v>
          </cell>
        </row>
        <row r="478">
          <cell r="A478" t="str">
            <v xml:space="preserve">Tablero general de Distribución Incluye Barraje Trifasico 250A, Totalizador 200A, Interruptor 3x100, interruptor 3x50A, interruptor 3x80, interruptor de 3x50A, dos reservas, barraje de Neutro, barraje de tierra.  Equipo PM200. Puerta y chapa </v>
          </cell>
        </row>
        <row r="479">
          <cell r="A479" t="str">
            <v xml:space="preserve">Tablero general de Distribución Incluye Barraje Trifasico 250A, Totalizador 200A, Interruptor 3x100, interruptor 3x50A, interruptor 3x80, interruptor de 3x50A, dos reservas, barraje de Neutro, barraje de tierra.  Equipo PM200. Puerta y chapa </v>
          </cell>
        </row>
        <row r="480">
          <cell r="A480" t="str">
            <v>Tablero Electrico 30x50cm Incluye llave tetrapolar 70A tres posiciones, Interruptor 3x50A (2un).</v>
          </cell>
        </row>
        <row r="481">
          <cell r="A481" t="str">
            <v>Minisplit 18000BTU 220V incluye condensadora, ducto, filtro de aire, accesorios. Control remoto Bajo nivel de ruido marca LG</v>
          </cell>
        </row>
        <row r="482">
          <cell r="A482" t="str">
            <v>Minisplit 18000BTU 220V incluye condensadora, ducto, filtro de aire, accesorios. Control remoto Bajo nivel de ruido</v>
          </cell>
        </row>
        <row r="483">
          <cell r="A483" t="str">
            <v>Minisplit 24000BTU 220V incluye condensadora, ducto, filtro de aire, accesorios. Control remoto Bajo nivel de ruido  marca LG</v>
          </cell>
        </row>
        <row r="484">
          <cell r="A484" t="str">
            <v>Minisplit 24000BTU 220V incluye condensadora, ducto, filtro de aire, accesorios. Control remoto Bajo nivel de ruido</v>
          </cell>
        </row>
        <row r="485">
          <cell r="A485" t="str">
            <v>Minisplit 24000BTU</v>
          </cell>
        </row>
        <row r="486">
          <cell r="A486" t="str">
            <v>Minisplit 18000BTU</v>
          </cell>
        </row>
        <row r="487">
          <cell r="A487" t="str">
            <v>Minisplit 9000BTU 220V incluye condensadora, ducto, filtro de aire, accesorios. Control remoto Bajo nivel de ruido  marca LG</v>
          </cell>
        </row>
        <row r="488">
          <cell r="A488" t="str">
            <v>Minisplit 9000BTU 220V incluye condensadora, ducto, filtro de aire, accesorios. Control remoto Bajo nivel de ruido</v>
          </cell>
        </row>
        <row r="489">
          <cell r="A489" t="str">
            <v>Minisplit 12000BTU Instalación de Unidad Condensadora y Ducto y desague (20ml)</v>
          </cell>
        </row>
        <row r="490">
          <cell r="A490" t="str">
            <v>Minisplit 12000BTU 220V incluye condensadora, ducto, filtro de aire, accesorios. Control remoto Bajo nivel de ruido</v>
          </cell>
        </row>
        <row r="491">
          <cell r="A491" t="str">
            <v>Mantenimiento e Instalación Unidad Aire Acondicionado Cuarto electrico 9000BTU 220V</v>
          </cell>
        </row>
        <row r="492">
          <cell r="A492" t="str">
            <v>Mantenimiento Preventivo Minisplit 18000 BTU 220V</v>
          </cell>
        </row>
        <row r="493">
          <cell r="A493" t="str">
            <v>Mantenimiento Preventivo de Tablero Regulado 50Amperios Marcacion de Conductores, figurado de cables, limpieza, retorqueo</v>
          </cell>
        </row>
        <row r="494">
          <cell r="A494" t="str">
            <v>Traslado de Minisplit 18000BTU Existente 3ml incluye prolongacion de ducto y desague</v>
          </cell>
        </row>
        <row r="495">
          <cell r="A495" t="str">
            <v>Estructura Retensión tipo cuerda de guitarra</v>
          </cell>
        </row>
        <row r="496">
          <cell r="A496" t="str">
            <v xml:space="preserve">Breaker Siemens Enchufable 1x30A </v>
          </cell>
        </row>
        <row r="497">
          <cell r="A497" t="str">
            <v xml:space="preserve">Breaker Siemens Enchufable 2x30A </v>
          </cell>
        </row>
        <row r="498">
          <cell r="A498" t="str">
            <v>Interruptor Sencillo</v>
          </cell>
        </row>
        <row r="499">
          <cell r="A499" t="str">
            <v xml:space="preserve">Interruptor Sencillo </v>
          </cell>
        </row>
        <row r="500">
          <cell r="A500" t="str">
            <v>Interruptor 3x70A enchufable</v>
          </cell>
        </row>
        <row r="503">
          <cell r="A503" t="str">
            <v>Conectores de Derivación de Autodesforre</v>
          </cell>
        </row>
        <row r="504">
          <cell r="A504" t="str">
            <v xml:space="preserve">Salida electrica Aire Acondicionado Tuberia EMT 3/4'' Cableado 10AWG </v>
          </cell>
        </row>
        <row r="505">
          <cell r="A505" t="str">
            <v>Salida electrica Aire Acondicionado Tuberia EMT 3/4'' Cableado 12AWG</v>
          </cell>
        </row>
        <row r="506">
          <cell r="A506" t="str">
            <v>Salida electrica Aire Acondicionado Tuberia EMT 3/4'' Cableado 10AWG</v>
          </cell>
        </row>
        <row r="507">
          <cell r="A507" t="str">
            <v>Salida Electrica 3x12AWG, Tuberia EMT 1/2'' incluye accesorios x 3ml</v>
          </cell>
        </row>
        <row r="508">
          <cell r="A508" t="str">
            <v>Retiro de Cableado, luminarias y tuberia existente</v>
          </cell>
        </row>
        <row r="511">
          <cell r="A511" t="str">
            <v>Acometida en 4 No. 8</v>
          </cell>
        </row>
        <row r="512">
          <cell r="A512" t="str">
            <v>Acometida en 5 No. 4 Incluye Borna estañada</v>
          </cell>
        </row>
        <row r="513">
          <cell r="A513" t="str">
            <v>Acometida en 5 No. 4 AWG THHN Cu Incluye Borna Terminal</v>
          </cell>
        </row>
        <row r="514">
          <cell r="A514" t="str">
            <v>Acometida en 5x 4AWG THHN Cu</v>
          </cell>
        </row>
        <row r="515">
          <cell r="A515" t="str">
            <v>Acometida en 5x4 AWG THHN Cu Incluye Borna Terminal</v>
          </cell>
        </row>
        <row r="516">
          <cell r="A516" t="str">
            <v>Acometida en 5x4AWG THHN Cu incluye Borna terminal</v>
          </cell>
        </row>
        <row r="517">
          <cell r="A517" t="str">
            <v>Acometida 3x1/0 + 1x2 AWG THHN Cu</v>
          </cell>
        </row>
        <row r="518">
          <cell r="A518" t="str">
            <v>Acometida 3x1/0 + 1x2 AWG THHN Cu incluye Borna Terminal</v>
          </cell>
        </row>
        <row r="519">
          <cell r="A519" t="str">
            <v>Acometida 3x1/0+1x2+1x4T AWG THHN Cu Incluye Conectores Borna Estañada</v>
          </cell>
        </row>
        <row r="520">
          <cell r="A520" t="str">
            <v>Acometida 3x1/0 + 1x2 + 1x2T AWG THHN Cu</v>
          </cell>
        </row>
        <row r="521">
          <cell r="A521" t="str">
            <v>Acometida 3x3/0 + 1x2/0 + 1x2/0T AWG THHN Cu</v>
          </cell>
        </row>
        <row r="522">
          <cell r="A522" t="str">
            <v>Acometida 3x8 AWG THHN Cu</v>
          </cell>
        </row>
        <row r="523">
          <cell r="A523" t="str">
            <v>Acometida en 3x8 AWG THHN Encauchetado</v>
          </cell>
        </row>
        <row r="524">
          <cell r="A524" t="str">
            <v>Acometida en 4x8 AWG THHN Cu incluye coraza Americana</v>
          </cell>
        </row>
        <row r="525">
          <cell r="A525" t="str">
            <v>Acometida en 4x8 + 1x10T AWG THHN Cu Incluye Borna terminal</v>
          </cell>
        </row>
        <row r="526">
          <cell r="A526" t="str">
            <v xml:space="preserve">Acometida 3x2 + 1x2+ 1x4 AWG THHN Cu incluye Borna Terminal </v>
          </cell>
        </row>
        <row r="527">
          <cell r="A527" t="str">
            <v>Acometida 3x2 + 1x2+ 1x4 AWG THHN Cu incluye Borna Terminal</v>
          </cell>
        </row>
        <row r="528">
          <cell r="A528" t="str">
            <v>Acometida 3x2+ 1x4+1x6T Incluye Borna estañada</v>
          </cell>
        </row>
        <row r="529">
          <cell r="A529" t="str">
            <v>Retiro de Rack existente (Gabinete) y traslado de equipos activos swich 24 puertos y bandeja de fibra optica A Nuevo Rack</v>
          </cell>
        </row>
        <row r="532">
          <cell r="A532" t="str">
            <v>Transporte Planta Electrica 60kVA con cabina y tanque de Combustible, transferencia Automática  Bogota-Medellin</v>
          </cell>
        </row>
        <row r="533">
          <cell r="A533" t="str">
            <v>Extractor Aire 8'' 21 Cm 120V incluye Rejilla Protección</v>
          </cell>
        </row>
        <row r="534">
          <cell r="A534" t="str">
            <v>Retiro de Tableros electricos de pared 12 Circuitos</v>
          </cell>
        </row>
        <row r="535">
          <cell r="A535" t="str">
            <v>Retiro de Cableado y Acometidas existentes, tableros electricos 18 ctos (1), 8 circuitos (3)</v>
          </cell>
        </row>
        <row r="536">
          <cell r="A536" t="str">
            <v>Retiros Acometidas, luminarias y Tuberia Existente</v>
          </cell>
        </row>
        <row r="537">
          <cell r="A537" t="str">
            <v>Retiro de Acometidas y elementos existentes</v>
          </cell>
        </row>
        <row r="538">
          <cell r="A538" t="str">
            <v>Retiro de Cableado y Acometidas existentes</v>
          </cell>
        </row>
        <row r="539">
          <cell r="A539" t="str">
            <v>Coraza Americana 1'' incluye terminales</v>
          </cell>
        </row>
        <row r="540">
          <cell r="A540" t="str">
            <v>Coraza Americana 1 1/2'' incluye accesorios</v>
          </cell>
        </row>
        <row r="543">
          <cell r="A543" t="str">
            <v>Tuberia 1/2'' EMT Incluye Accesorios 3ml</v>
          </cell>
        </row>
        <row r="544">
          <cell r="A544" t="str">
            <v>Tuberia 1'' EMT Incluye Accesorios 3ml</v>
          </cell>
        </row>
        <row r="545">
          <cell r="A545" t="str">
            <v>Tubería EMT de 1 1/2" con accesorios. Incluye Accesorios de montaje.</v>
          </cell>
        </row>
        <row r="546">
          <cell r="A546" t="str">
            <v>Tuberia 2'' EMT Incluye Accesorios 3ml</v>
          </cell>
        </row>
        <row r="547">
          <cell r="A547" t="str">
            <v>Tuberia PVC 2''</v>
          </cell>
        </row>
        <row r="548">
          <cell r="A548" t="str">
            <v xml:space="preserve">Tuberia PVC 4'' </v>
          </cell>
        </row>
        <row r="549">
          <cell r="A549" t="str">
            <v>Campana Terminal 4'' PVC</v>
          </cell>
        </row>
        <row r="552">
          <cell r="A552" t="str">
            <v>Bandeja Portacables 40 x 8 x 240Cm  con división Central</v>
          </cell>
        </row>
        <row r="553">
          <cell r="A553" t="str">
            <v>Bandeja Portacables 30 x 8 x 240Cm  con división Central</v>
          </cell>
        </row>
        <row r="554">
          <cell r="A554" t="str">
            <v>Bandeja Portacables 30 x 8 x 240Cm</v>
          </cell>
        </row>
        <row r="555">
          <cell r="A555" t="str">
            <v>Curva para Badeja portacables 20 x 8cm  con división Central</v>
          </cell>
        </row>
        <row r="556">
          <cell r="A556" t="str">
            <v>Bandeja Portacables 20 x 8 x 240Cm  con división Central</v>
          </cell>
        </row>
        <row r="557">
          <cell r="A557" t="str">
            <v>Bandeja Portacables 20 x 8 x 240Cm</v>
          </cell>
        </row>
        <row r="558">
          <cell r="A558" t="str">
            <v>Bandeja Portacables 20 x 8 x 240Cm Sin División</v>
          </cell>
        </row>
        <row r="559">
          <cell r="A559" t="str">
            <v>Bandeja Portacables 15 x 8 x 240Cm  con división Central</v>
          </cell>
        </row>
        <row r="560">
          <cell r="A560" t="str">
            <v>Curva 40 x 8cm  con división Central</v>
          </cell>
        </row>
        <row r="561">
          <cell r="A561" t="str">
            <v>Curva 30 x 8cm  con división Central</v>
          </cell>
        </row>
        <row r="562">
          <cell r="A562" t="str">
            <v>Curva bandeja portacables 30 x 8cm  con división Central</v>
          </cell>
        </row>
        <row r="563">
          <cell r="A563" t="str">
            <v>Curva Bandeja portacables 30 x 8cm</v>
          </cell>
        </row>
        <row r="564">
          <cell r="A564" t="str">
            <v>Curva 20 x 8cm  con división Central</v>
          </cell>
        </row>
        <row r="565">
          <cell r="A565" t="str">
            <v>Curva Bandeja Portacables 20 x 8cm  con división Central</v>
          </cell>
        </row>
        <row r="566">
          <cell r="A566" t="str">
            <v>Curva para Badeja Portacables 20 x 8cm sin Division</v>
          </cell>
        </row>
        <row r="567">
          <cell r="A567" t="str">
            <v>Curva 20 x 8cm  Bandeja Portacables con división Central</v>
          </cell>
        </row>
        <row r="568">
          <cell r="A568" t="str">
            <v>Curva Bandeja Portacables 15 x 8cm  con división Central</v>
          </cell>
        </row>
        <row r="569">
          <cell r="A569" t="str">
            <v>Mensula de 50cm</v>
          </cell>
        </row>
        <row r="570">
          <cell r="A570" t="str">
            <v>Mensula de 40cm</v>
          </cell>
        </row>
        <row r="571">
          <cell r="A571" t="str">
            <v>Mensula de 30cm</v>
          </cell>
        </row>
        <row r="572">
          <cell r="A572" t="str">
            <v>Cable 4AWG THHN Cu Incluye Borna Terminal</v>
          </cell>
        </row>
        <row r="575">
          <cell r="A575" t="str">
            <v>Certificado de conformidad ante RETIE por empresa avalada ante Superintendencia de Industria y Comercio vigente, con alcance de Acometidas, Transformación  y utilización  de energía.</v>
          </cell>
        </row>
        <row r="576">
          <cell r="A576" t="str">
            <v>Maniobra Linea Viva, grua, retiro poste existente, incada, aplome nuevo poste poste, desconexion y conexión de acometidas aereas existentes en baja tensión, lineas telefonicas. Incluye tramites con operador de red</v>
          </cell>
        </row>
        <row r="577">
          <cell r="A577" t="str">
            <v>Adecuación Estructura  Media Tensión bandera, Cruceta Metalica, Instalación de descargadores de Sobretensión 10kA, Cortacircuitos 17.5kV Juego de fusibles</v>
          </cell>
        </row>
        <row r="578">
          <cell r="A578" t="str">
            <v>Malla de Puesta a Tierra zona Verde, incluye 4 electrodos de 5/8''x2.4m Cu Cable 2/0AWG 20m, soldaduras exotermicas, Caja Inspección 1, equipotencialización en Caja Medida Cable No 4  10m.  Incluye medida de Resistencia de Puesta a Tierra. Fabigel</v>
          </cell>
        </row>
        <row r="579">
          <cell r="A579" t="str">
            <v>Diseño electrico y Tramite Ante Operador de red Aumento de Carga 75kW 220V Trifasica</v>
          </cell>
        </row>
        <row r="580">
          <cell r="A580" t="str">
            <v>Diseño electrico y Tramite Ante Operador de red Aumento de Carga 25kW 220V bifasica BT</v>
          </cell>
        </row>
        <row r="581">
          <cell r="A581" t="str">
            <v xml:space="preserve">Instalación Planta electrica y Transferencia Automática Incluye: Mantenimiento Integral Planta electrica 60kVA, 6ml Exosto, 5m tuberia Combustible, Limpieza general del motor, generador, tanque de almacenamiento. Calibración de válvulas, cambio de aceite </v>
          </cell>
        </row>
      </sheetData>
      <sheetData sheetId="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Hoja2"/>
      <sheetName val="Hoja1"/>
      <sheetName val="BASE DE DATOS ORIG"/>
      <sheetName val="pv orig"/>
      <sheetName val="bd victoria"/>
      <sheetName val="secu limpia abril"/>
      <sheetName val="secu limpia abril 27"/>
      <sheetName val="secuencia abril por mnatos"/>
      <sheetName val="BD no 4-4a-8 limpia CUIDAR bck"/>
      <sheetName val="BD no 4-4a-8 limp CUIDAR jun18"/>
      <sheetName val="secuencia cuidar jun18 (2)"/>
      <sheetName val="pv DB CUIDAR jun30"/>
      <sheetName val="pv DB CUIDAR jun30 SUMM"/>
      <sheetName val="BD no 4-4a-8 limp CUIDAR jun30"/>
      <sheetName val="sec DB CUIDAR jun30 "/>
      <sheetName val="sec DB CUIDAR jun30 RE-FOR"/>
      <sheetName val="SEC DB CUIDAR JUL08 RE-FO"/>
      <sheetName val="SEC DB CUIDAR JUL30 plan agos"/>
      <sheetName val="SEC DB CUIDAR jun30 AGO10"/>
      <sheetName val="SEC DB CUIDAR jun30 SUMM "/>
      <sheetName val="SEC DB CUIDAR BUD OCT03 BCK"/>
      <sheetName val="SEC DB CUIDAR BUD OCT03 SEC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Individual"/>
      <sheetName val="Datos de Entrada"/>
      <sheetName val="Mat"/>
      <sheetName val="MO"/>
      <sheetName val="Ac. Monof"/>
      <sheetName val="Ac Trifas"/>
      <sheetName val="Bandejas y Canaletas"/>
      <sheetName val="Cables"/>
      <sheetName val="Redes Exteriores"/>
      <sheetName val="Salidas PVC"/>
      <sheetName val="Salidas EMT"/>
      <sheetName val="Tuberías"/>
      <sheetName val="Tableros Y Cajas"/>
      <sheetName val="Voz y Datos"/>
    </sheetNames>
    <sheetDataSet>
      <sheetData sheetId="0"/>
      <sheetData sheetId="1"/>
      <sheetData sheetId="2"/>
      <sheetData sheetId="3">
        <row r="2">
          <cell r="A2" t="str">
            <v>.</v>
          </cell>
        </row>
        <row r="3">
          <cell r="A3" t="str">
            <v>Acom. monofásica 3 hilos</v>
          </cell>
        </row>
        <row r="4">
          <cell r="A4" t="str">
            <v>Acom. monofásica 9 hilos</v>
          </cell>
        </row>
        <row r="5">
          <cell r="A5" t="str">
            <v>Acom. primaria XLPE 1/0</v>
          </cell>
        </row>
        <row r="6">
          <cell r="A6" t="str">
            <v>Acom. trifásica 4 hilos</v>
          </cell>
        </row>
        <row r="7">
          <cell r="A7" t="str">
            <v>Acom. trifásica 8 hilos</v>
          </cell>
        </row>
        <row r="8">
          <cell r="A8" t="str">
            <v>Al ACSR 1/0</v>
          </cell>
        </row>
        <row r="9">
          <cell r="A9" t="str">
            <v>Al ACSR 2</v>
          </cell>
        </row>
        <row r="10">
          <cell r="A10" t="str">
            <v>Al ACSR 2/0</v>
          </cell>
        </row>
        <row r="11">
          <cell r="A11" t="str">
            <v>Al ACSR 3/0</v>
          </cell>
        </row>
        <row r="12">
          <cell r="A12" t="str">
            <v>Al ACSR 4</v>
          </cell>
        </row>
        <row r="13">
          <cell r="A13" t="str">
            <v>Al ACSR 4/0</v>
          </cell>
        </row>
        <row r="14">
          <cell r="A14" t="str">
            <v>Bandeja de 10 cm</v>
          </cell>
        </row>
        <row r="15">
          <cell r="A15" t="str">
            <v>Bandeja de 20 cm</v>
          </cell>
        </row>
        <row r="16">
          <cell r="A16" t="str">
            <v>Bandeja de 30 cm</v>
          </cell>
        </row>
        <row r="17">
          <cell r="A17" t="str">
            <v>Bandeja de 40 cm</v>
          </cell>
        </row>
        <row r="18">
          <cell r="A18" t="str">
            <v>Bandeja de 60 cm</v>
          </cell>
        </row>
        <row r="19">
          <cell r="A19" t="str">
            <v>C. No. 1/0</v>
          </cell>
        </row>
        <row r="20">
          <cell r="A20" t="str">
            <v>C. No. 10</v>
          </cell>
        </row>
        <row r="21">
          <cell r="A21" t="str">
            <v>C. No. 12</v>
          </cell>
        </row>
        <row r="22">
          <cell r="A22" t="str">
            <v>C. No. 14</v>
          </cell>
        </row>
        <row r="23">
          <cell r="A23" t="str">
            <v>C. No. 2</v>
          </cell>
        </row>
        <row r="24">
          <cell r="A24" t="str">
            <v>C. No. 2/0</v>
          </cell>
        </row>
        <row r="25">
          <cell r="A25" t="str">
            <v>C. No. 250 mcm</v>
          </cell>
        </row>
        <row r="26">
          <cell r="A26" t="str">
            <v>C. No. 3/0</v>
          </cell>
        </row>
        <row r="27">
          <cell r="A27" t="str">
            <v>C. No. 300 mcm</v>
          </cell>
        </row>
        <row r="28">
          <cell r="A28" t="str">
            <v>C. No. 350 mcm</v>
          </cell>
        </row>
        <row r="29">
          <cell r="A29" t="str">
            <v>C. No. 4</v>
          </cell>
        </row>
        <row r="30">
          <cell r="A30" t="str">
            <v>C. No. 4/0</v>
          </cell>
        </row>
        <row r="31">
          <cell r="A31" t="str">
            <v>C. No. 400 mcm</v>
          </cell>
        </row>
        <row r="32">
          <cell r="A32" t="str">
            <v>C. No. 500 mcm</v>
          </cell>
        </row>
        <row r="33">
          <cell r="A33" t="str">
            <v>C. No. 6</v>
          </cell>
        </row>
        <row r="34">
          <cell r="A34" t="str">
            <v>C. No. 8</v>
          </cell>
        </row>
        <row r="35">
          <cell r="A35" t="str">
            <v>Cable UTP</v>
          </cell>
        </row>
        <row r="36">
          <cell r="A36" t="str">
            <v>Caja empalme 15x15</v>
          </cell>
        </row>
        <row r="37">
          <cell r="A37" t="str">
            <v>Caja subterránea 50x50, 60x60</v>
          </cell>
        </row>
        <row r="38">
          <cell r="A38" t="str">
            <v>Canaleta metálica 10x5</v>
          </cell>
        </row>
        <row r="39">
          <cell r="A39" t="str">
            <v>Canaleta plástica 20mm a 40 mm</v>
          </cell>
        </row>
        <row r="40">
          <cell r="A40" t="str">
            <v>Canaleta plástica 60 mm</v>
          </cell>
        </row>
        <row r="41">
          <cell r="A41" t="str">
            <v>Conduleta ½</v>
          </cell>
        </row>
        <row r="42">
          <cell r="A42" t="str">
            <v>Conduleta ¾</v>
          </cell>
        </row>
        <row r="43">
          <cell r="A43" t="str">
            <v>Conduleta 1</v>
          </cell>
        </row>
        <row r="44">
          <cell r="A44" t="str">
            <v>Conduleta 1 ¼</v>
          </cell>
        </row>
        <row r="45">
          <cell r="A45" t="str">
            <v>Conduleta 1 ½</v>
          </cell>
        </row>
        <row r="46">
          <cell r="A46" t="str">
            <v>Conduleta 2</v>
          </cell>
        </row>
        <row r="47">
          <cell r="A47" t="str">
            <v>Descarga a tierra</v>
          </cell>
        </row>
        <row r="48">
          <cell r="A48" t="str">
            <v>Gabinete telefónico 80x60x15 cm  sin regletas</v>
          </cell>
        </row>
        <row r="49">
          <cell r="A49" t="str">
            <v>Insatalación de caja 4x4 galvaniz</v>
          </cell>
        </row>
        <row r="50">
          <cell r="A50" t="str">
            <v>Insatalación de Tablero</v>
          </cell>
        </row>
        <row r="51">
          <cell r="A51" t="str">
            <v>Insatalación de Toma energia</v>
          </cell>
        </row>
        <row r="52">
          <cell r="A52" t="str">
            <v>Insatalación de Toma voz y datos</v>
          </cell>
        </row>
        <row r="53">
          <cell r="A53" t="str">
            <v>Lámpara Flrsc. 2x32 cielo falso con macho y encauchetado</v>
          </cell>
        </row>
        <row r="54">
          <cell r="A54" t="str">
            <v>Montaje de aisladero monofásico</v>
          </cell>
        </row>
        <row r="55">
          <cell r="A55" t="str">
            <v>Montaje de aisladero trifásico</v>
          </cell>
        </row>
        <row r="56">
          <cell r="A56" t="str">
            <v>Montaje de bajante en 2" Pulgadas</v>
          </cell>
        </row>
        <row r="57">
          <cell r="A57" t="str">
            <v>Montaje de bajante en 3" Pulgadas</v>
          </cell>
        </row>
        <row r="58">
          <cell r="A58" t="str">
            <v>Montaje de bajante por poste</v>
          </cell>
        </row>
        <row r="59">
          <cell r="A59" t="str">
            <v>Montaje de bajante y caja intemperie</v>
          </cell>
        </row>
        <row r="60">
          <cell r="A60" t="str">
            <v>Montaje de brecha por pavimento</v>
          </cell>
        </row>
        <row r="61">
          <cell r="A61" t="str">
            <v>Montaje de brecha por zona verde</v>
          </cell>
        </row>
        <row r="62">
          <cell r="A62" t="str">
            <v>Montaje de caja 50x50</v>
          </cell>
        </row>
        <row r="63">
          <cell r="A63" t="str">
            <v>Montaje de caja 60x60</v>
          </cell>
        </row>
        <row r="64">
          <cell r="A64" t="str">
            <v>Montaje de caja 60x80</v>
          </cell>
        </row>
        <row r="65">
          <cell r="A65" t="str">
            <v>Montaje de caja RS3-002</v>
          </cell>
        </row>
        <row r="66">
          <cell r="A66" t="str">
            <v>Montaje de cono premoldeado</v>
          </cell>
        </row>
        <row r="67">
          <cell r="A67" t="str">
            <v>Montaje de defensa</v>
          </cell>
        </row>
        <row r="68">
          <cell r="A68" t="str">
            <v>Montaje de descaga secundaria</v>
          </cell>
        </row>
        <row r="69">
          <cell r="A69" t="str">
            <v>Montaje de descarga primaria</v>
          </cell>
        </row>
        <row r="70">
          <cell r="A70" t="str">
            <v>Montaje de estribo</v>
          </cell>
        </row>
        <row r="71">
          <cell r="A71" t="str">
            <v>Montaje de lámpara sodio 250W</v>
          </cell>
        </row>
        <row r="72">
          <cell r="A72" t="str">
            <v>Montaje de lámpara sodio 400W</v>
          </cell>
        </row>
        <row r="73">
          <cell r="A73" t="str">
            <v>Montaje de lámpara sodio 70W</v>
          </cell>
        </row>
        <row r="74">
          <cell r="A74" t="str">
            <v>Montaje de línea monofásica No. 2 ACSR</v>
          </cell>
        </row>
        <row r="75">
          <cell r="A75" t="str">
            <v>Montaje de línea secundaria No. 2-1/0</v>
          </cell>
        </row>
        <row r="76">
          <cell r="A76" t="str">
            <v>Montaje de línea trifásica 266.8 y 4/0</v>
          </cell>
        </row>
        <row r="77">
          <cell r="A77" t="str">
            <v>Montaje de línea trifásica No. 1/0 ACSR</v>
          </cell>
        </row>
        <row r="78">
          <cell r="A78" t="str">
            <v>Montaje de línea trifásica No. 2 ACSR</v>
          </cell>
        </row>
        <row r="79">
          <cell r="A79" t="str">
            <v>Montaje de poste concreto 12 mts pluma</v>
          </cell>
        </row>
        <row r="80">
          <cell r="A80" t="str">
            <v>Montaje de poste concreto 8 mts pluma</v>
          </cell>
        </row>
        <row r="81">
          <cell r="A81" t="str">
            <v>Montaje de poste de concreto 12 mts</v>
          </cell>
        </row>
        <row r="82">
          <cell r="A82" t="str">
            <v>Montaje de poste de concreto 14 mts</v>
          </cell>
        </row>
        <row r="83">
          <cell r="A83" t="str">
            <v>Montaje de poste de concreto 8 mts</v>
          </cell>
        </row>
        <row r="84">
          <cell r="A84" t="str">
            <v>Montaje de poste de madera de 10 mts</v>
          </cell>
        </row>
        <row r="85">
          <cell r="A85" t="str">
            <v>Montaje de poste de madera de 12 mts</v>
          </cell>
        </row>
        <row r="86">
          <cell r="A86" t="str">
            <v>Montaje de RA020 CONTADOR DOMICILIARIO</v>
          </cell>
        </row>
        <row r="87">
          <cell r="A87" t="str">
            <v>Montaje de retenida primaria</v>
          </cell>
        </row>
        <row r="88">
          <cell r="A88" t="str">
            <v xml:space="preserve">Montaje de retenida secundaria </v>
          </cell>
        </row>
        <row r="89">
          <cell r="A89" t="str">
            <v>Montaje de transformador monofásico</v>
          </cell>
        </row>
        <row r="90">
          <cell r="A90" t="str">
            <v>Montaje de transformador trifásico</v>
          </cell>
        </row>
        <row r="91">
          <cell r="A91" t="str">
            <v>Montaje de tratamiento con bentonita</v>
          </cell>
        </row>
        <row r="92">
          <cell r="A92" t="str">
            <v>Montaje de vestida monofásica al 1,50 y 2,40</v>
          </cell>
        </row>
        <row r="93">
          <cell r="A93" t="str">
            <v>Montaje de vestida monofásica al centro</v>
          </cell>
        </row>
        <row r="94">
          <cell r="A94" t="str">
            <v>Montaje de vestida secundaria</v>
          </cell>
        </row>
        <row r="95">
          <cell r="A95" t="str">
            <v>Montaje de vestida trifásica en 1,50 y 2,40</v>
          </cell>
        </row>
        <row r="96">
          <cell r="A96" t="str">
            <v>Ojo de Buey en cielo</v>
          </cell>
        </row>
        <row r="97">
          <cell r="A97" t="str">
            <v>Patch panel de 16 puertos</v>
          </cell>
        </row>
        <row r="98">
          <cell r="A98" t="str">
            <v>Patch panel de 24 puertos</v>
          </cell>
        </row>
        <row r="99">
          <cell r="A99" t="str">
            <v>Patch panel de 48 puertos</v>
          </cell>
        </row>
        <row r="100">
          <cell r="A100" t="str">
            <v>Pintada de poste - incluye pintura</v>
          </cell>
        </row>
        <row r="101">
          <cell r="A101" t="str">
            <v>Rack autosoportado</v>
          </cell>
        </row>
        <row r="102">
          <cell r="A102" t="str">
            <v>Regleta S66 50 pares</v>
          </cell>
        </row>
        <row r="103">
          <cell r="A103" t="str">
            <v>Retempla de línea monofásica</v>
          </cell>
        </row>
        <row r="104">
          <cell r="A104" t="str">
            <v>Retempla de línea secundaria</v>
          </cell>
        </row>
        <row r="105">
          <cell r="A105" t="str">
            <v>Retempla de línea trifásica No. 4/0-266 8</v>
          </cell>
        </row>
        <row r="106">
          <cell r="A106" t="str">
            <v>Retempla de línea trifásica No. 4-1/0</v>
          </cell>
        </row>
        <row r="107">
          <cell r="A107" t="str">
            <v>Retiro de aisladero monofásico</v>
          </cell>
        </row>
        <row r="108">
          <cell r="A108" t="str">
            <v>Retiro de aisladero trifásico</v>
          </cell>
        </row>
        <row r="109">
          <cell r="A109" t="str">
            <v>Retiro de lámpara de 70 y 125 W</v>
          </cell>
        </row>
        <row r="110">
          <cell r="A110" t="str">
            <v>Retiro de línea monofásica</v>
          </cell>
        </row>
        <row r="111">
          <cell r="A111" t="str">
            <v>Retiro de línea secundaira</v>
          </cell>
        </row>
        <row r="112">
          <cell r="A112" t="str">
            <v>Retiro de línea trifásica No. 4/0-266,8</v>
          </cell>
        </row>
        <row r="113">
          <cell r="A113" t="str">
            <v>Retiro de línea trifásica No. 4-2-1/0</v>
          </cell>
        </row>
        <row r="114">
          <cell r="A114" t="str">
            <v>Retiro de poste de concreto de 12 mts</v>
          </cell>
        </row>
        <row r="115">
          <cell r="A115" t="str">
            <v>Retiro de poste de concreto de 8 mts</v>
          </cell>
        </row>
        <row r="116">
          <cell r="A116" t="str">
            <v>Retiro de poste de madera de 10 mts</v>
          </cell>
        </row>
        <row r="117">
          <cell r="A117" t="str">
            <v>Retiro de poste de madera de 12 mts</v>
          </cell>
        </row>
        <row r="118">
          <cell r="A118" t="str">
            <v>Retiro de poste de madera de 8 mts</v>
          </cell>
        </row>
        <row r="119">
          <cell r="A119" t="str">
            <v>Salida breaker</v>
          </cell>
        </row>
        <row r="120">
          <cell r="A120" t="str">
            <v>Salida EMT</v>
          </cell>
        </row>
        <row r="121">
          <cell r="A121" t="str">
            <v>Salida Interruptor PVC</v>
          </cell>
        </row>
        <row r="122">
          <cell r="A122" t="str">
            <v>Salida Plafon en PVC</v>
          </cell>
        </row>
        <row r="123">
          <cell r="A123" t="str">
            <v>Salida Sonido en PVC sin alambrar y sin aparatear</v>
          </cell>
        </row>
        <row r="124">
          <cell r="A124" t="str">
            <v>Salida Tomacorriente ESTUFA 3X50</v>
          </cell>
        </row>
        <row r="125">
          <cell r="A125" t="str">
            <v>Salida Tomacorriente PVC</v>
          </cell>
        </row>
        <row r="126">
          <cell r="A126" t="str">
            <v>Salida Voz y Datos Toma doble (50 mts de cable)</v>
          </cell>
        </row>
        <row r="127">
          <cell r="A127" t="str">
            <v>Soldadura exotérmica</v>
          </cell>
        </row>
        <row r="128">
          <cell r="A128" t="str">
            <v>T. EMT ½</v>
          </cell>
        </row>
        <row r="129">
          <cell r="A129" t="str">
            <v>T. EMT ¾</v>
          </cell>
        </row>
        <row r="130">
          <cell r="A130" t="str">
            <v>T. EMT 1</v>
          </cell>
        </row>
        <row r="131">
          <cell r="A131" t="str">
            <v>T. EMT 1 ¼</v>
          </cell>
        </row>
        <row r="132">
          <cell r="A132" t="str">
            <v>T. EMT 1 ½</v>
          </cell>
        </row>
        <row r="133">
          <cell r="A133" t="str">
            <v>T. EMT 2</v>
          </cell>
        </row>
        <row r="134">
          <cell r="A134" t="str">
            <v>T. EMT 3</v>
          </cell>
        </row>
        <row r="135">
          <cell r="A135" t="str">
            <v>T. EMT 4</v>
          </cell>
        </row>
        <row r="136">
          <cell r="A136" t="str">
            <v>T. PVC ½</v>
          </cell>
        </row>
        <row r="137">
          <cell r="A137" t="str">
            <v>T. PVC ¾</v>
          </cell>
        </row>
        <row r="138">
          <cell r="A138" t="str">
            <v>T. PVC 1</v>
          </cell>
        </row>
        <row r="139">
          <cell r="A139" t="str">
            <v>T. PVC 1 ¼</v>
          </cell>
        </row>
        <row r="140">
          <cell r="A140" t="str">
            <v>T. PVC 1 ½</v>
          </cell>
        </row>
        <row r="141">
          <cell r="A141" t="str">
            <v>T. PVC 2</v>
          </cell>
        </row>
        <row r="142">
          <cell r="A142" t="str">
            <v>T. PVC 3</v>
          </cell>
        </row>
        <row r="143">
          <cell r="A143" t="str">
            <v>T. PVC 4</v>
          </cell>
        </row>
        <row r="144">
          <cell r="A144" t="str">
            <v>T. TMG ½</v>
          </cell>
        </row>
        <row r="145">
          <cell r="A145" t="str">
            <v>T. TMG ¾</v>
          </cell>
        </row>
        <row r="146">
          <cell r="A146" t="str">
            <v>T. TMG 1</v>
          </cell>
        </row>
        <row r="147">
          <cell r="A147" t="str">
            <v>T. TMG 1 ¼</v>
          </cell>
        </row>
        <row r="148">
          <cell r="A148" t="str">
            <v>T. TMG 1 ½</v>
          </cell>
        </row>
        <row r="149">
          <cell r="A149" t="str">
            <v>T. TMG 2</v>
          </cell>
        </row>
        <row r="150">
          <cell r="A150" t="str">
            <v>T. TMG 3</v>
          </cell>
        </row>
        <row r="151">
          <cell r="A151" t="str">
            <v>T. TMG 4</v>
          </cell>
        </row>
        <row r="152">
          <cell r="A152" t="str">
            <v>Trasl. de aisladero monofásico</v>
          </cell>
        </row>
        <row r="153">
          <cell r="A153" t="str">
            <v>Trasl. de aisladero trifásico</v>
          </cell>
        </row>
        <row r="154">
          <cell r="A154" t="str">
            <v>Trasl. de lámpara de 250-400W</v>
          </cell>
        </row>
        <row r="155">
          <cell r="A155" t="str">
            <v>Trasl. de lámpara de 70-125W</v>
          </cell>
        </row>
        <row r="156">
          <cell r="A156" t="str">
            <v>Trasl. de línea monofásica No. 4-2-1/0</v>
          </cell>
        </row>
        <row r="157">
          <cell r="A157" t="str">
            <v>Trasl. de línea secundaria</v>
          </cell>
        </row>
        <row r="158">
          <cell r="A158" t="str">
            <v>Trasl. de línea trifásica No. 4/0 266,8</v>
          </cell>
        </row>
        <row r="159">
          <cell r="A159" t="str">
            <v>Trasl. de línea trifásica No. 4-2-1/0 ACSR</v>
          </cell>
        </row>
        <row r="160">
          <cell r="A160" t="str">
            <v>Trasl. de poste de concreto de 12 mts</v>
          </cell>
        </row>
        <row r="161">
          <cell r="A161" t="str">
            <v>Trasl. de poste de concreto de 8 mts</v>
          </cell>
        </row>
        <row r="162">
          <cell r="A162" t="str">
            <v>Trasl. de poste de madera de 10 mts</v>
          </cell>
        </row>
        <row r="163">
          <cell r="A163" t="str">
            <v>Trasl. de poste de madera de 12 mts</v>
          </cell>
        </row>
        <row r="164">
          <cell r="A164" t="str">
            <v>Trasl. de poste de madera de 8 mts</v>
          </cell>
        </row>
        <row r="165">
          <cell r="A165" t="str">
            <v>Trasl. de transformador monofásico</v>
          </cell>
        </row>
        <row r="166">
          <cell r="A166" t="str">
            <v>Trasl. de transformador trifásico</v>
          </cell>
        </row>
        <row r="167">
          <cell r="A167" t="str">
            <v>Trenza Sec. 1F # 1/0</v>
          </cell>
        </row>
        <row r="168">
          <cell r="A168" t="str">
            <v>Trenza Sec. 1F # 2</v>
          </cell>
        </row>
        <row r="169">
          <cell r="A169" t="str">
            <v>Trenza Sec. 1F # 2/0</v>
          </cell>
        </row>
        <row r="170">
          <cell r="A170" t="str">
            <v>Trenza Sec. 1F # 3//</v>
          </cell>
        </row>
        <row r="171">
          <cell r="A171" t="str">
            <v>Trenza Sec. 1F # 4</v>
          </cell>
        </row>
        <row r="172">
          <cell r="A172" t="str">
            <v>Trenza Sec. 1F # 4/0</v>
          </cell>
        </row>
        <row r="173">
          <cell r="A173" t="str">
            <v>Trenza Sec. 1F # 6</v>
          </cell>
        </row>
        <row r="174">
          <cell r="A174" t="str">
            <v>Trenza Sec. 3F # 1/0</v>
          </cell>
        </row>
        <row r="175">
          <cell r="A175" t="str">
            <v>Trenza Sec. 3F # 2</v>
          </cell>
        </row>
        <row r="176">
          <cell r="A176" t="str">
            <v>Trenza Sec. 3F # 2/0</v>
          </cell>
        </row>
        <row r="177">
          <cell r="A177" t="str">
            <v>Trenza Sec. 3F # 3//</v>
          </cell>
        </row>
        <row r="178">
          <cell r="A178" t="str">
            <v>Trenza Sec. 3F # 4</v>
          </cell>
        </row>
        <row r="179">
          <cell r="A179" t="str">
            <v>Trenza Sec. 3F # 4/0</v>
          </cell>
        </row>
        <row r="180">
          <cell r="A180" t="str">
            <v>Trenza Sec. 3F # 6</v>
          </cell>
        </row>
        <row r="181">
          <cell r="A181" t="str">
            <v>Viento convencional</v>
          </cell>
        </row>
        <row r="182">
          <cell r="A182" t="str">
            <v>Viento Farol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ar Summary page"/>
      <sheetName val="Chart1"/>
      <sheetName val="Cover"/>
      <sheetName val="FCF Cht"/>
      <sheetName val="Summary page"/>
      <sheetName val="Index"/>
      <sheetName val="PV -JV"/>
      <sheetName val="NPV Summary"/>
      <sheetName val="Price"/>
      <sheetName val="Cost Summ"/>
      <sheetName val="Economic  Graphs"/>
      <sheetName val="Tax workings"/>
      <sheetName val="Sensitivities"/>
      <sheetName val="Tax summary"/>
      <sheetName val="Quantity Graphs"/>
      <sheetName val="Deprec"/>
      <sheetName val="Coal Stocks &amp; Wkg Cap"/>
      <sheetName val="Total Cap"/>
      <sheetName val="Other Cap"/>
      <sheetName val="Repl Cap"/>
      <sheetName val="Repl Cap - Contractor"/>
      <sheetName val="Init Cap"/>
      <sheetName val="Init Cap - Contractor"/>
      <sheetName val="Init"/>
      <sheetName val="Repl"/>
      <sheetName val="Total Op Costs"/>
      <sheetName val="Other Op Costs"/>
      <sheetName val="Other Op Costs-Security"/>
      <sheetName val="Blasting"/>
      <sheetName val="Contractors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Roster"/>
      <sheetName val="Utilisation"/>
      <sheetName val="Fleet"/>
      <sheetName val="Combined Schedule Summary"/>
      <sheetName val="Waste Sched"/>
      <sheetName val="Coal Sched"/>
      <sheetName val="Paste In Utilisation"/>
      <sheetName val="Paste in Roster"/>
      <sheetName val="Paste In Fleet"/>
      <sheetName val="Equip Data"/>
      <sheetName val="Depr VAT Plan Vallejo - Prodeco"/>
      <sheetName val="Summary"/>
      <sheetName val="Port &amp; HO Costs"/>
      <sheetName val="NOTES"/>
      <sheetName val="Updated CAPEX"/>
      <sheetName val="Not Used ------&gt;"/>
      <sheetName val="Nom IS&amp;BS"/>
      <sheetName val="Update_Header_Footer"/>
      <sheetName val="BASE DE DATOS ORI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2">
          <cell r="U62">
            <v>1.5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didas"/>
      <sheetName val="Curva-sistema"/>
      <sheetName val="Curva.bomba"/>
      <sheetName val="Datos-Gráfica-Apartada"/>
      <sheetName val="Gráf.-Apartada-01"/>
      <sheetName val="Datos Garavito"/>
      <sheetName val="Gráfica Garavito"/>
      <sheetName val="Linea de Impulsion"/>
      <sheetName val="items"/>
      <sheetName val="M y E "/>
      <sheetName val="relacion facturas"/>
      <sheetName val="MATERIALES  SEPARADOS "/>
      <sheetName val="NOMINA "/>
      <sheetName val="ELEMENTOS SEPARADOS "/>
      <sheetName val="ESTADO VÍA-CRIT.TECNICO"/>
      <sheetName val="Linea de Impulsion.xls"/>
      <sheetName val="Linea%20de%20Impulsion.xls"/>
      <sheetName val="1.1"/>
      <sheetName val="1.2"/>
      <sheetName val="1.3"/>
      <sheetName val="2.1"/>
      <sheetName val="2.2"/>
      <sheetName val="3.1"/>
      <sheetName val="3.2"/>
      <sheetName val="3.3"/>
      <sheetName val="3.4"/>
      <sheetName val="3.5"/>
      <sheetName val="4.1"/>
      <sheetName val="4.2"/>
      <sheetName val="5.1"/>
      <sheetName val="5.2"/>
      <sheetName val="5.3"/>
      <sheetName val="6.1"/>
      <sheetName val="6.2"/>
      <sheetName val="6.3"/>
      <sheetName val="6.4"/>
      <sheetName val="7.1"/>
      <sheetName val="7.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Presup"/>
      <sheetName val="Unitarios"/>
      <sheetName val="Insum"/>
      <sheetName val="An-Unit"/>
      <sheetName val="2.01.02(1)"/>
      <sheetName val="2.01.02(2)"/>
      <sheetName val="2.01.02(3)"/>
      <sheetName val="2.01.03(1)"/>
      <sheetName val="2.01.03(2)"/>
      <sheetName val="2.01.03(3)"/>
      <sheetName val="2.03.02(1)"/>
      <sheetName val="2.03.02(2)"/>
      <sheetName val="2.03.02(3)"/>
      <sheetName val="2.03.03(1)"/>
      <sheetName val="2.03.03(2)"/>
      <sheetName val="2.03.03(3)"/>
      <sheetName val="2.03.04(1)"/>
      <sheetName val="2.03.04(2)"/>
      <sheetName val="2.03.04(3)"/>
      <sheetName val="2.03.05(1)"/>
      <sheetName val="2.03.05(2)"/>
      <sheetName val="2.03.05(3)"/>
      <sheetName val="2.04.02(1)"/>
      <sheetName val="2.04.02(2)"/>
      <sheetName val="2.04.02(3)"/>
      <sheetName val="2.04.03(1)"/>
      <sheetName val="2.04.03(2)"/>
      <sheetName val="2.04.03(3)"/>
      <sheetName val="2.04.04(1)"/>
      <sheetName val="2.04.04(2)"/>
      <sheetName val="2.04.04(3)"/>
      <sheetName val="1.05.01(1)"/>
      <sheetName val="1.05.01(2)"/>
      <sheetName val="1.05.01(3)"/>
      <sheetName val="6.00.01(1)"/>
      <sheetName val="6.00.01(2)"/>
      <sheetName val="6.00.01(3)"/>
      <sheetName val="6.00.02(1)"/>
      <sheetName val="6.00.02(2)"/>
      <sheetName val="6.00.02(3)"/>
      <sheetName val="6.00.03(1)"/>
      <sheetName val="6.00.03(2)"/>
      <sheetName val="6.00.03(3)"/>
      <sheetName val="6.00.04(1)"/>
      <sheetName val="6.00.04(2)"/>
      <sheetName val="6.00.04(3)"/>
      <sheetName val="6.00.05(1)"/>
      <sheetName val="6.00.05(2)"/>
      <sheetName val="6.00.05(3)"/>
      <sheetName val="6.02.01(1)"/>
      <sheetName val="6.02.01(2)"/>
      <sheetName val="6.02.01(3)"/>
      <sheetName val="6.02.02(1)"/>
      <sheetName val="6.02.02(2)"/>
      <sheetName val="6.02.02(3)"/>
      <sheetName val="6.02.03(1)"/>
      <sheetName val="6.02.03(2)"/>
      <sheetName val="6.02.03(3)"/>
      <sheetName val="6.02.04(1)"/>
      <sheetName val="6.02.04(2)"/>
      <sheetName val="6.02.04(3)"/>
      <sheetName val="6.02.05(1)"/>
      <sheetName val="6.02.05(2)"/>
      <sheetName val="6.02.05(3)"/>
      <sheetName val="6.02.06(1)"/>
      <sheetName val="6.02.06(2)"/>
      <sheetName val="6.02.06(3)"/>
      <sheetName val="6.02.07(1)"/>
      <sheetName val="2.10.04(2)"/>
      <sheetName val="2.10.04(3)"/>
      <sheetName val="2.10.05(1)"/>
      <sheetName val="2.10.05(2)"/>
      <sheetName val="2.10.05(3)"/>
      <sheetName val="2.10.06(1)"/>
      <sheetName val="2.10.06(2)"/>
      <sheetName val="2.10.06(3)"/>
      <sheetName val="2.14.01(1)"/>
      <sheetName val="2.14.01(2)"/>
      <sheetName val="2.14.01(3)"/>
      <sheetName val="2.14.02(1)"/>
      <sheetName val="2.14.02(2)"/>
      <sheetName val="2.14.02(3)"/>
      <sheetName val="2.17.01(1)"/>
      <sheetName val="2.17.01(2)"/>
      <sheetName val="2.17.01(3)"/>
      <sheetName val="2.17.02(1)"/>
      <sheetName val="2.17.02(2)"/>
      <sheetName val="2.17.02(3)"/>
      <sheetName val="2.20.02(1)"/>
      <sheetName val="2.20.02(2)"/>
      <sheetName val="2.20.02(3)"/>
      <sheetName val="2.21.01(1)"/>
      <sheetName val="2.21.01(2)"/>
      <sheetName val="2.21.01(3)"/>
      <sheetName val="2.21.02(1)"/>
      <sheetName val="2.21.02(2)"/>
      <sheetName val="2.21.02(3)"/>
      <sheetName val="2.21.03(1)"/>
      <sheetName val="2.21.03(2)"/>
      <sheetName val="2.21.03(3)"/>
      <sheetName val="2.22.01(1)"/>
      <sheetName val="2.22.01(2)"/>
      <sheetName val="2.22.01(3)"/>
      <sheetName val="2.23.01(1)"/>
      <sheetName val="2.23.01(2)"/>
      <sheetName val="2.23.01(3)"/>
      <sheetName val="2.24.01(1)"/>
      <sheetName val="2.24.01(2)"/>
      <sheetName val="2.24.01(3)"/>
      <sheetName val="2.25.01(1)"/>
      <sheetName val="2.25.01(2)"/>
      <sheetName val="2.25.01(3)"/>
      <sheetName val="2.26.01(1)"/>
      <sheetName val="2.26.01(2)"/>
      <sheetName val="2.26.01(3)"/>
      <sheetName val="3.01.01(1)"/>
      <sheetName val="3.01.01(2)"/>
      <sheetName val="3.01.01(3)"/>
      <sheetName val="3.02.01(1)"/>
      <sheetName val="3.02.01(2)"/>
      <sheetName val="3.02.01(3)"/>
      <sheetName val="3.03.02(1)"/>
      <sheetName val="3.03.02(2)"/>
      <sheetName val="3.03.02(3)"/>
      <sheetName val="3.03.11(1)"/>
      <sheetName val="3.03.11(2)"/>
      <sheetName val="3.03.11(3)"/>
      <sheetName val="3.08.05(1)"/>
      <sheetName val="3.08.05(2)"/>
      <sheetName val="3.08.05(3)"/>
      <sheetName val="3.08.06(1)"/>
      <sheetName val="3.08.06(2)"/>
      <sheetName val="3.08.06(3)"/>
      <sheetName val="4.01.01(1)"/>
      <sheetName val="4.01.01(2)"/>
      <sheetName val="4.01.01(3)"/>
      <sheetName val="4.02.01(1)"/>
      <sheetName val="4.02.01(2)"/>
      <sheetName val="4.02.01(3)"/>
      <sheetName val="4.03.01(1)"/>
      <sheetName val="4.03.01(2)"/>
      <sheetName val="4.03.01(3)"/>
      <sheetName val="4.05.01(1)"/>
      <sheetName val="4.05.01(2)"/>
      <sheetName val="4.05.01(3)"/>
      <sheetName val="Hoja3"/>
      <sheetName val="Hoja2"/>
      <sheetName val="Hoja1"/>
      <sheetName val="1.01.01(1)"/>
      <sheetName val="INDICMICROEMP"/>
      <sheetName val="A. P. U."/>
      <sheetName val="Otros"/>
      <sheetName val="Equipo"/>
      <sheetName val="2_01_02(1)1"/>
      <sheetName val="2_01_02(2)1"/>
      <sheetName val="2_01_02(3)1"/>
      <sheetName val="2_01_03(1)1"/>
      <sheetName val="2_01_03(2)1"/>
      <sheetName val="2_01_03(3)1"/>
      <sheetName val="2_03_02(1)1"/>
      <sheetName val="2_03_02(2)1"/>
      <sheetName val="2_03_02(3)1"/>
      <sheetName val="2_03_03(1)1"/>
      <sheetName val="2_03_03(2)1"/>
      <sheetName val="2_03_03(3)1"/>
      <sheetName val="2_03_04(1)1"/>
      <sheetName val="2_03_04(2)1"/>
      <sheetName val="2_03_04(3)1"/>
      <sheetName val="2_03_05(1)1"/>
      <sheetName val="2_03_05(2)1"/>
      <sheetName val="2_03_05(3)1"/>
      <sheetName val="2_04_02(1)1"/>
      <sheetName val="2_04_02(2)1"/>
      <sheetName val="2_04_02(3)1"/>
      <sheetName val="2_04_03(1)1"/>
      <sheetName val="2_04_03(2)1"/>
      <sheetName val="2_04_03(3)1"/>
      <sheetName val="2_04_04(1)1"/>
      <sheetName val="2_04_04(2)1"/>
      <sheetName val="2_04_04(3)1"/>
      <sheetName val="1_05_01(1)1"/>
      <sheetName val="1_05_01(2)1"/>
      <sheetName val="1_05_01(3)1"/>
      <sheetName val="6_00_01(1)1"/>
      <sheetName val="6_00_01(2)1"/>
      <sheetName val="6_00_01(3)1"/>
      <sheetName val="6_00_02(1)1"/>
      <sheetName val="6_00_02(2)1"/>
      <sheetName val="6_00_02(3)1"/>
      <sheetName val="6_00_03(1)1"/>
      <sheetName val="6_00_03(2)1"/>
      <sheetName val="6_00_03(3)1"/>
      <sheetName val="6_00_04(1)1"/>
      <sheetName val="6_00_04(2)1"/>
      <sheetName val="6_00_04(3)1"/>
      <sheetName val="6_00_05(1)1"/>
      <sheetName val="6_00_05(2)1"/>
      <sheetName val="6_00_05(3)1"/>
      <sheetName val="6_02_01(1)1"/>
      <sheetName val="6_02_01(2)1"/>
      <sheetName val="6_02_01(3)1"/>
      <sheetName val="6_02_02(1)1"/>
      <sheetName val="6_02_02(2)1"/>
      <sheetName val="6_02_02(3)1"/>
      <sheetName val="6_02_03(1)1"/>
      <sheetName val="6_02_03(2)1"/>
      <sheetName val="6_02_03(3)1"/>
      <sheetName val="6_02_04(1)1"/>
      <sheetName val="6_02_04(2)1"/>
      <sheetName val="6_02_04(3)1"/>
      <sheetName val="6_02_05(1)1"/>
      <sheetName val="6_02_05(2)1"/>
      <sheetName val="6_02_05(3)1"/>
      <sheetName val="6_02_06(1)1"/>
      <sheetName val="6_02_06(2)1"/>
      <sheetName val="6_02_06(3)1"/>
      <sheetName val="6_02_07(1)1"/>
      <sheetName val="2_10_04(2)1"/>
      <sheetName val="2_10_04(3)1"/>
      <sheetName val="2_10_05(1)1"/>
      <sheetName val="2_10_05(2)1"/>
      <sheetName val="2_10_05(3)1"/>
      <sheetName val="2_10_06(1)1"/>
      <sheetName val="2_10_06(2)1"/>
      <sheetName val="2_10_06(3)1"/>
      <sheetName val="2_14_01(1)1"/>
      <sheetName val="2_14_01(2)1"/>
      <sheetName val="2_14_01(3)1"/>
      <sheetName val="2_14_02(1)1"/>
      <sheetName val="2_14_02(2)1"/>
      <sheetName val="2_14_02(3)1"/>
      <sheetName val="2_17_01(1)1"/>
      <sheetName val="2_17_01(2)1"/>
      <sheetName val="2_17_01(3)1"/>
      <sheetName val="2_17_02(1)1"/>
      <sheetName val="2_17_02(2)1"/>
      <sheetName val="2_17_02(3)1"/>
      <sheetName val="2_20_02(1)1"/>
      <sheetName val="2_20_02(2)1"/>
      <sheetName val="2_20_02(3)1"/>
      <sheetName val="2_21_01(1)1"/>
      <sheetName val="2_21_01(2)1"/>
      <sheetName val="2_21_01(3)1"/>
      <sheetName val="2_21_02(1)1"/>
      <sheetName val="2_21_02(2)1"/>
      <sheetName val="2_21_02(3)1"/>
      <sheetName val="2_21_03(1)1"/>
      <sheetName val="2_21_03(2)1"/>
      <sheetName val="2_21_03(3)1"/>
      <sheetName val="2_22_01(1)1"/>
      <sheetName val="2_22_01(2)1"/>
      <sheetName val="2_22_01(3)1"/>
      <sheetName val="2_23_01(1)1"/>
      <sheetName val="2_23_01(2)1"/>
      <sheetName val="2_23_01(3)1"/>
      <sheetName val="2_24_01(1)1"/>
      <sheetName val="2_24_01(2)1"/>
      <sheetName val="2_24_01(3)1"/>
      <sheetName val="2_25_01(1)1"/>
      <sheetName val="2_25_01(2)1"/>
      <sheetName val="2_25_01(3)1"/>
      <sheetName val="2_26_01(1)1"/>
      <sheetName val="2_26_01(2)1"/>
      <sheetName val="2_26_01(3)1"/>
      <sheetName val="3_01_01(1)1"/>
      <sheetName val="3_01_01(2)1"/>
      <sheetName val="3_01_01(3)1"/>
      <sheetName val="3_02_01(1)1"/>
      <sheetName val="3_02_01(2)1"/>
      <sheetName val="3_02_01(3)1"/>
      <sheetName val="3_03_02(1)1"/>
      <sheetName val="3_03_02(2)1"/>
      <sheetName val="3_03_02(3)1"/>
      <sheetName val="3_03_11(1)1"/>
      <sheetName val="3_03_11(2)1"/>
      <sheetName val="3_03_11(3)1"/>
      <sheetName val="3_08_05(1)1"/>
      <sheetName val="3_08_05(2)1"/>
      <sheetName val="3_08_05(3)1"/>
      <sheetName val="3_08_06(1)1"/>
      <sheetName val="3_08_06(2)1"/>
      <sheetName val="3_08_06(3)1"/>
      <sheetName val="4_01_01(1)1"/>
      <sheetName val="4_01_01(2)1"/>
      <sheetName val="4_01_01(3)1"/>
      <sheetName val="4_02_01(1)1"/>
      <sheetName val="4_02_01(2)1"/>
      <sheetName val="4_02_01(3)1"/>
      <sheetName val="4_03_01(1)1"/>
      <sheetName val="4_03_01(2)1"/>
      <sheetName val="4_03_01(3)1"/>
      <sheetName val="4_05_01(1)1"/>
      <sheetName val="4_05_01(2)1"/>
      <sheetName val="4_05_01(3)1"/>
      <sheetName val="1_01_01(1)1"/>
      <sheetName val="A__P__U_1"/>
      <sheetName val="2_01_02(1)"/>
      <sheetName val="2_01_02(2)"/>
      <sheetName val="2_01_02(3)"/>
      <sheetName val="2_01_03(1)"/>
      <sheetName val="2_01_03(2)"/>
      <sheetName val="2_01_03(3)"/>
      <sheetName val="2_03_02(1)"/>
      <sheetName val="2_03_02(2)"/>
      <sheetName val="2_03_02(3)"/>
      <sheetName val="2_03_03(1)"/>
      <sheetName val="2_03_03(2)"/>
      <sheetName val="2_03_03(3)"/>
      <sheetName val="2_03_04(1)"/>
      <sheetName val="2_03_04(2)"/>
      <sheetName val="2_03_04(3)"/>
      <sheetName val="2_03_05(1)"/>
      <sheetName val="2_03_05(2)"/>
      <sheetName val="2_03_05(3)"/>
      <sheetName val="2_04_02(1)"/>
      <sheetName val="2_04_02(2)"/>
      <sheetName val="2_04_02(3)"/>
      <sheetName val="2_04_03(1)"/>
      <sheetName val="2_04_03(2)"/>
      <sheetName val="2_04_03(3)"/>
      <sheetName val="2_04_04(1)"/>
      <sheetName val="2_04_04(2)"/>
      <sheetName val="2_04_04(3)"/>
      <sheetName val="1_05_01(1)"/>
      <sheetName val="1_05_01(2)"/>
      <sheetName val="1_05_01(3)"/>
      <sheetName val="6_00_01(1)"/>
      <sheetName val="6_00_01(2)"/>
      <sheetName val="6_00_01(3)"/>
      <sheetName val="6_00_02(1)"/>
      <sheetName val="6_00_02(2)"/>
      <sheetName val="6_00_02(3)"/>
      <sheetName val="6_00_03(1)"/>
      <sheetName val="6_00_03(2)"/>
      <sheetName val="6_00_03(3)"/>
      <sheetName val="6_00_04(1)"/>
      <sheetName val="6_00_04(2)"/>
      <sheetName val="6_00_04(3)"/>
      <sheetName val="6_00_05(1)"/>
      <sheetName val="6_00_05(2)"/>
      <sheetName val="6_00_05(3)"/>
      <sheetName val="6_02_01(1)"/>
      <sheetName val="6_02_01(2)"/>
      <sheetName val="6_02_01(3)"/>
      <sheetName val="6_02_02(1)"/>
      <sheetName val="6_02_02(2)"/>
      <sheetName val="6_02_02(3)"/>
      <sheetName val="6_02_03(1)"/>
      <sheetName val="6_02_03(2)"/>
      <sheetName val="6_02_03(3)"/>
      <sheetName val="6_02_04(1)"/>
      <sheetName val="6_02_04(2)"/>
      <sheetName val="6_02_04(3)"/>
      <sheetName val="6_02_05(1)"/>
      <sheetName val="6_02_05(2)"/>
      <sheetName val="6_02_05(3)"/>
      <sheetName val="6_02_06(1)"/>
      <sheetName val="6_02_06(2)"/>
      <sheetName val="6_02_06(3)"/>
      <sheetName val="6_02_07(1)"/>
      <sheetName val="2_10_04(2)"/>
      <sheetName val="2_10_04(3)"/>
      <sheetName val="2_10_05(1)"/>
      <sheetName val="2_10_05(2)"/>
      <sheetName val="2_10_05(3)"/>
      <sheetName val="2_10_06(1)"/>
      <sheetName val="2_10_06(2)"/>
      <sheetName val="2_10_06(3)"/>
      <sheetName val="2_14_01(1)"/>
      <sheetName val="2_14_01(2)"/>
      <sheetName val="2_14_01(3)"/>
      <sheetName val="2_14_02(1)"/>
      <sheetName val="2_14_02(2)"/>
      <sheetName val="2_14_02(3)"/>
      <sheetName val="2_17_01(1)"/>
      <sheetName val="2_17_01(2)"/>
      <sheetName val="2_17_01(3)"/>
      <sheetName val="2_17_02(1)"/>
      <sheetName val="2_17_02(2)"/>
      <sheetName val="2_17_02(3)"/>
      <sheetName val="2_20_02(1)"/>
      <sheetName val="2_20_02(2)"/>
      <sheetName val="2_20_02(3)"/>
      <sheetName val="2_21_01(1)"/>
      <sheetName val="2_21_01(2)"/>
      <sheetName val="2_21_01(3)"/>
      <sheetName val="2_21_02(1)"/>
      <sheetName val="2_21_02(2)"/>
      <sheetName val="2_21_02(3)"/>
      <sheetName val="2_21_03(1)"/>
      <sheetName val="2_21_03(2)"/>
      <sheetName val="2_21_03(3)"/>
      <sheetName val="2_22_01(1)"/>
      <sheetName val="2_22_01(2)"/>
      <sheetName val="2_22_01(3)"/>
      <sheetName val="2_23_01(1)"/>
      <sheetName val="2_23_01(2)"/>
      <sheetName val="2_23_01(3)"/>
      <sheetName val="2_24_01(1)"/>
      <sheetName val="2_24_01(2)"/>
      <sheetName val="2_24_01(3)"/>
      <sheetName val="2_25_01(1)"/>
      <sheetName val="2_25_01(2)"/>
      <sheetName val="2_25_01(3)"/>
      <sheetName val="2_26_01(1)"/>
      <sheetName val="2_26_01(2)"/>
      <sheetName val="2_26_01(3)"/>
      <sheetName val="3_01_01(1)"/>
      <sheetName val="3_01_01(2)"/>
      <sheetName val="3_01_01(3)"/>
      <sheetName val="3_02_01(1)"/>
      <sheetName val="3_02_01(2)"/>
      <sheetName val="3_02_01(3)"/>
      <sheetName val="3_03_02(1)"/>
      <sheetName val="3_03_02(2)"/>
      <sheetName val="3_03_02(3)"/>
      <sheetName val="3_03_11(1)"/>
      <sheetName val="3_03_11(2)"/>
      <sheetName val="3_03_11(3)"/>
      <sheetName val="3_08_05(1)"/>
      <sheetName val="3_08_05(2)"/>
      <sheetName val="3_08_05(3)"/>
      <sheetName val="3_08_06(1)"/>
      <sheetName val="3_08_06(2)"/>
      <sheetName val="3_08_06(3)"/>
      <sheetName val="4_01_01(1)"/>
      <sheetName val="4_01_01(2)"/>
      <sheetName val="4_01_01(3)"/>
      <sheetName val="4_02_01(1)"/>
      <sheetName val="4_02_01(2)"/>
      <sheetName val="4_02_01(3)"/>
      <sheetName val="4_03_01(1)"/>
      <sheetName val="4_03_01(2)"/>
      <sheetName val="4_03_01(3)"/>
      <sheetName val="4_05_01(1)"/>
      <sheetName val="4_05_01(2)"/>
      <sheetName val="4_05_01(3)"/>
      <sheetName val="1_01_01(1)"/>
      <sheetName val="A__P__U_"/>
    </sheetNames>
    <sheetDataSet>
      <sheetData sheetId="0" refreshError="1"/>
      <sheetData sheetId="1" refreshError="1"/>
      <sheetData sheetId="2" refreshError="1"/>
      <sheetData sheetId="3" refreshError="1">
        <row r="3">
          <cell r="A3" t="str">
            <v>CODIGO</v>
          </cell>
        </row>
        <row r="68">
          <cell r="A68" t="str">
            <v>CODIGO</v>
          </cell>
          <cell r="B68" t="str">
            <v>DESCRIPCION</v>
          </cell>
          <cell r="C68" t="str">
            <v>MARCA</v>
          </cell>
          <cell r="D68" t="str">
            <v>TIPO</v>
          </cell>
          <cell r="E68" t="str">
            <v>ZONA 1</v>
          </cell>
          <cell r="F68" t="str">
            <v>ZONA 2</v>
          </cell>
          <cell r="G68" t="str">
            <v>ZONA3</v>
          </cell>
        </row>
        <row r="69">
          <cell r="A69" t="str">
            <v>Q0002</v>
          </cell>
          <cell r="B69" t="str">
            <v>RETROEXCAVADORA</v>
          </cell>
          <cell r="C69" t="str">
            <v>CASE</v>
          </cell>
          <cell r="D69" t="str">
            <v>-</v>
          </cell>
          <cell r="E69">
            <v>50000</v>
          </cell>
          <cell r="F69">
            <v>57499.999999999993</v>
          </cell>
          <cell r="G69">
            <v>65000</v>
          </cell>
        </row>
        <row r="70">
          <cell r="A70" t="str">
            <v>Q0003</v>
          </cell>
          <cell r="B70" t="str">
            <v>MOTONIVELADORA</v>
          </cell>
          <cell r="C70" t="str">
            <v>CASE</v>
          </cell>
          <cell r="D70" t="str">
            <v>-</v>
          </cell>
          <cell r="E70">
            <v>40000</v>
          </cell>
          <cell r="F70">
            <v>46000</v>
          </cell>
          <cell r="G70">
            <v>52000</v>
          </cell>
        </row>
        <row r="71">
          <cell r="A71" t="str">
            <v>Q0004</v>
          </cell>
          <cell r="B71" t="str">
            <v>BULLDOZER</v>
          </cell>
          <cell r="C71" t="str">
            <v>CASE</v>
          </cell>
          <cell r="D71" t="str">
            <v>-</v>
          </cell>
          <cell r="E71">
            <v>55000</v>
          </cell>
          <cell r="F71">
            <v>63249.999999999993</v>
          </cell>
          <cell r="G71">
            <v>71500</v>
          </cell>
        </row>
        <row r="72">
          <cell r="A72" t="str">
            <v>Q0006</v>
          </cell>
          <cell r="B72" t="str">
            <v>FINISHER</v>
          </cell>
          <cell r="D72" t="str">
            <v>-</v>
          </cell>
          <cell r="E72">
            <v>80000</v>
          </cell>
          <cell r="F72">
            <v>92000</v>
          </cell>
          <cell r="G72">
            <v>104000</v>
          </cell>
        </row>
        <row r="73">
          <cell r="A73" t="str">
            <v>Q0010</v>
          </cell>
          <cell r="B73" t="str">
            <v xml:space="preserve">VOLQUETA </v>
          </cell>
          <cell r="C73" t="str">
            <v>KODIAC</v>
          </cell>
          <cell r="D73" t="str">
            <v>-</v>
          </cell>
          <cell r="E73">
            <v>20000</v>
          </cell>
          <cell r="F73">
            <v>23000</v>
          </cell>
          <cell r="G73">
            <v>26000</v>
          </cell>
        </row>
        <row r="74">
          <cell r="A74" t="str">
            <v>Q0012</v>
          </cell>
          <cell r="B74" t="str">
            <v>VIBRADOR DE CONCRETO</v>
          </cell>
          <cell r="C74" t="str">
            <v>SIMA</v>
          </cell>
          <cell r="D74" t="str">
            <v>-</v>
          </cell>
          <cell r="E74">
            <v>2200</v>
          </cell>
          <cell r="F74">
            <v>2530</v>
          </cell>
          <cell r="G74">
            <v>2860</v>
          </cell>
        </row>
        <row r="75">
          <cell r="A75" t="str">
            <v>Q0013</v>
          </cell>
          <cell r="B75" t="str">
            <v>CARROTANQUE IRRIGADOR</v>
          </cell>
          <cell r="C75" t="str">
            <v>FORD</v>
          </cell>
          <cell r="D75" t="str">
            <v>-</v>
          </cell>
          <cell r="E75">
            <v>25000</v>
          </cell>
          <cell r="F75">
            <v>28749.999999999996</v>
          </cell>
          <cell r="G75">
            <v>32500</v>
          </cell>
        </row>
        <row r="76">
          <cell r="A76" t="str">
            <v>Q0020</v>
          </cell>
          <cell r="B76" t="str">
            <v>VIBRO COMPACTADOR</v>
          </cell>
          <cell r="C76" t="str">
            <v>CASE</v>
          </cell>
          <cell r="D76" t="str">
            <v>-</v>
          </cell>
          <cell r="E76">
            <v>35000</v>
          </cell>
          <cell r="F76">
            <v>40250</v>
          </cell>
          <cell r="G76">
            <v>45500</v>
          </cell>
        </row>
        <row r="77">
          <cell r="A77" t="str">
            <v>Q0023</v>
          </cell>
          <cell r="B77" t="str">
            <v>MEZCLADORA</v>
          </cell>
          <cell r="C77" t="str">
            <v>SEMCO</v>
          </cell>
          <cell r="D77" t="str">
            <v>-</v>
          </cell>
          <cell r="E77">
            <v>5500</v>
          </cell>
          <cell r="F77">
            <v>6324.9999999999991</v>
          </cell>
          <cell r="G77">
            <v>7150</v>
          </cell>
        </row>
        <row r="78">
          <cell r="A78" t="str">
            <v>Q0025</v>
          </cell>
          <cell r="B78" t="str">
            <v>MOTOBOMBA</v>
          </cell>
          <cell r="C78" t="str">
            <v>YAMAHA</v>
          </cell>
          <cell r="D78" t="str">
            <v>-</v>
          </cell>
          <cell r="E78">
            <v>2500</v>
          </cell>
          <cell r="F78">
            <v>2875</v>
          </cell>
          <cell r="G78">
            <v>3250</v>
          </cell>
        </row>
        <row r="79">
          <cell r="A79" t="str">
            <v>Q0026</v>
          </cell>
          <cell r="B79" t="str">
            <v>MOTOBOMBA 4"</v>
          </cell>
          <cell r="C79" t="str">
            <v>YAMAHA</v>
          </cell>
          <cell r="D79" t="str">
            <v>-</v>
          </cell>
          <cell r="E79">
            <v>30000</v>
          </cell>
          <cell r="F79">
            <v>34500</v>
          </cell>
          <cell r="G79">
            <v>39000</v>
          </cell>
        </row>
        <row r="80">
          <cell r="A80" t="str">
            <v>Q0027</v>
          </cell>
          <cell r="B80" t="str">
            <v>MOTOBOMBA PILOTES</v>
          </cell>
          <cell r="C80" t="str">
            <v>YAMAHA</v>
          </cell>
          <cell r="D80" t="str">
            <v>-</v>
          </cell>
          <cell r="E80">
            <v>6000</v>
          </cell>
          <cell r="F80">
            <v>6899.9999999999991</v>
          </cell>
          <cell r="G80">
            <v>7800</v>
          </cell>
        </row>
        <row r="81">
          <cell r="A81" t="str">
            <v>Q0028</v>
          </cell>
          <cell r="B81" t="str">
            <v>MOTOSIERRA</v>
          </cell>
          <cell r="C81" t="str">
            <v>SHEEL</v>
          </cell>
          <cell r="D81" t="str">
            <v>-</v>
          </cell>
          <cell r="E81">
            <v>21000</v>
          </cell>
          <cell r="F81">
            <v>24149.999999999996</v>
          </cell>
          <cell r="G81">
            <v>27300</v>
          </cell>
        </row>
        <row r="82">
          <cell r="A82" t="str">
            <v>Q0035</v>
          </cell>
          <cell r="B82" t="str">
            <v>BENITIN</v>
          </cell>
          <cell r="C82" t="str">
            <v>TANDEN</v>
          </cell>
          <cell r="D82" t="str">
            <v>-</v>
          </cell>
          <cell r="E82">
            <v>5000</v>
          </cell>
          <cell r="F82">
            <v>5750</v>
          </cell>
          <cell r="G82">
            <v>6500</v>
          </cell>
        </row>
        <row r="83">
          <cell r="A83" t="str">
            <v>Q0087</v>
          </cell>
          <cell r="B83" t="str">
            <v>PLACA VIBRATORIA</v>
          </cell>
          <cell r="C83" t="str">
            <v>SEMCO</v>
          </cell>
          <cell r="D83" t="str">
            <v>-</v>
          </cell>
          <cell r="E83">
            <v>1500</v>
          </cell>
          <cell r="F83">
            <v>1724.9999999999998</v>
          </cell>
          <cell r="G83">
            <v>1950</v>
          </cell>
        </row>
        <row r="84">
          <cell r="A84" t="str">
            <v>Q0090</v>
          </cell>
          <cell r="B84" t="str">
            <v>PILOTEADORA</v>
          </cell>
          <cell r="C84" t="str">
            <v>-</v>
          </cell>
          <cell r="D84" t="str">
            <v>-</v>
          </cell>
          <cell r="E84">
            <v>60000</v>
          </cell>
          <cell r="F84">
            <v>69000</v>
          </cell>
          <cell r="G84">
            <v>78000</v>
          </cell>
        </row>
        <row r="85">
          <cell r="A85" t="str">
            <v>Q0099</v>
          </cell>
          <cell r="B85" t="str">
            <v>HERRAMIENTA MENOR</v>
          </cell>
          <cell r="C85" t="str">
            <v>-</v>
          </cell>
          <cell r="D85" t="str">
            <v>-</v>
          </cell>
          <cell r="E85" t="str">
            <v>GLOBAL</v>
          </cell>
          <cell r="F85" t="str">
            <v>GLOBAL</v>
          </cell>
          <cell r="G85" t="str">
            <v>GLOBAL</v>
          </cell>
        </row>
        <row r="86">
          <cell r="A86" t="str">
            <v>Q0103</v>
          </cell>
          <cell r="B86" t="str">
            <v>EQUIPO DE TOPOGRAFIA</v>
          </cell>
          <cell r="C86" t="str">
            <v>TRIMBLE</v>
          </cell>
          <cell r="D86" t="str">
            <v>-</v>
          </cell>
          <cell r="E86">
            <v>3000</v>
          </cell>
          <cell r="F86">
            <v>3449.9999999999995</v>
          </cell>
          <cell r="G86">
            <v>3900</v>
          </cell>
        </row>
        <row r="87">
          <cell r="A87" t="str">
            <v>Q0106</v>
          </cell>
          <cell r="B87" t="str">
            <v>COMPRESOR</v>
          </cell>
          <cell r="C87" t="str">
            <v>INGERSOL</v>
          </cell>
          <cell r="D87" t="str">
            <v>-</v>
          </cell>
          <cell r="E87">
            <v>3750</v>
          </cell>
          <cell r="F87">
            <v>4312.5</v>
          </cell>
          <cell r="G87">
            <v>4875</v>
          </cell>
        </row>
        <row r="88">
          <cell r="A88" t="str">
            <v>Q0107</v>
          </cell>
          <cell r="B88" t="str">
            <v>FORMALETA PAVIMENTO</v>
          </cell>
          <cell r="C88" t="str">
            <v>-</v>
          </cell>
          <cell r="D88" t="str">
            <v>-</v>
          </cell>
          <cell r="E88">
            <v>1000</v>
          </cell>
          <cell r="F88">
            <v>1150</v>
          </cell>
          <cell r="G88">
            <v>1300</v>
          </cell>
        </row>
        <row r="89">
          <cell r="A89" t="str">
            <v>Q0108</v>
          </cell>
          <cell r="B89" t="str">
            <v>FORMALETA TUBOS</v>
          </cell>
          <cell r="D89" t="str">
            <v>-</v>
          </cell>
          <cell r="E89">
            <v>5000</v>
          </cell>
          <cell r="F89">
            <v>5750</v>
          </cell>
          <cell r="G89">
            <v>6500</v>
          </cell>
        </row>
        <row r="90">
          <cell r="A90" t="str">
            <v>Q0109</v>
          </cell>
          <cell r="B90" t="str">
            <v>FORMALETA SARDINEL</v>
          </cell>
          <cell r="C90" t="str">
            <v>-</v>
          </cell>
          <cell r="D90" t="str">
            <v>-</v>
          </cell>
          <cell r="E90">
            <v>1000</v>
          </cell>
          <cell r="F90">
            <v>1150</v>
          </cell>
          <cell r="G90">
            <v>1300</v>
          </cell>
        </row>
        <row r="91">
          <cell r="A91" t="str">
            <v>Q0110</v>
          </cell>
          <cell r="B91" t="str">
            <v>FORMALETA</v>
          </cell>
          <cell r="C91" t="str">
            <v>-</v>
          </cell>
          <cell r="E91" t="str">
            <v>GLOBAL</v>
          </cell>
          <cell r="F91" t="str">
            <v>GLOBAL</v>
          </cell>
          <cell r="G91" t="str">
            <v>GLOBAL</v>
          </cell>
        </row>
        <row r="92">
          <cell r="A92" t="str">
            <v>Q0120</v>
          </cell>
          <cell r="B92" t="str">
            <v>TRANSPORTE COMIS TOP.</v>
          </cell>
          <cell r="C92" t="str">
            <v>-</v>
          </cell>
          <cell r="D92" t="str">
            <v>-</v>
          </cell>
          <cell r="E92" t="str">
            <v>GLOBAL</v>
          </cell>
        </row>
        <row r="93">
          <cell r="A93" t="str">
            <v>Q0130</v>
          </cell>
          <cell r="B93" t="str">
            <v>PLUMA</v>
          </cell>
          <cell r="C93" t="str">
            <v>-</v>
          </cell>
          <cell r="D93" t="str">
            <v>-</v>
          </cell>
          <cell r="E93">
            <v>3000</v>
          </cell>
          <cell r="F93">
            <v>3449.9999999999995</v>
          </cell>
          <cell r="G93">
            <v>3900</v>
          </cell>
        </row>
        <row r="94">
          <cell r="A94" t="str">
            <v>Q0140</v>
          </cell>
          <cell r="B94" t="str">
            <v>PALA CON MARTILLO 5 TN (PILOTES MET)</v>
          </cell>
          <cell r="C94" t="str">
            <v>-</v>
          </cell>
          <cell r="D94" t="str">
            <v>-</v>
          </cell>
          <cell r="E94">
            <v>40000</v>
          </cell>
          <cell r="F94">
            <v>46000</v>
          </cell>
          <cell r="G94">
            <v>52000</v>
          </cell>
        </row>
        <row r="95">
          <cell r="A95" t="str">
            <v>Q0145</v>
          </cell>
          <cell r="B95" t="str">
            <v>TALADRO</v>
          </cell>
          <cell r="C95" t="str">
            <v>-</v>
          </cell>
          <cell r="D95" t="str">
            <v>-</v>
          </cell>
          <cell r="E95">
            <v>25000</v>
          </cell>
          <cell r="F95">
            <v>28749.999999999996</v>
          </cell>
          <cell r="G95">
            <v>32500</v>
          </cell>
        </row>
        <row r="96">
          <cell r="A96" t="str">
            <v>Q0148</v>
          </cell>
          <cell r="B96" t="str">
            <v>BOMBA DE PISTON</v>
          </cell>
          <cell r="C96" t="str">
            <v>-</v>
          </cell>
          <cell r="D96" t="str">
            <v>-</v>
          </cell>
          <cell r="E96">
            <v>10000</v>
          </cell>
          <cell r="F96">
            <v>11500</v>
          </cell>
          <cell r="G96">
            <v>13000</v>
          </cell>
        </row>
        <row r="97">
          <cell r="A97" t="str">
            <v>Q0150</v>
          </cell>
          <cell r="B97" t="str">
            <v>MALACATES O MARTILLO</v>
          </cell>
          <cell r="C97" t="str">
            <v>-</v>
          </cell>
          <cell r="D97" t="str">
            <v>-</v>
          </cell>
          <cell r="E97">
            <v>20000</v>
          </cell>
          <cell r="F97">
            <v>23000</v>
          </cell>
          <cell r="G97">
            <v>26000</v>
          </cell>
        </row>
        <row r="98">
          <cell r="A98" t="str">
            <v>Q9999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9"/>
      <sheetName val="Hoja1"/>
      <sheetName val="PRESUPUESTO"/>
      <sheetName val="INDICE"/>
      <sheetName val="Equipo"/>
      <sheetName val="Materiales"/>
      <sheetName val="Otros"/>
      <sheetName val="200.1"/>
      <sheetName val="200.2"/>
      <sheetName val="201.1"/>
      <sheetName val="201.2"/>
      <sheetName val="201.3"/>
      <sheetName val="201.4"/>
      <sheetName val="201.5 "/>
      <sheetName val="201.6"/>
      <sheetName val="201.6P"/>
      <sheetName val="201.7"/>
      <sheetName val="201.8"/>
      <sheetName val="201.9"/>
      <sheetName val="201.10"/>
      <sheetName val="201.11"/>
      <sheetName val="201.12"/>
      <sheetName val="201.13"/>
      <sheetName val="201.14"/>
      <sheetName val="201.15"/>
      <sheetName val="201.16"/>
      <sheetName val="201.17"/>
      <sheetName val="201.18"/>
      <sheetName val="201.19"/>
      <sheetName val="201.20"/>
      <sheetName val="201.21"/>
      <sheetName val="201.22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 "/>
      <sheetName val="234.1 "/>
      <sheetName val="310.1"/>
      <sheetName val="311.1"/>
      <sheetName val="312.1"/>
      <sheetName val="312.2"/>
      <sheetName val="312.3"/>
      <sheetName val="312.4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"/>
      <sheetName val="441.2"/>
      <sheetName val="441.3"/>
      <sheetName val="441.4"/>
      <sheetName val="450.1"/>
      <sheetName val="450.2"/>
      <sheetName val="450.3"/>
      <sheetName val="450.4"/>
      <sheetName val="450.5"/>
      <sheetName val="450.6"/>
      <sheetName val="450.7"/>
      <sheetName val="450.8"/>
      <sheetName val="450.9"/>
      <sheetName val="451.1"/>
      <sheetName val="451.1P COMPRADA "/>
      <sheetName val="451.2"/>
      <sheetName val="451.2P COMPRADA"/>
      <sheetName val="451.3"/>
      <sheetName val="451.3P COMPRADA"/>
      <sheetName val="451.4"/>
      <sheetName val="452.1"/>
      <sheetName val="452.1P COMPRADA"/>
      <sheetName val="452.2"/>
      <sheetName val="452.2P COMPRADA"/>
      <sheetName val="452.3"/>
      <sheetName val="452.3P COMPRADA"/>
      <sheetName val="452.4"/>
      <sheetName val="452.4P COMPRADA"/>
      <sheetName val="453.1"/>
      <sheetName val="460.1"/>
      <sheetName val="461.1"/>
      <sheetName val="461.2"/>
      <sheetName val="462.1"/>
      <sheetName val="462.2"/>
      <sheetName val="462.1.1"/>
      <sheetName val="462.1.2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10.1"/>
      <sheetName val="600.1"/>
      <sheetName val="600.2"/>
      <sheetName val="600.2P"/>
      <sheetName val="600.3"/>
      <sheetName val="600.4"/>
      <sheetName val="600.4P"/>
      <sheetName val="600.5"/>
      <sheetName val="600.5P"/>
      <sheetName val="610.1"/>
      <sheetName val="610.2"/>
      <sheetName val="620.1"/>
      <sheetName val="620.2"/>
      <sheetName val="620.3"/>
      <sheetName val="621.1"/>
      <sheetName val="621.1P"/>
      <sheetName val="621.2"/>
      <sheetName val="621.3"/>
      <sheetName val="621.4"/>
      <sheetName val="621.5"/>
      <sheetName val="621.6"/>
      <sheetName val="621,7P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8P MORTERO 1-4"/>
      <sheetName val="631,1P. BOLSACRETOS"/>
      <sheetName val="632.1"/>
      <sheetName val="632.1P"/>
      <sheetName val="640.3"/>
      <sheetName val="640.1P"/>
      <sheetName val="640.1P1"/>
      <sheetName val="640.2"/>
      <sheetName val="641.1"/>
      <sheetName val="641.2"/>
      <sheetName val="642.1"/>
      <sheetName val="642.2"/>
      <sheetName val="650.1"/>
      <sheetName val="650.2"/>
      <sheetName val="650.2P"/>
      <sheetName val="650.3"/>
      <sheetName val="650.3P"/>
      <sheetName val="650.4"/>
      <sheetName val="660.1"/>
      <sheetName val="660.2"/>
      <sheetName val="660.3"/>
      <sheetName val="661.1"/>
      <sheetName val="662.1"/>
      <sheetName val="662.2"/>
      <sheetName val="670.1"/>
      <sheetName val="670.2"/>
      <sheetName val="671.1"/>
      <sheetName val="671.2"/>
      <sheetName val="672.1"/>
      <sheetName val="673.1"/>
      <sheetName val="673.2"/>
      <sheetName val="673.3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0P BANDAS SONORAS "/>
      <sheetName val="701.1"/>
      <sheetName val="710.1"/>
      <sheetName val="710.2"/>
      <sheetName val="720.1"/>
      <sheetName val="730.1"/>
      <sheetName val="730.2"/>
      <sheetName val="730.3"/>
      <sheetName val="740.1"/>
      <sheetName val="800.1"/>
      <sheetName val="800.2"/>
      <sheetName val="800.3"/>
      <sheetName val="800.4"/>
      <sheetName val="800P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"/>
      <sheetName val="812.1"/>
      <sheetName val="900.1"/>
      <sheetName val="900.2"/>
      <sheetName val="900.3"/>
      <sheetName val="PLATINAS 40X40"/>
      <sheetName val="PILOTES 6&quot;"/>
      <sheetName val="PILOTES 8&quot;"/>
      <sheetName val="PILOTES 10&quot;"/>
      <sheetName val="PILOTES 12&quot;"/>
      <sheetName val="HINCADO"/>
      <sheetName val="EXAPODOS"/>
      <sheetName val="SOLDAD"/>
      <sheetName val="MONTAJE"/>
      <sheetName val="P9"/>
      <sheetName val="P10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MATERIALES</v>
          </cell>
          <cell r="B1" t="str">
            <v>UNIDAD</v>
          </cell>
          <cell r="C1" t="str">
            <v>COSTO FEB 2010</v>
          </cell>
        </row>
        <row r="2">
          <cell r="A2" t="str">
            <v>Acero A-36 para estructura metalica</v>
          </cell>
          <cell r="B2" t="str">
            <v>kg</v>
          </cell>
          <cell r="C2">
            <v>6700</v>
          </cell>
          <cell r="D2">
            <v>12516</v>
          </cell>
          <cell r="E2">
            <v>12500</v>
          </cell>
        </row>
        <row r="3">
          <cell r="A3" t="str">
            <v>Acero A-37</v>
          </cell>
          <cell r="B3" t="str">
            <v>kg</v>
          </cell>
          <cell r="C3">
            <v>3063</v>
          </cell>
        </row>
        <row r="4">
          <cell r="A4" t="str">
            <v>Acero A-40</v>
          </cell>
          <cell r="B4" t="str">
            <v>kg</v>
          </cell>
          <cell r="C4">
            <v>3800</v>
          </cell>
        </row>
        <row r="5">
          <cell r="A5" t="str">
            <v>Acero PDR-60</v>
          </cell>
          <cell r="B5" t="str">
            <v>kg</v>
          </cell>
          <cell r="C5">
            <v>2854</v>
          </cell>
        </row>
        <row r="6">
          <cell r="A6" t="str">
            <v>Acero Estructural SAI 1045</v>
          </cell>
          <cell r="C6">
            <v>7500</v>
          </cell>
          <cell r="D6">
            <v>17515</v>
          </cell>
          <cell r="E6">
            <v>17500</v>
          </cell>
        </row>
        <row r="7">
          <cell r="A7" t="str">
            <v>Adoquin Gris e=10cm</v>
          </cell>
          <cell r="B7" t="str">
            <v>m²</v>
          </cell>
          <cell r="C7">
            <v>40000</v>
          </cell>
        </row>
        <row r="8">
          <cell r="A8" t="str">
            <v>Adoquin grama 10X20X6</v>
          </cell>
          <cell r="B8" t="str">
            <v>u</v>
          </cell>
          <cell r="C8">
            <v>690</v>
          </cell>
        </row>
        <row r="9">
          <cell r="A9" t="str">
            <v>Adoquin color 10X20X6</v>
          </cell>
          <cell r="B9" t="str">
            <v>u</v>
          </cell>
          <cell r="C9">
            <v>720</v>
          </cell>
        </row>
        <row r="10">
          <cell r="A10" t="str">
            <v>Agregado para concreto hidraulico</v>
          </cell>
          <cell r="B10" t="str">
            <v>m³</v>
          </cell>
          <cell r="C10">
            <v>40000</v>
          </cell>
        </row>
        <row r="11">
          <cell r="A11" t="str">
            <v>Agregado para tratamiento superf. Doble</v>
          </cell>
          <cell r="B11" t="str">
            <v>m³</v>
          </cell>
          <cell r="C11">
            <v>38000</v>
          </cell>
        </row>
        <row r="12">
          <cell r="A12" t="str">
            <v>Agregado para tratamiento superf. Simple</v>
          </cell>
          <cell r="B12" t="str">
            <v>m³</v>
          </cell>
          <cell r="C12">
            <v>38000</v>
          </cell>
        </row>
        <row r="13">
          <cell r="A13" t="str">
            <v>Agregado petreo para mezclas asfálticas</v>
          </cell>
          <cell r="B13" t="str">
            <v>m³</v>
          </cell>
          <cell r="C13">
            <v>38000</v>
          </cell>
        </row>
        <row r="14">
          <cell r="A14" t="str">
            <v>Agregado petreo para triturar (crudo)</v>
          </cell>
          <cell r="B14" t="str">
            <v>m³</v>
          </cell>
          <cell r="C14">
            <v>19800</v>
          </cell>
        </row>
        <row r="15">
          <cell r="A15" t="str">
            <v>Agregados seleccionados (tamaño máximo 1") (bandas sonoras reduce velocidad)</v>
          </cell>
          <cell r="B15" t="str">
            <v>m³</v>
          </cell>
          <cell r="C15">
            <v>110500</v>
          </cell>
        </row>
        <row r="16">
          <cell r="A16" t="str">
            <v>Agregado tipo LA1 (lechadas)</v>
          </cell>
          <cell r="B16" t="str">
            <v>m³</v>
          </cell>
          <cell r="C16">
            <v>30300</v>
          </cell>
        </row>
        <row r="17">
          <cell r="A17" t="str">
            <v>Agregado tipo LA2 (lechadas)</v>
          </cell>
          <cell r="B17" t="str">
            <v>m³</v>
          </cell>
          <cell r="C17">
            <v>33900</v>
          </cell>
        </row>
        <row r="18">
          <cell r="A18" t="str">
            <v>Agregado tipo LA3 (lechadas)</v>
          </cell>
          <cell r="B18" t="str">
            <v>m³</v>
          </cell>
          <cell r="C18">
            <v>35200</v>
          </cell>
        </row>
        <row r="19">
          <cell r="A19" t="str">
            <v>Agregado tipo LA4 (lechadas)</v>
          </cell>
          <cell r="B19" t="str">
            <v>m³</v>
          </cell>
          <cell r="C19">
            <v>37500</v>
          </cell>
        </row>
        <row r="20">
          <cell r="A20" t="str">
            <v>Agua</v>
          </cell>
          <cell r="B20" t="str">
            <v>l</v>
          </cell>
          <cell r="C20">
            <v>50</v>
          </cell>
        </row>
        <row r="21">
          <cell r="A21" t="str">
            <v>Alambre de pua calibre 12 (340 m)</v>
          </cell>
          <cell r="B21" t="str">
            <v>m</v>
          </cell>
          <cell r="C21">
            <v>547</v>
          </cell>
        </row>
        <row r="22">
          <cell r="A22" t="str">
            <v>Alambre galvanizado No. 12</v>
          </cell>
          <cell r="B22" t="str">
            <v>kg</v>
          </cell>
          <cell r="C22">
            <v>4768</v>
          </cell>
        </row>
        <row r="23">
          <cell r="A23" t="str">
            <v>Alambre negro para amarre</v>
          </cell>
          <cell r="B23" t="str">
            <v>kg</v>
          </cell>
          <cell r="C23">
            <v>3094</v>
          </cell>
        </row>
        <row r="24">
          <cell r="A24" t="str">
            <v>Almohadillas de neopreno dureza 60 (35cm*45cm*5cm con 2 láminas de 3mm)</v>
          </cell>
          <cell r="B24" t="str">
            <v>u</v>
          </cell>
          <cell r="C24">
            <v>323500</v>
          </cell>
        </row>
        <row r="25">
          <cell r="A25" t="str">
            <v>Amortiguadores (para defensas metálicas)</v>
          </cell>
          <cell r="B25" t="str">
            <v>u</v>
          </cell>
          <cell r="C25">
            <v>24360</v>
          </cell>
        </row>
        <row r="26">
          <cell r="A26" t="str">
            <v>Aditivo (Retardante plastificante redutor de fraguado) (sikament 320)</v>
          </cell>
          <cell r="B26" t="str">
            <v>kg</v>
          </cell>
          <cell r="C26">
            <v>8900</v>
          </cell>
        </row>
        <row r="27">
          <cell r="A27" t="str">
            <v>Aditivo (Acelerante plastificante para concretos (plastocrete 169 HE)</v>
          </cell>
          <cell r="B27" t="str">
            <v>kg</v>
          </cell>
          <cell r="C27">
            <v>2900</v>
          </cell>
        </row>
        <row r="28">
          <cell r="A28" t="str">
            <v>Anfo</v>
          </cell>
          <cell r="B28" t="str">
            <v>kg</v>
          </cell>
          <cell r="C28">
            <v>3650</v>
          </cell>
        </row>
        <row r="29">
          <cell r="A29" t="str">
            <v>Angulo de 1-1/2" x 1/4" (cerramiento en malla)</v>
          </cell>
          <cell r="B29" t="str">
            <v>m</v>
          </cell>
          <cell r="C29">
            <v>13062</v>
          </cell>
        </row>
        <row r="30">
          <cell r="A30" t="str">
            <v>Antisol blanco (presentación 20 kilos)</v>
          </cell>
          <cell r="B30" t="str">
            <v>kg</v>
          </cell>
          <cell r="C30">
            <v>6100</v>
          </cell>
        </row>
        <row r="31">
          <cell r="A31" t="str">
            <v>Arbol de 1.2 m</v>
          </cell>
          <cell r="B31" t="str">
            <v>u</v>
          </cell>
          <cell r="C31">
            <v>6700</v>
          </cell>
        </row>
        <row r="32">
          <cell r="A32" t="str">
            <v>Arbol de 0,6 m</v>
          </cell>
          <cell r="B32" t="str">
            <v>u</v>
          </cell>
          <cell r="C32">
            <v>4100</v>
          </cell>
        </row>
        <row r="33">
          <cell r="A33" t="str">
            <v>Arena de sello (fina) (para adoquines)</v>
          </cell>
          <cell r="B33" t="str">
            <v>m³</v>
          </cell>
          <cell r="C33">
            <v>24300</v>
          </cell>
        </row>
        <row r="34">
          <cell r="A34" t="str">
            <v>Arena de soporte (media) (para adoquines)</v>
          </cell>
          <cell r="B34" t="str">
            <v>m³</v>
          </cell>
          <cell r="C34">
            <v>35000</v>
          </cell>
        </row>
        <row r="35">
          <cell r="A35" t="str">
            <v>Arena de trituración</v>
          </cell>
          <cell r="B35" t="str">
            <v>m³</v>
          </cell>
          <cell r="C35">
            <v>23200</v>
          </cell>
        </row>
        <row r="36">
          <cell r="A36" t="str">
            <v>Arena lavada</v>
          </cell>
          <cell r="B36" t="str">
            <v>m³</v>
          </cell>
          <cell r="C36">
            <v>35000</v>
          </cell>
        </row>
        <row r="37">
          <cell r="A37" t="str">
            <v>Asfalto AP 190 (BREA)</v>
          </cell>
          <cell r="B37" t="str">
            <v>kg</v>
          </cell>
          <cell r="C37">
            <v>2150</v>
          </cell>
        </row>
        <row r="38">
          <cell r="A38" t="str">
            <v>Asfalto liquido RC 250</v>
          </cell>
          <cell r="B38" t="str">
            <v>gal</v>
          </cell>
          <cell r="C38">
            <v>6210</v>
          </cell>
        </row>
        <row r="39">
          <cell r="A39" t="str">
            <v>Barras de transferencia de carga 1"</v>
          </cell>
          <cell r="B39" t="str">
            <v>kg</v>
          </cell>
          <cell r="C39">
            <v>3500</v>
          </cell>
        </row>
        <row r="40">
          <cell r="A40" t="str">
            <v>Barras de unión 1/2"</v>
          </cell>
          <cell r="B40" t="str">
            <v>kg</v>
          </cell>
          <cell r="C40">
            <v>3600</v>
          </cell>
        </row>
        <row r="41">
          <cell r="A41" t="str">
            <v>Bentonita</v>
          </cell>
          <cell r="B41" t="str">
            <v>kg</v>
          </cell>
          <cell r="C41">
            <v>6700</v>
          </cell>
        </row>
        <row r="42">
          <cell r="A42" t="str">
            <v>Biomanto</v>
          </cell>
          <cell r="B42" t="str">
            <v>m²</v>
          </cell>
          <cell r="C42">
            <v>78800</v>
          </cell>
        </row>
        <row r="43">
          <cell r="A43" t="str">
            <v>Bolsacreto de 1m3</v>
          </cell>
          <cell r="B43" t="str">
            <v>u</v>
          </cell>
          <cell r="C43">
            <v>16450</v>
          </cell>
        </row>
        <row r="44">
          <cell r="A44" t="str">
            <v>Cable de 1/2" (para anclajes)</v>
          </cell>
          <cell r="B44" t="str">
            <v>m</v>
          </cell>
          <cell r="C44">
            <v>3880</v>
          </cell>
        </row>
        <row r="45">
          <cell r="A45" t="str">
            <v>Cal</v>
          </cell>
          <cell r="B45" t="str">
            <v>kg</v>
          </cell>
          <cell r="C45">
            <v>683</v>
          </cell>
        </row>
        <row r="46">
          <cell r="A46" t="str">
            <v>Camisa metálica en acero A-37 (camisa de pilotes)</v>
          </cell>
          <cell r="B46" t="str">
            <v>m</v>
          </cell>
          <cell r="C46">
            <v>7950</v>
          </cell>
        </row>
        <row r="47">
          <cell r="A47" t="str">
            <v>Camisas y Formaletas en Concreto</v>
          </cell>
          <cell r="B47" t="str">
            <v>m</v>
          </cell>
          <cell r="C47">
            <v>28500</v>
          </cell>
        </row>
        <row r="48">
          <cell r="A48" t="str">
            <v>Captafaro</v>
          </cell>
          <cell r="B48" t="str">
            <v>u</v>
          </cell>
          <cell r="C48">
            <v>8000</v>
          </cell>
        </row>
        <row r="49">
          <cell r="A49" t="str">
            <v>Cemento Asfaltico 60-70</v>
          </cell>
          <cell r="B49" t="str">
            <v>kg</v>
          </cell>
          <cell r="C49">
            <v>1320</v>
          </cell>
        </row>
        <row r="50">
          <cell r="A50" t="str">
            <v>Cemento Asfaltico 80-100</v>
          </cell>
          <cell r="B50" t="str">
            <v>kg</v>
          </cell>
          <cell r="C50">
            <v>1500</v>
          </cell>
        </row>
        <row r="51">
          <cell r="A51" t="str">
            <v>Cemento asfaltico modificado con polimeros tipo I</v>
          </cell>
          <cell r="B51" t="str">
            <v>kg</v>
          </cell>
          <cell r="C51">
            <v>2003</v>
          </cell>
        </row>
        <row r="52">
          <cell r="A52" t="str">
            <v>Cemento asfaltico modificado con polimeros tipo II</v>
          </cell>
          <cell r="B52" t="str">
            <v>kg</v>
          </cell>
          <cell r="C52">
            <v>2003</v>
          </cell>
        </row>
        <row r="53">
          <cell r="A53" t="str">
            <v>Cemento asfaltico modificado con polimeros tipo III</v>
          </cell>
          <cell r="B53" t="str">
            <v>kg</v>
          </cell>
          <cell r="C53">
            <v>2054</v>
          </cell>
        </row>
        <row r="54">
          <cell r="A54" t="str">
            <v>Cemento asfaltico modificado con polimeros tipo IV</v>
          </cell>
          <cell r="B54" t="str">
            <v>kg</v>
          </cell>
          <cell r="C54">
            <v>2258</v>
          </cell>
        </row>
        <row r="55">
          <cell r="A55" t="str">
            <v>Cemento gris</v>
          </cell>
          <cell r="B55" t="str">
            <v>kg</v>
          </cell>
          <cell r="C55">
            <v>440</v>
          </cell>
        </row>
        <row r="56">
          <cell r="A56" t="str">
            <v>Cespedones</v>
          </cell>
          <cell r="B56" t="str">
            <v>m²</v>
          </cell>
          <cell r="C56">
            <v>4560</v>
          </cell>
        </row>
        <row r="57">
          <cell r="A57" t="str">
            <v>Cicatrizante (para remoción de especies vegetales) (item 201.9)</v>
          </cell>
          <cell r="B57" t="str">
            <v>kg</v>
          </cell>
          <cell r="C57">
            <v>7890</v>
          </cell>
        </row>
        <row r="58">
          <cell r="A58" t="str">
            <v>Cintilla de poliuretano (Sikarod) (pavimentos de concreto hidráulico) (item 500)</v>
          </cell>
          <cell r="B58" t="str">
            <v>m</v>
          </cell>
          <cell r="C58">
            <v>560</v>
          </cell>
        </row>
        <row r="59">
          <cell r="A59" t="str">
            <v>Cinta Sika PVC 0,22 (sello para junta de puentes) (item 642.2)</v>
          </cell>
          <cell r="B59" t="str">
            <v>m</v>
          </cell>
          <cell r="C59">
            <v>30300</v>
          </cell>
        </row>
        <row r="60">
          <cell r="A60" t="str">
            <v>Concreto clase A</v>
          </cell>
          <cell r="B60" t="str">
            <v>m³</v>
          </cell>
          <cell r="C60">
            <v>568605</v>
          </cell>
        </row>
        <row r="61">
          <cell r="A61" t="str">
            <v>Concreto clase B</v>
          </cell>
          <cell r="B61" t="str">
            <v>m³</v>
          </cell>
          <cell r="C61">
            <v>542998</v>
          </cell>
        </row>
        <row r="62">
          <cell r="A62" t="str">
            <v>Concreto clase C</v>
          </cell>
          <cell r="B62" t="str">
            <v>m³</v>
          </cell>
          <cell r="C62">
            <v>509626</v>
          </cell>
        </row>
        <row r="63">
          <cell r="A63" t="str">
            <v>Concreto clase D</v>
          </cell>
          <cell r="B63" t="str">
            <v>m³</v>
          </cell>
          <cell r="C63">
            <v>476613</v>
          </cell>
        </row>
        <row r="64">
          <cell r="A64" t="str">
            <v>Concreto clase E</v>
          </cell>
          <cell r="B64" t="str">
            <v>m³</v>
          </cell>
          <cell r="C64">
            <v>449953</v>
          </cell>
        </row>
        <row r="65">
          <cell r="A65" t="str">
            <v>Concreto clase F</v>
          </cell>
          <cell r="B65" t="str">
            <v>m³</v>
          </cell>
          <cell r="C65">
            <v>285474</v>
          </cell>
        </row>
        <row r="66">
          <cell r="A66" t="str">
            <v>Concreto clase G</v>
          </cell>
          <cell r="B66" t="str">
            <v>m³</v>
          </cell>
          <cell r="C66">
            <v>226372</v>
          </cell>
        </row>
        <row r="67">
          <cell r="A67" t="str">
            <v>Concreto hidraulico para pavimento MR-43</v>
          </cell>
          <cell r="B67" t="str">
            <v>m³</v>
          </cell>
          <cell r="C67">
            <v>279660</v>
          </cell>
        </row>
        <row r="68">
          <cell r="A68" t="str">
            <v>Cordón detonante</v>
          </cell>
          <cell r="B68" t="str">
            <v>m</v>
          </cell>
          <cell r="C68">
            <v>1700</v>
          </cell>
        </row>
        <row r="69">
          <cell r="A69" t="str">
            <v>Costal de fibra o fique</v>
          </cell>
          <cell r="B69" t="str">
            <v>m²</v>
          </cell>
          <cell r="C69">
            <v>245</v>
          </cell>
        </row>
        <row r="70">
          <cell r="A70" t="str">
            <v>Cuñas para el tensionamiento (acero de preesfuerzo) (item 641)</v>
          </cell>
          <cell r="B70" t="str">
            <v>u</v>
          </cell>
          <cell r="C70">
            <v>12200</v>
          </cell>
        </row>
        <row r="71">
          <cell r="A71" t="str">
            <v>Disolvente para pintura (especificar el tipo de disolvente que está utilizando)</v>
          </cell>
          <cell r="B71" t="str">
            <v>gal</v>
          </cell>
          <cell r="C71">
            <v>13900</v>
          </cell>
        </row>
        <row r="72">
          <cell r="A72" t="str">
            <v>Disolvente para pintura (especificar el tipo de disolvente que está utilizando)</v>
          </cell>
          <cell r="B72" t="str">
            <v>gal</v>
          </cell>
          <cell r="C72">
            <v>20500</v>
          </cell>
        </row>
        <row r="73">
          <cell r="A73" t="str">
            <v>Ductos para tensionimiento (acero de preesfuerzo) (item 641)</v>
          </cell>
          <cell r="B73" t="str">
            <v>m</v>
          </cell>
          <cell r="C73">
            <v>8400</v>
          </cell>
        </row>
        <row r="74">
          <cell r="A74" t="str">
            <v>Emulsión CRM</v>
          </cell>
          <cell r="B74" t="str">
            <v>l</v>
          </cell>
          <cell r="C74">
            <v>960</v>
          </cell>
        </row>
        <row r="75">
          <cell r="A75" t="str">
            <v>Emulsión Modificada con polímeros CRM-m</v>
          </cell>
          <cell r="B75" t="str">
            <v>l</v>
          </cell>
          <cell r="C75">
            <v>1344</v>
          </cell>
        </row>
        <row r="76">
          <cell r="A76" t="str">
            <v>Emulsión CRL-0</v>
          </cell>
          <cell r="B76" t="str">
            <v>l</v>
          </cell>
          <cell r="C76">
            <v>1150</v>
          </cell>
        </row>
        <row r="77">
          <cell r="A77" t="str">
            <v>Emulsión CRL-1</v>
          </cell>
          <cell r="B77" t="str">
            <v>l</v>
          </cell>
          <cell r="C77">
            <v>949</v>
          </cell>
        </row>
        <row r="78">
          <cell r="A78" t="str">
            <v>Emulsión CRL-1h</v>
          </cell>
          <cell r="B78" t="str">
            <v>l</v>
          </cell>
          <cell r="C78">
            <v>1077</v>
          </cell>
        </row>
        <row r="79">
          <cell r="A79" t="str">
            <v>Emulsión CRL-1hm</v>
          </cell>
          <cell r="B79" t="str">
            <v>l</v>
          </cell>
          <cell r="C79">
            <v>1344</v>
          </cell>
        </row>
        <row r="80">
          <cell r="A80" t="str">
            <v>Emulsión CRR-1</v>
          </cell>
          <cell r="B80" t="str">
            <v>l</v>
          </cell>
          <cell r="C80">
            <v>1280</v>
          </cell>
        </row>
        <row r="81">
          <cell r="A81" t="str">
            <v>Emulsión CRR-2</v>
          </cell>
          <cell r="B81" t="str">
            <v>l</v>
          </cell>
          <cell r="C81">
            <v>974</v>
          </cell>
        </row>
        <row r="82">
          <cell r="A82" t="str">
            <v>Emulsión CRR-1m</v>
          </cell>
          <cell r="B82" t="str">
            <v>l</v>
          </cell>
          <cell r="C82">
            <v>1145</v>
          </cell>
        </row>
        <row r="83">
          <cell r="A83" t="str">
            <v>Emulsión CRR-2m</v>
          </cell>
          <cell r="B83" t="str">
            <v>l</v>
          </cell>
          <cell r="C83">
            <v>1187</v>
          </cell>
        </row>
        <row r="84">
          <cell r="A84" t="str">
            <v>Esferas reflectivas</v>
          </cell>
          <cell r="B84" t="str">
            <v>kg</v>
          </cell>
          <cell r="C84">
            <v>4000</v>
          </cell>
        </row>
        <row r="85">
          <cell r="A85" t="str">
            <v>Estacas, Pintura, Tachuela, Hilo</v>
          </cell>
          <cell r="B85" t="str">
            <v>glb</v>
          </cell>
          <cell r="C85">
            <v>200</v>
          </cell>
        </row>
        <row r="86">
          <cell r="A86" t="str">
            <v>Explosivos  75% (INDUGEL)</v>
          </cell>
          <cell r="B86" t="str">
            <v>lb</v>
          </cell>
          <cell r="C86">
            <v>6750</v>
          </cell>
        </row>
        <row r="87">
          <cell r="A87" t="str">
            <v>Formaleta (gaviones, juntas de bordillos, juntas de cunetas, muros, concreto clase D,E y G)</v>
          </cell>
          <cell r="B87" t="str">
            <v>m²</v>
          </cell>
          <cell r="C87">
            <v>4650</v>
          </cell>
        </row>
        <row r="88">
          <cell r="A88" t="str">
            <v>Formaleta concreto clase A,B y C</v>
          </cell>
          <cell r="B88" t="str">
            <v>m²</v>
          </cell>
          <cell r="C88">
            <v>6190</v>
          </cell>
        </row>
        <row r="89">
          <cell r="A89" t="str">
            <v>Formaleta para baranda de concreto</v>
          </cell>
          <cell r="B89" t="str">
            <v>m</v>
          </cell>
          <cell r="C89">
            <v>35595</v>
          </cell>
        </row>
        <row r="90">
          <cell r="A90" t="str">
            <v>Formaleta para muros (para muros de contencion) (item 682)</v>
          </cell>
          <cell r="B90" t="str">
            <v>m²</v>
          </cell>
          <cell r="C90">
            <v>9920</v>
          </cell>
        </row>
        <row r="91">
          <cell r="A91" t="str">
            <v>Formaleta platina y accesorios (Escamas en concreto)</v>
          </cell>
          <cell r="B91" t="str">
            <v>glb</v>
          </cell>
          <cell r="C91">
            <v>148900</v>
          </cell>
        </row>
        <row r="92">
          <cell r="A92" t="str">
            <v>Fulminantes</v>
          </cell>
          <cell r="B92" t="str">
            <v>u</v>
          </cell>
          <cell r="C92">
            <v>720</v>
          </cell>
        </row>
        <row r="93">
          <cell r="A93" t="str">
            <v>Fundente</v>
          </cell>
          <cell r="B93" t="str">
            <v>kg</v>
          </cell>
          <cell r="C93">
            <v>22800</v>
          </cell>
        </row>
        <row r="94">
          <cell r="A94" t="str">
            <v>Gas propano</v>
          </cell>
          <cell r="B94" t="str">
            <v>kg</v>
          </cell>
          <cell r="C94">
            <v>7400</v>
          </cell>
        </row>
        <row r="95">
          <cell r="A95" t="str">
            <v>Geoterxtil T-2400 o similar (provedores Lafayet, Tensar, Omnes u otros)</v>
          </cell>
          <cell r="B95" t="str">
            <v>m²</v>
          </cell>
          <cell r="C95">
            <v>5299</v>
          </cell>
        </row>
        <row r="96">
          <cell r="A96" t="str">
            <v>Geotextil NT-2500 o similar (provedores, Tensar, Omnes u otros)</v>
          </cell>
          <cell r="B96" t="str">
            <v>m²</v>
          </cell>
          <cell r="C96">
            <v>4756</v>
          </cell>
        </row>
        <row r="97">
          <cell r="A97" t="str">
            <v>Geotextil NT REPAV 450 o similar (provedores Lafayet, Tensar, Omnes u otros)</v>
          </cell>
          <cell r="B97" t="str">
            <v>m²</v>
          </cell>
          <cell r="C97">
            <v>3711</v>
          </cell>
        </row>
        <row r="98">
          <cell r="A98" t="str">
            <v>Geotextil T-2100 o similar (provedores Lafayet, Tensar, Omnes u otros)</v>
          </cell>
          <cell r="B98" t="str">
            <v>m²</v>
          </cell>
          <cell r="C98">
            <v>4403</v>
          </cell>
        </row>
        <row r="99">
          <cell r="A99" t="str">
            <v>Grapas</v>
          </cell>
          <cell r="B99" t="str">
            <v>kg</v>
          </cell>
          <cell r="C99">
            <v>5000</v>
          </cell>
        </row>
        <row r="100">
          <cell r="A100" t="str">
            <v>Grava de trituración (Gravilla)</v>
          </cell>
          <cell r="B100" t="str">
            <v>m³</v>
          </cell>
          <cell r="C100">
            <v>45000</v>
          </cell>
        </row>
        <row r="101">
          <cell r="A101" t="str">
            <v>Lechada para ductos (acero de preesfuerzo)</v>
          </cell>
          <cell r="B101" t="str">
            <v>l</v>
          </cell>
          <cell r="C101">
            <v>790</v>
          </cell>
        </row>
        <row r="102">
          <cell r="A102" t="str">
            <v>Limpiador 1/4 de galón (anclajes)</v>
          </cell>
          <cell r="B102" t="str">
            <v>u</v>
          </cell>
          <cell r="C102">
            <v>18900</v>
          </cell>
        </row>
        <row r="103">
          <cell r="A103" t="str">
            <v>Listón en guadua para empradizar</v>
          </cell>
          <cell r="B103" t="str">
            <v>m</v>
          </cell>
          <cell r="C103">
            <v>1240</v>
          </cell>
        </row>
        <row r="104">
          <cell r="A104" t="str">
            <v>Manguera de polietileno de 3"</v>
          </cell>
          <cell r="B104" t="str">
            <v>m</v>
          </cell>
          <cell r="C104">
            <v>5650</v>
          </cell>
        </row>
        <row r="105">
          <cell r="A105" t="str">
            <v>Malla para gaviones (2M3)</v>
          </cell>
          <cell r="B105" t="str">
            <v>u</v>
          </cell>
          <cell r="C105">
            <v>51500</v>
          </cell>
        </row>
        <row r="106">
          <cell r="A106" t="str">
            <v>Malla eslabonada, calibre 10, 6 ojos</v>
          </cell>
          <cell r="B106" t="str">
            <v>m²</v>
          </cell>
          <cell r="C106">
            <v>11200</v>
          </cell>
        </row>
        <row r="107">
          <cell r="A107" t="str">
            <v>Material de afirmado</v>
          </cell>
          <cell r="B107" t="str">
            <v>m³</v>
          </cell>
          <cell r="C107">
            <v>18000</v>
          </cell>
        </row>
        <row r="108">
          <cell r="A108" t="str">
            <v>Material de afirmado de la zona</v>
          </cell>
          <cell r="B108" t="str">
            <v>m³</v>
          </cell>
          <cell r="C108">
            <v>6000</v>
          </cell>
        </row>
        <row r="109">
          <cell r="A109" t="str">
            <v>Material de Base</v>
          </cell>
          <cell r="B109" t="str">
            <v>m³</v>
          </cell>
          <cell r="C109">
            <v>25520</v>
          </cell>
        </row>
        <row r="110">
          <cell r="A110" t="str">
            <v>Material de la zona (para estabilizar bases)</v>
          </cell>
          <cell r="B110" t="str">
            <v>m³</v>
          </cell>
          <cell r="C110">
            <v>22400</v>
          </cell>
        </row>
        <row r="111">
          <cell r="A111" t="str">
            <v>Material de base (gradación 1)</v>
          </cell>
          <cell r="B111" t="str">
            <v>m³</v>
          </cell>
          <cell r="C111">
            <v>27839.999999999996</v>
          </cell>
        </row>
        <row r="112">
          <cell r="A112" t="str">
            <v>Material de base (gradación 2)</v>
          </cell>
          <cell r="B112" t="str">
            <v>m³</v>
          </cell>
          <cell r="C112">
            <v>27839.999999999996</v>
          </cell>
        </row>
        <row r="113">
          <cell r="A113" t="str">
            <v>Material de base (gradación 3)</v>
          </cell>
          <cell r="B113" t="str">
            <v>m³</v>
          </cell>
          <cell r="C113">
            <v>27839.999999999996</v>
          </cell>
        </row>
        <row r="114">
          <cell r="A114" t="str">
            <v>Material para pedraplén</v>
          </cell>
          <cell r="B114" t="str">
            <v>m³</v>
          </cell>
          <cell r="C114">
            <v>19720</v>
          </cell>
        </row>
        <row r="115">
          <cell r="A115" t="str">
            <v>Material de Sub- Base para Bacheo</v>
          </cell>
          <cell r="B115" t="str">
            <v>m³</v>
          </cell>
          <cell r="C115">
            <v>25520</v>
          </cell>
        </row>
        <row r="116">
          <cell r="A116" t="str">
            <v>Material de Sub- Base SBG-1</v>
          </cell>
          <cell r="B116" t="str">
            <v>m³</v>
          </cell>
          <cell r="C116">
            <v>25520</v>
          </cell>
        </row>
        <row r="117">
          <cell r="A117" t="str">
            <v>Material de Sub- Base SBG-2</v>
          </cell>
          <cell r="B117" t="str">
            <v>m³</v>
          </cell>
          <cell r="C117">
            <v>25520</v>
          </cell>
        </row>
        <row r="118">
          <cell r="A118" t="str">
            <v xml:space="preserve">Material seleccionado para relleno </v>
          </cell>
          <cell r="B118" t="str">
            <v>m³</v>
          </cell>
          <cell r="C118">
            <v>18000</v>
          </cell>
        </row>
        <row r="119">
          <cell r="A119" t="str">
            <v>Material drenante (tamaño máximo 3") (item 673.2)</v>
          </cell>
          <cell r="B119" t="str">
            <v>m³</v>
          </cell>
          <cell r="C119">
            <v>23200</v>
          </cell>
        </row>
        <row r="120">
          <cell r="A120" t="str">
            <v>Material filtrante (tamaño máximo 6") (item 610.2)</v>
          </cell>
          <cell r="B120" t="str">
            <v>m³</v>
          </cell>
          <cell r="C120">
            <v>19720</v>
          </cell>
        </row>
        <row r="121">
          <cell r="A121" t="str">
            <v>Mecha Lenta</v>
          </cell>
          <cell r="B121" t="str">
            <v>m</v>
          </cell>
          <cell r="C121">
            <v>825</v>
          </cell>
        </row>
        <row r="122">
          <cell r="A122" t="str">
            <v>Mezcla abierta en caliente MAC-1</v>
          </cell>
          <cell r="B122" t="str">
            <v>m³</v>
          </cell>
          <cell r="C122">
            <v>243600</v>
          </cell>
        </row>
        <row r="123">
          <cell r="A123" t="str">
            <v>Mezcla abierta en caliente MAC-2</v>
          </cell>
          <cell r="B123" t="str">
            <v>m³</v>
          </cell>
          <cell r="C123">
            <v>248472</v>
          </cell>
        </row>
        <row r="124">
          <cell r="A124" t="str">
            <v>Mezcla abierta en caliente MAC-3</v>
          </cell>
          <cell r="B124" t="str">
            <v>m³</v>
          </cell>
          <cell r="C124">
            <v>253441</v>
          </cell>
        </row>
        <row r="125">
          <cell r="A125" t="str">
            <v>mezcla abierta en frio MAF-1</v>
          </cell>
          <cell r="B125" t="str">
            <v>m³</v>
          </cell>
          <cell r="C125">
            <v>259434</v>
          </cell>
        </row>
        <row r="126">
          <cell r="A126" t="str">
            <v>mezcla abierta en frio MAF-2</v>
          </cell>
          <cell r="B126" t="str">
            <v>m³</v>
          </cell>
          <cell r="C126">
            <v>245650</v>
          </cell>
        </row>
        <row r="127">
          <cell r="A127" t="str">
            <v>mezcla abierta en frio MAF-3</v>
          </cell>
          <cell r="B127" t="str">
            <v>m³</v>
          </cell>
          <cell r="C127">
            <v>238720</v>
          </cell>
        </row>
        <row r="128">
          <cell r="A128" t="str">
            <v>Mezcla densa en caliente MDC-0</v>
          </cell>
          <cell r="B128" t="str">
            <v>m³</v>
          </cell>
          <cell r="C128">
            <v>243600</v>
          </cell>
        </row>
        <row r="129">
          <cell r="A129" t="str">
            <v>Mezcla densa en caliente MDC-1</v>
          </cell>
          <cell r="B129" t="str">
            <v>m³</v>
          </cell>
          <cell r="C129">
            <v>292436</v>
          </cell>
        </row>
        <row r="130">
          <cell r="A130" t="str">
            <v>Mezcla densa en caliente MDC-2</v>
          </cell>
          <cell r="B130" t="str">
            <v>m³</v>
          </cell>
          <cell r="C130">
            <v>292436</v>
          </cell>
        </row>
        <row r="131">
          <cell r="A131" t="str">
            <v>Mezcla densa en caliente MDC-3</v>
          </cell>
          <cell r="B131" t="str">
            <v>m³</v>
          </cell>
          <cell r="C131">
            <v>276080</v>
          </cell>
        </row>
        <row r="132">
          <cell r="A132" t="str">
            <v>Mezcla densa en frio MDF-1</v>
          </cell>
          <cell r="B132" t="str">
            <v>m³</v>
          </cell>
          <cell r="C132">
            <v>277704</v>
          </cell>
        </row>
        <row r="133">
          <cell r="A133" t="str">
            <v>Mezcla densa en frio MDF-2</v>
          </cell>
          <cell r="B133" t="str">
            <v>m³</v>
          </cell>
          <cell r="C133">
            <v>277704</v>
          </cell>
        </row>
        <row r="134">
          <cell r="A134" t="str">
            <v>Mezcla densa en frio MDF-3</v>
          </cell>
          <cell r="B134" t="str">
            <v>m³</v>
          </cell>
          <cell r="C134">
            <v>277704</v>
          </cell>
        </row>
        <row r="135">
          <cell r="A135" t="str">
            <v>Mezcla discontinua en caliente M-1</v>
          </cell>
          <cell r="B135" t="str">
            <v>m³</v>
          </cell>
          <cell r="C135">
            <v>135800</v>
          </cell>
        </row>
        <row r="136">
          <cell r="A136" t="str">
            <v>Mezcla discontinua en caliente M-2</v>
          </cell>
          <cell r="B136" t="str">
            <v>m³</v>
          </cell>
          <cell r="C136">
            <v>135800</v>
          </cell>
        </row>
        <row r="137">
          <cell r="A137" t="str">
            <v>Mezcla discontinua en caliente F-1</v>
          </cell>
          <cell r="B137" t="str">
            <v>m³</v>
          </cell>
          <cell r="C137">
            <v>135800</v>
          </cell>
        </row>
        <row r="138">
          <cell r="A138" t="str">
            <v>Mezcla discontinua en caliente F-2</v>
          </cell>
          <cell r="B138" t="str">
            <v>m³</v>
          </cell>
          <cell r="C138">
            <v>135800</v>
          </cell>
        </row>
        <row r="139">
          <cell r="A139" t="str">
            <v>Mortero 1:4</v>
          </cell>
          <cell r="B139" t="str">
            <v>m³</v>
          </cell>
          <cell r="C139">
            <v>269611.90000000002</v>
          </cell>
        </row>
        <row r="140">
          <cell r="A140" t="str">
            <v xml:space="preserve">Nutrientes (para remoción de especies vegetales) (dap, triple 15, urea o similar) (item 201.9) </v>
          </cell>
          <cell r="B140" t="str">
            <v>kg</v>
          </cell>
          <cell r="C140">
            <v>1230</v>
          </cell>
        </row>
        <row r="141">
          <cell r="A141" t="str">
            <v>Obra falsa concreto clase A y B (puntal de 3m metálico)</v>
          </cell>
          <cell r="B141" t="str">
            <v>m²</v>
          </cell>
          <cell r="C141">
            <v>5000</v>
          </cell>
        </row>
        <row r="142">
          <cell r="A142" t="str">
            <v>Oxigeno industrial</v>
          </cell>
          <cell r="B142" t="str">
            <v>kg</v>
          </cell>
          <cell r="C142">
            <v>8700</v>
          </cell>
        </row>
        <row r="143">
          <cell r="A143" t="str">
            <v>Paral en madera rolliza de 3" (tablestacados)</v>
          </cell>
          <cell r="B143" t="str">
            <v>m</v>
          </cell>
          <cell r="C143">
            <v>3350</v>
          </cell>
        </row>
        <row r="144">
          <cell r="A144" t="str">
            <v>Paral en madera rolliza de 6" y 5m de longitud (tablestacados)</v>
          </cell>
          <cell r="B144" t="str">
            <v>u</v>
          </cell>
          <cell r="C144">
            <v>83500</v>
          </cell>
        </row>
        <row r="145">
          <cell r="A145" t="str">
            <v>Paral en madera rolliza de 5" y 4,5 m de longitud (tablestacados)</v>
          </cell>
          <cell r="B145" t="str">
            <v>u</v>
          </cell>
          <cell r="C145">
            <v>98900</v>
          </cell>
        </row>
        <row r="146">
          <cell r="A146" t="str">
            <v>Paral en madera rolliza de 6" y 8m de longitud (tablestacados)</v>
          </cell>
          <cell r="B146" t="str">
            <v>u</v>
          </cell>
        </row>
        <row r="147">
          <cell r="A147" t="str">
            <v>Pegante epóxico</v>
          </cell>
          <cell r="B147" t="str">
            <v>kg</v>
          </cell>
          <cell r="C147">
            <v>25520</v>
          </cell>
        </row>
        <row r="148">
          <cell r="A148" t="str">
            <v>Piedra para concreto ciclópeo (rajón o canto rodado)</v>
          </cell>
          <cell r="B148" t="str">
            <v>m³</v>
          </cell>
          <cell r="C148">
            <v>18500</v>
          </cell>
        </row>
        <row r="149">
          <cell r="A149" t="str">
            <v>Piedra para gavión</v>
          </cell>
          <cell r="B149" t="str">
            <v>m³</v>
          </cell>
          <cell r="C149">
            <v>18500</v>
          </cell>
        </row>
        <row r="150">
          <cell r="A150" t="str">
            <v>Pintura acrilica pura para tráfico</v>
          </cell>
          <cell r="B150" t="str">
            <v>gal</v>
          </cell>
          <cell r="C150">
            <v>67000</v>
          </cell>
        </row>
        <row r="151">
          <cell r="A151" t="str">
            <v>Pintura Termoplastica para tráfico</v>
          </cell>
          <cell r="B151" t="str">
            <v>gal</v>
          </cell>
          <cell r="C151">
            <v>76500</v>
          </cell>
        </row>
        <row r="152">
          <cell r="A152" t="str">
            <v>Pintura anticorrosiva</v>
          </cell>
          <cell r="B152" t="str">
            <v>gal</v>
          </cell>
          <cell r="C152">
            <v>49863</v>
          </cell>
        </row>
        <row r="153">
          <cell r="A153" t="str">
            <v>Pintura acrilica, esmalte o similar (pintura de estructuras metálicas) (item 650.4)</v>
          </cell>
          <cell r="B153" t="str">
            <v>gal</v>
          </cell>
          <cell r="C153">
            <v>60366</v>
          </cell>
        </row>
        <row r="154">
          <cell r="A154" t="str">
            <v>Pilote en madera barbosco de 15*15</v>
          </cell>
          <cell r="B154" t="str">
            <v>m</v>
          </cell>
          <cell r="C154">
            <v>36700</v>
          </cell>
        </row>
        <row r="155">
          <cell r="A155" t="str">
            <v>Platina de 1" x 1/4" (cerramiento en malla)</v>
          </cell>
          <cell r="B155" t="str">
            <v>m</v>
          </cell>
          <cell r="C155">
            <v>5219</v>
          </cell>
        </row>
        <row r="156">
          <cell r="A156" t="str">
            <v>PLATINA 3/4", ACERO A-36</v>
          </cell>
          <cell r="B156" t="str">
            <v>m²</v>
          </cell>
          <cell r="C156">
            <v>520000</v>
          </cell>
        </row>
        <row r="157">
          <cell r="A157" t="str">
            <v>Poste de madera para cercas</v>
          </cell>
          <cell r="B157" t="str">
            <v>u</v>
          </cell>
          <cell r="C157">
            <v>9500</v>
          </cell>
        </row>
        <row r="158">
          <cell r="A158" t="str">
            <v>Poste kilometraje</v>
          </cell>
          <cell r="B158" t="str">
            <v>u</v>
          </cell>
          <cell r="C158">
            <v>90000</v>
          </cell>
        </row>
        <row r="159">
          <cell r="A159" t="str">
            <v>Poste en angulo de 2*2*1/4 de 3,5m para señal</v>
          </cell>
          <cell r="B159" t="str">
            <v>u</v>
          </cell>
          <cell r="C159">
            <v>69495.69666666667</v>
          </cell>
        </row>
        <row r="160">
          <cell r="A160" t="str">
            <v>Postes de concreto para cercas</v>
          </cell>
          <cell r="B160" t="str">
            <v>u</v>
          </cell>
          <cell r="C160">
            <v>22000</v>
          </cell>
        </row>
        <row r="161">
          <cell r="A161" t="str">
            <v>Postes para defensa metálica (1,80m)</v>
          </cell>
          <cell r="B161" t="str">
            <v>u</v>
          </cell>
          <cell r="C161">
            <v>130000</v>
          </cell>
        </row>
        <row r="162">
          <cell r="A162" t="str">
            <v>Quimico estabilizante (PROBASE)</v>
          </cell>
          <cell r="B162" t="str">
            <v>l</v>
          </cell>
          <cell r="C162">
            <v>54900</v>
          </cell>
        </row>
        <row r="163">
          <cell r="A163" t="str">
            <v>Resina termoplastica</v>
          </cell>
          <cell r="B163" t="str">
            <v>kg</v>
          </cell>
          <cell r="C163">
            <v>4350</v>
          </cell>
        </row>
        <row r="164">
          <cell r="A164" t="str">
            <v>Salida en PVC D=2" (accesorio para drenes horizontales de 2")</v>
          </cell>
          <cell r="B164" t="str">
            <v>u</v>
          </cell>
          <cell r="C164">
            <v>980</v>
          </cell>
        </row>
        <row r="165">
          <cell r="A165" t="str">
            <v>Sección final de defensa metálica</v>
          </cell>
          <cell r="B165" t="str">
            <v>u</v>
          </cell>
          <cell r="C165">
            <v>60000</v>
          </cell>
        </row>
        <row r="166">
          <cell r="A166" t="str">
            <v>Sello de silicona o sellador autonivelante</v>
          </cell>
          <cell r="B166" t="str">
            <v>m</v>
          </cell>
          <cell r="C166">
            <v>3800</v>
          </cell>
        </row>
        <row r="167">
          <cell r="A167" t="str">
            <v>Semillas para empradizar</v>
          </cell>
          <cell r="B167" t="str">
            <v>kg</v>
          </cell>
          <cell r="C167">
            <v>22470</v>
          </cell>
        </row>
        <row r="168">
          <cell r="A168" t="str">
            <v>Tablero en lámina galvanizada de 75cm*75cm, calibre 16, reflectivo tipo 1.</v>
          </cell>
          <cell r="B168" t="str">
            <v>u</v>
          </cell>
          <cell r="C168">
            <v>90000</v>
          </cell>
        </row>
        <row r="169">
          <cell r="A169" t="str">
            <v>Tablero en lámina galvanizada de 90cm*90cm, calibre 16, reflectivo tipo 1.</v>
          </cell>
          <cell r="B169" t="str">
            <v>u</v>
          </cell>
          <cell r="C169">
            <v>102000</v>
          </cell>
        </row>
        <row r="170">
          <cell r="A170" t="str">
            <v xml:space="preserve">Tablero en lámina galvanizado, calibre 16, reflectivo tipo 1. </v>
          </cell>
          <cell r="B170" t="str">
            <v>m²</v>
          </cell>
          <cell r="C170">
            <v>98000</v>
          </cell>
        </row>
        <row r="171">
          <cell r="A171" t="str">
            <v>Soldadura 6013 de 1/8</v>
          </cell>
          <cell r="B171" t="str">
            <v>kg</v>
          </cell>
          <cell r="C171">
            <v>8853.119999999999</v>
          </cell>
        </row>
        <row r="172">
          <cell r="A172" t="str">
            <v>Soldadura en PVC 1/8 de galón (anclajes)</v>
          </cell>
          <cell r="B172" t="str">
            <v>u</v>
          </cell>
          <cell r="C172">
            <v>39500</v>
          </cell>
        </row>
        <row r="173">
          <cell r="A173" t="str">
            <v>Soldadura 7018</v>
          </cell>
          <cell r="B173" t="str">
            <v>kg</v>
          </cell>
          <cell r="C173">
            <v>9844.92</v>
          </cell>
        </row>
        <row r="174">
          <cell r="A174" t="str">
            <v>SOLDADURA 6063</v>
          </cell>
          <cell r="C174">
            <v>25000</v>
          </cell>
        </row>
        <row r="175">
          <cell r="A175" t="str">
            <v>Soldadura L-70</v>
          </cell>
          <cell r="B175" t="str">
            <v>kg</v>
          </cell>
          <cell r="C175">
            <v>14300</v>
          </cell>
        </row>
        <row r="176">
          <cell r="A176" t="str">
            <v>Superplastificante Sikament</v>
          </cell>
          <cell r="B176" t="str">
            <v>gal</v>
          </cell>
          <cell r="C176">
            <v>39300</v>
          </cell>
        </row>
        <row r="177">
          <cell r="A177" t="str">
            <v>Tablestaca en madera aserrada (0,25*0,03*3)</v>
          </cell>
          <cell r="B177" t="str">
            <v>u</v>
          </cell>
          <cell r="C177">
            <v>16900</v>
          </cell>
        </row>
        <row r="178">
          <cell r="A178" t="str">
            <v>Tablestaca en madera aserrada (0,3*0,03*3)</v>
          </cell>
          <cell r="B178" t="str">
            <v>u</v>
          </cell>
          <cell r="C178">
            <v>14550</v>
          </cell>
        </row>
        <row r="179">
          <cell r="A179" t="str">
            <v>Tablestaca metálica (riel de 70 lb/yarda)</v>
          </cell>
          <cell r="B179" t="str">
            <v>u</v>
          </cell>
        </row>
        <row r="180">
          <cell r="A180" t="str">
            <v>Tacha reflectiva</v>
          </cell>
          <cell r="B180" t="str">
            <v>u</v>
          </cell>
          <cell r="C180">
            <v>3480</v>
          </cell>
        </row>
        <row r="181">
          <cell r="A181" t="str">
            <v>Tapón en PVC RD21 de 1" (para anclajes)</v>
          </cell>
          <cell r="B181" t="str">
            <v>u</v>
          </cell>
          <cell r="C181">
            <v>580</v>
          </cell>
        </row>
        <row r="182">
          <cell r="A182" t="str">
            <v xml:space="preserve">Tierra abonada </v>
          </cell>
          <cell r="B182" t="str">
            <v>m³</v>
          </cell>
          <cell r="C182">
            <v>16223</v>
          </cell>
        </row>
        <row r="183">
          <cell r="A183" t="str">
            <v>Tornillos para defensa metálica</v>
          </cell>
          <cell r="B183" t="str">
            <v>u</v>
          </cell>
          <cell r="C183">
            <v>1290</v>
          </cell>
        </row>
        <row r="184">
          <cell r="A184" t="str">
            <v>Tornillos para señalizaión</v>
          </cell>
          <cell r="B184" t="str">
            <v>u</v>
          </cell>
          <cell r="C184">
            <v>100</v>
          </cell>
        </row>
        <row r="185">
          <cell r="A185" t="str">
            <v>Torón de tensionmiento 1/2" o 5/8" (acero de preesfuerzo) (item 641)</v>
          </cell>
          <cell r="B185" t="str">
            <v>kg</v>
          </cell>
          <cell r="C185">
            <v>3900</v>
          </cell>
        </row>
        <row r="186">
          <cell r="A186" t="str">
            <v>Tramo recto para defensas métalicas (Tramo de 3.81 m)</v>
          </cell>
          <cell r="B186" t="str">
            <v>m</v>
          </cell>
          <cell r="C186">
            <v>65200</v>
          </cell>
        </row>
        <row r="187">
          <cell r="A187" t="str">
            <v>Trompetas de 12 torones (acero de preesfuerzo) (item 641)</v>
          </cell>
          <cell r="B187" t="str">
            <v>kg</v>
          </cell>
          <cell r="C187">
            <v>48900</v>
          </cell>
        </row>
        <row r="188">
          <cell r="A188" t="str">
            <v>Tubería D=4" tipo pesado, E=2mm (baranda metálica)</v>
          </cell>
          <cell r="B188" t="str">
            <v>m</v>
          </cell>
          <cell r="C188">
            <v>26700</v>
          </cell>
        </row>
        <row r="189">
          <cell r="A189" t="str">
            <v>Tubería en H de D=1/4", H=1.40m, A=0.20m (baranda metálica)</v>
          </cell>
          <cell r="B189" t="str">
            <v>m</v>
          </cell>
          <cell r="C189">
            <v>49800</v>
          </cell>
        </row>
        <row r="190">
          <cell r="A190" t="str">
            <v>Tuberia Perforada en PVC de 2" (drenes horizontales de 2")</v>
          </cell>
          <cell r="B190" t="str">
            <v>m</v>
          </cell>
          <cell r="C190">
            <v>10300</v>
          </cell>
        </row>
        <row r="191">
          <cell r="A191" t="str">
            <v>Tuberia PVC RD21 de 1" (para anclajes)</v>
          </cell>
          <cell r="B191" t="str">
            <v>m</v>
          </cell>
          <cell r="C191">
            <v>6667</v>
          </cell>
        </row>
        <row r="192">
          <cell r="A192" t="str">
            <v>Tuberia PVC de 1" (para escamas en concreto)</v>
          </cell>
          <cell r="B192" t="str">
            <v>u</v>
          </cell>
          <cell r="C192">
            <v>4560</v>
          </cell>
        </row>
        <row r="193">
          <cell r="A193" t="str">
            <v>Tuberia de 10" PAA vaciado tremi de 4 mts</v>
          </cell>
          <cell r="B193" t="str">
            <v>u</v>
          </cell>
          <cell r="C193">
            <v>53100</v>
          </cell>
        </row>
        <row r="194">
          <cell r="A194" t="str">
            <v>Tubo concreto reforzado 900mm TIPO I</v>
          </cell>
          <cell r="B194" t="str">
            <v>m</v>
          </cell>
          <cell r="C194">
            <v>220000</v>
          </cell>
        </row>
        <row r="195">
          <cell r="A195" t="str">
            <v>Tubo concreto reforzado 900mm TIPO II</v>
          </cell>
          <cell r="B195" t="str">
            <v>m</v>
          </cell>
          <cell r="C195">
            <v>309800</v>
          </cell>
        </row>
        <row r="196">
          <cell r="A196" t="str">
            <v>Tubo concreto simple 450mm</v>
          </cell>
          <cell r="B196" t="str">
            <v>m</v>
          </cell>
          <cell r="C196">
            <v>70100</v>
          </cell>
        </row>
        <row r="197">
          <cell r="A197" t="str">
            <v>Tubo concreto simple 500 mm</v>
          </cell>
          <cell r="B197" t="str">
            <v>m</v>
          </cell>
          <cell r="C197">
            <v>73100</v>
          </cell>
        </row>
        <row r="198">
          <cell r="A198" t="str">
            <v>Tubo concreto simple 600 mm</v>
          </cell>
          <cell r="B198" t="str">
            <v>m</v>
          </cell>
          <cell r="C198">
            <v>93000</v>
          </cell>
        </row>
        <row r="199">
          <cell r="A199" t="str">
            <v>Tubo corrugado de acero galvanizado MP-68</v>
          </cell>
          <cell r="B199" t="str">
            <v>m</v>
          </cell>
          <cell r="C199">
            <v>123500</v>
          </cell>
        </row>
        <row r="200">
          <cell r="A200" t="str">
            <v>Tubo para cerramiento, calibre 16 de 2,7m (cerramientos en malla)</v>
          </cell>
          <cell r="B200" t="str">
            <v>u</v>
          </cell>
          <cell r="C200">
            <v>32324</v>
          </cell>
        </row>
        <row r="201">
          <cell r="A201" t="str">
            <v>Unión en PVC RD21 de 1" (para anclajes)</v>
          </cell>
          <cell r="B201" t="str">
            <v>u</v>
          </cell>
          <cell r="C201">
            <v>560</v>
          </cell>
        </row>
        <row r="202">
          <cell r="A202" t="str">
            <v>Unión en PVC D=2" (accesorio para drenes horizontales de 2")</v>
          </cell>
          <cell r="B202" t="str">
            <v>u</v>
          </cell>
          <cell r="C202">
            <v>800</v>
          </cell>
        </row>
        <row r="203">
          <cell r="A203" t="str">
            <v>Remaches</v>
          </cell>
          <cell r="B203" t="str">
            <v>u</v>
          </cell>
          <cell r="C203">
            <v>25</v>
          </cell>
        </row>
        <row r="204">
          <cell r="A204" t="str">
            <v>Tarifa transporte emulsión asfáltica</v>
          </cell>
          <cell r="B204" t="str">
            <v>l</v>
          </cell>
          <cell r="C204">
            <v>1.0999999999999999E-2</v>
          </cell>
        </row>
        <row r="205">
          <cell r="A205" t="str">
            <v>Geotextil NT 2100</v>
          </cell>
          <cell r="B205" t="str">
            <v>m²</v>
          </cell>
          <cell r="C205">
            <v>3800</v>
          </cell>
        </row>
        <row r="206">
          <cell r="A206" t="str">
            <v>Malla de alambre electrosoldada</v>
          </cell>
          <cell r="B206" t="str">
            <v>m²</v>
          </cell>
          <cell r="C206">
            <v>10560</v>
          </cell>
        </row>
        <row r="207">
          <cell r="A207" t="str">
            <v>Tierra orgánica</v>
          </cell>
          <cell r="B207" t="str">
            <v>m³</v>
          </cell>
          <cell r="C207">
            <v>25400</v>
          </cell>
        </row>
        <row r="208">
          <cell r="A208" t="str">
            <v>Cloruro de calcio sólido en hojuelas</v>
          </cell>
          <cell r="B208" t="str">
            <v>kg</v>
          </cell>
          <cell r="C208">
            <v>4410</v>
          </cell>
        </row>
        <row r="209">
          <cell r="A209" t="str">
            <v>Cloruro de calcio sólido en esferas</v>
          </cell>
          <cell r="B209" t="str">
            <v>kg</v>
          </cell>
          <cell r="C209">
            <v>4450</v>
          </cell>
        </row>
        <row r="210">
          <cell r="A210" t="str">
            <v>Cloruro de calcio líquido</v>
          </cell>
          <cell r="B210" t="str">
            <v>kg</v>
          </cell>
          <cell r="C210">
            <v>3950</v>
          </cell>
        </row>
        <row r="211">
          <cell r="A211" t="str">
            <v>Riego de liga CRR-1</v>
          </cell>
          <cell r="B211" t="str">
            <v>m²</v>
          </cell>
          <cell r="C211">
            <v>855</v>
          </cell>
        </row>
        <row r="213">
          <cell r="A213" t="str">
            <v>Tuberia 6" de segunda (Tipo petrolera)</v>
          </cell>
          <cell r="B213" t="str">
            <v>ml</v>
          </cell>
          <cell r="C213">
            <v>200000</v>
          </cell>
        </row>
        <row r="214">
          <cell r="A214" t="str">
            <v>Tuberia 8" de segunda (Tipo petrolera)</v>
          </cell>
          <cell r="B214" t="str">
            <v>ml</v>
          </cell>
          <cell r="C214">
            <v>250000</v>
          </cell>
        </row>
        <row r="215">
          <cell r="A215" t="str">
            <v>Tuberia 10" de segunda (Tipo petrolera)</v>
          </cell>
          <cell r="B215" t="str">
            <v>ml</v>
          </cell>
          <cell r="C215">
            <v>300000</v>
          </cell>
        </row>
        <row r="216">
          <cell r="A216" t="str">
            <v>Tuberia 12" de segunda (Tipo petrolera)</v>
          </cell>
          <cell r="B216" t="str">
            <v>ml</v>
          </cell>
          <cell r="C216">
            <v>350000</v>
          </cell>
        </row>
        <row r="217">
          <cell r="A217" t="str">
            <v>Pulidora</v>
          </cell>
          <cell r="C217">
            <v>4000</v>
          </cell>
        </row>
        <row r="220">
          <cell r="A220" t="str">
            <v>kg: KILOGRAMO</v>
          </cell>
        </row>
        <row r="221">
          <cell r="A221" t="str">
            <v>lb: LIBRA</v>
          </cell>
        </row>
        <row r="222">
          <cell r="A222" t="str">
            <v>m²: METRO CUADRADO</v>
          </cell>
        </row>
        <row r="223">
          <cell r="A223" t="str">
            <v>m³: METRO CUBICO</v>
          </cell>
        </row>
        <row r="224">
          <cell r="A224" t="str">
            <v>m: METRO LINEAL</v>
          </cell>
        </row>
        <row r="225">
          <cell r="A225" t="str">
            <v>l: LITRO</v>
          </cell>
        </row>
        <row r="226">
          <cell r="A226" t="str">
            <v>u: UNIDAD</v>
          </cell>
        </row>
      </sheetData>
      <sheetData sheetId="6">
        <row r="1">
          <cell r="A1" t="str">
            <v>ADMINISTRACION</v>
          </cell>
          <cell r="B1" t="str">
            <v>%</v>
          </cell>
          <cell r="C1">
            <v>0.2</v>
          </cell>
        </row>
        <row r="2">
          <cell r="A2" t="str">
            <v>IMPREVISTOS</v>
          </cell>
          <cell r="B2" t="str">
            <v>%</v>
          </cell>
          <cell r="C2">
            <v>0.05</v>
          </cell>
        </row>
        <row r="3">
          <cell r="A3" t="str">
            <v>UTILIDAD</v>
          </cell>
          <cell r="B3" t="str">
            <v>%</v>
          </cell>
          <cell r="C3">
            <v>0.05</v>
          </cell>
        </row>
        <row r="4">
          <cell r="A4" t="str">
            <v>PRESTACIONES</v>
          </cell>
          <cell r="B4" t="str">
            <v>%</v>
          </cell>
          <cell r="C4">
            <v>1.85</v>
          </cell>
        </row>
        <row r="5">
          <cell r="A5" t="str">
            <v>DISTANCIA ACARREO 1 (BOTADERO)</v>
          </cell>
          <cell r="B5" t="str">
            <v>km</v>
          </cell>
          <cell r="C5">
            <v>5</v>
          </cell>
        </row>
        <row r="6">
          <cell r="A6" t="str">
            <v>DISTANCIA SUMINISTRO (MATERIAL DE LA ZONA)</v>
          </cell>
          <cell r="B6" t="str">
            <v>km</v>
          </cell>
          <cell r="C6">
            <v>20</v>
          </cell>
        </row>
        <row r="7">
          <cell r="A7" t="str">
            <v>DISTANCIA SUMINISTRO</v>
          </cell>
          <cell r="B7" t="str">
            <v>km</v>
          </cell>
          <cell r="C7">
            <v>40</v>
          </cell>
        </row>
        <row r="8">
          <cell r="A8" t="str">
            <v>DISTANCIA SUMINISTRO BASES SUB BASES AFIRMADOS</v>
          </cell>
          <cell r="B8" t="str">
            <v>km</v>
          </cell>
          <cell r="C8">
            <v>50</v>
          </cell>
        </row>
        <row r="9">
          <cell r="A9" t="str">
            <v>DISTANCIA DE SUMINISTRO CONCRETOS</v>
          </cell>
          <cell r="B9" t="str">
            <v>km</v>
          </cell>
          <cell r="C9">
            <v>50</v>
          </cell>
        </row>
        <row r="10">
          <cell r="A10" t="str">
            <v>DISTANCIA DE SUMINISTRO MEZCLAS ASFALTICAS</v>
          </cell>
          <cell r="B10" t="str">
            <v>km</v>
          </cell>
          <cell r="C10">
            <v>50</v>
          </cell>
        </row>
        <row r="11">
          <cell r="A11" t="str">
            <v>DISTANCIA TRANSPORTE ESTRUCTURA METALICA</v>
          </cell>
          <cell r="B11" t="str">
            <v>km</v>
          </cell>
          <cell r="C11">
            <v>100</v>
          </cell>
        </row>
        <row r="12">
          <cell r="A12" t="str">
            <v>CADENERO</v>
          </cell>
          <cell r="B12" t="str">
            <v>DIA</v>
          </cell>
          <cell r="C12">
            <v>26600</v>
          </cell>
        </row>
        <row r="13">
          <cell r="A13" t="str">
            <v>INSPECTOR DE FABRICACION Y MONTAJE</v>
          </cell>
          <cell r="B13" t="str">
            <v>DIA</v>
          </cell>
          <cell r="C13">
            <v>41500</v>
          </cell>
        </row>
        <row r="14">
          <cell r="A14" t="str">
            <v>OBRERO</v>
          </cell>
          <cell r="B14" t="str">
            <v>DIA</v>
          </cell>
          <cell r="C14">
            <v>20000</v>
          </cell>
        </row>
        <row r="15">
          <cell r="A15" t="str">
            <v>OFICIAL</v>
          </cell>
          <cell r="B15" t="str">
            <v>DIA</v>
          </cell>
          <cell r="C15">
            <v>32500</v>
          </cell>
        </row>
        <row r="16">
          <cell r="A16" t="str">
            <v>OFICIAL EXPERTO EN DESMONTAJE</v>
          </cell>
          <cell r="B16" t="str">
            <v>DIA</v>
          </cell>
          <cell r="C16">
            <v>42300</v>
          </cell>
        </row>
        <row r="17">
          <cell r="A17" t="str">
            <v>PALETEROS</v>
          </cell>
          <cell r="B17" t="str">
            <v>DIA</v>
          </cell>
          <cell r="C17">
            <v>20000</v>
          </cell>
        </row>
        <row r="18">
          <cell r="A18" t="str">
            <v>RASTRILLEROS</v>
          </cell>
          <cell r="B18" t="str">
            <v>DIA</v>
          </cell>
          <cell r="C18">
            <v>22500</v>
          </cell>
        </row>
        <row r="19">
          <cell r="A19" t="str">
            <v>SOLDADOR</v>
          </cell>
          <cell r="B19" t="str">
            <v>DIA</v>
          </cell>
          <cell r="C19">
            <v>29000</v>
          </cell>
        </row>
        <row r="20">
          <cell r="A20" t="str">
            <v>TOPOGRAFO</v>
          </cell>
          <cell r="B20" t="str">
            <v>DIA</v>
          </cell>
          <cell r="C20">
            <v>45000</v>
          </cell>
        </row>
        <row r="21">
          <cell r="A21" t="str">
            <v>MAESTRO</v>
          </cell>
          <cell r="B21" t="str">
            <v>DIA</v>
          </cell>
          <cell r="C21">
            <v>54000</v>
          </cell>
        </row>
        <row r="22">
          <cell r="A22" t="str">
            <v>TRANSPORTE DE MATERIAL DE DERRUMBES</v>
          </cell>
          <cell r="B22" t="str">
            <v>m³-km</v>
          </cell>
          <cell r="C22">
            <v>61360</v>
          </cell>
        </row>
        <row r="23">
          <cell r="A23" t="str">
            <v>DISTANCIA DE TRANSPORTE EMULSIONES</v>
          </cell>
          <cell r="B23" t="str">
            <v>km</v>
          </cell>
          <cell r="C23">
            <v>290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WS CLEAN"/>
      <sheetName val="RICS NUEVA HOJA DIARIA"/>
      <sheetName val="HOJA DIARIA NUEVA"/>
      <sheetName val="Index"/>
      <sheetName val="materiales"/>
      <sheetName val="otros"/>
      <sheetName val="CONT_ADI"/>
      <sheetName val="BASE"/>
      <sheetName val="PRECIOS"/>
    </sheetNames>
    <sheetDataSet>
      <sheetData sheetId="0">
        <row r="1">
          <cell r="A1">
            <v>1</v>
          </cell>
        </row>
      </sheetData>
      <sheetData sheetId="1"/>
      <sheetData sheetId="2" refreshError="1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</row>
        <row r="2">
          <cell r="U2" t="str">
            <v>REUTERS</v>
          </cell>
          <cell r="V2" t="str">
            <v>REUTERS</v>
          </cell>
        </row>
        <row r="3">
          <cell r="B3" t="str">
            <v>PROPANO</v>
          </cell>
          <cell r="C3" t="str">
            <v>BUTANO</v>
          </cell>
          <cell r="D3" t="str">
            <v>UNL87</v>
          </cell>
          <cell r="E3" t="str">
            <v>UNL93</v>
          </cell>
          <cell r="F3" t="str">
            <v>WS</v>
          </cell>
          <cell r="G3" t="str">
            <v>NAFTA</v>
          </cell>
          <cell r="H3" t="str">
            <v>JET54</v>
          </cell>
          <cell r="I3" t="str">
            <v>DIESEL</v>
          </cell>
          <cell r="J3" t="str">
            <v xml:space="preserve">FUEL OIL </v>
          </cell>
          <cell r="K3" t="str">
            <v>Cusiana</v>
          </cell>
          <cell r="L3" t="str">
            <v>WTI mes1</v>
          </cell>
          <cell r="M3" t="str">
            <v>WTI mes1</v>
          </cell>
          <cell r="N3" t="str">
            <v>CAÑO</v>
          </cell>
          <cell r="O3" t="str">
            <v>Dated</v>
          </cell>
          <cell r="P3" t="str">
            <v>WTI 2nd</v>
          </cell>
          <cell r="Q3" t="str">
            <v>Vasconia</v>
          </cell>
          <cell r="R3" t="str">
            <v>No. 2 USGC</v>
          </cell>
          <cell r="S3" t="str">
            <v>No.6 1% S</v>
          </cell>
          <cell r="T3" t="str">
            <v xml:space="preserve">No.6 3%S </v>
          </cell>
          <cell r="U3" t="str">
            <v>FLETE 70 DWT</v>
          </cell>
          <cell r="V3" t="str">
            <v>FLETE 50 DWT</v>
          </cell>
          <cell r="W3" t="str">
            <v xml:space="preserve">NO.6  0.3% S </v>
          </cell>
          <cell r="X3" t="str">
            <v>UNL87</v>
          </cell>
          <cell r="Y3" t="str">
            <v>UNL93</v>
          </cell>
        </row>
        <row r="4">
          <cell r="B4" t="str">
            <v>Mt.Belvieu</v>
          </cell>
          <cell r="C4" t="str">
            <v>Mt.Belvieu</v>
          </cell>
          <cell r="D4" t="str">
            <v>USGC</v>
          </cell>
          <cell r="E4" t="str">
            <v>USGC</v>
          </cell>
          <cell r="F4" t="str">
            <v>CLEAN</v>
          </cell>
          <cell r="G4" t="str">
            <v>USGC</v>
          </cell>
          <cell r="H4" t="str">
            <v>USGC</v>
          </cell>
          <cell r="I4" t="str">
            <v>USGC</v>
          </cell>
          <cell r="J4" t="str">
            <v xml:space="preserve"> NY 1%S</v>
          </cell>
          <cell r="L4" t="str">
            <v>Cushing</v>
          </cell>
          <cell r="M4" t="str">
            <v xml:space="preserve"> NYMEX</v>
          </cell>
          <cell r="N4" t="str">
            <v>LIMON</v>
          </cell>
          <cell r="O4" t="str">
            <v>Brent</v>
          </cell>
          <cell r="P4" t="str">
            <v>Month</v>
          </cell>
          <cell r="R4" t="str">
            <v>LS</v>
          </cell>
          <cell r="S4" t="str">
            <v>USGC</v>
          </cell>
          <cell r="T4" t="str">
            <v>USGC</v>
          </cell>
          <cell r="U4" t="str">
            <v>USGC</v>
          </cell>
          <cell r="V4" t="str">
            <v>USAC</v>
          </cell>
          <cell r="W4" t="str">
            <v>NY</v>
          </cell>
          <cell r="X4" t="str">
            <v>9 RVP USGC</v>
          </cell>
          <cell r="Y4" t="str">
            <v>9 RVP USGC</v>
          </cell>
        </row>
        <row r="5">
          <cell r="B5" t="str">
            <v>PMAAY00</v>
          </cell>
          <cell r="C5" t="str">
            <v>PMAAI00</v>
          </cell>
          <cell r="D5" t="str">
            <v>PGACU00</v>
          </cell>
          <cell r="E5" t="str">
            <v>PGAIX00</v>
          </cell>
          <cell r="F5" t="str">
            <v>PFACC10</v>
          </cell>
          <cell r="G5" t="str">
            <v>PAAAC00</v>
          </cell>
          <cell r="H5" t="str">
            <v>PJABM00</v>
          </cell>
          <cell r="I5" t="str">
            <v>POAEE00</v>
          </cell>
          <cell r="J5" t="str">
            <v>PUAAO00</v>
          </cell>
          <cell r="K5" t="str">
            <v>PCAGL00</v>
          </cell>
          <cell r="L5" t="str">
            <v>PCACG00</v>
          </cell>
          <cell r="M5" t="str">
            <v>CLc1</v>
          </cell>
          <cell r="N5" t="str">
            <v>PCADM00</v>
          </cell>
          <cell r="O5" t="str">
            <v>PCAAS00</v>
          </cell>
          <cell r="P5" t="str">
            <v>PCACH00</v>
          </cell>
          <cell r="Q5" t="str">
            <v>PCAGI00</v>
          </cell>
          <cell r="R5" t="str">
            <v>POAES00</v>
          </cell>
          <cell r="S5" t="str">
            <v>PUAAI00</v>
          </cell>
          <cell r="T5" t="str">
            <v>PUAFZ00</v>
          </cell>
          <cell r="U5" t="str">
            <v>DFRT-CAR-US-FO</v>
          </cell>
          <cell r="V5" t="str">
            <v>DFRT-CAR-US</v>
          </cell>
          <cell r="W5" t="str">
            <v>PUAAE00</v>
          </cell>
          <cell r="X5" t="str">
            <v>PGAAC00</v>
          </cell>
          <cell r="Y5" t="str">
            <v>PGAJF00</v>
          </cell>
        </row>
        <row r="6">
          <cell r="A6" t="str">
            <v>Time stamp</v>
          </cell>
          <cell r="B6" t="str">
            <v>CLOSE</v>
          </cell>
          <cell r="C6" t="str">
            <v>CLOSE</v>
          </cell>
          <cell r="D6" t="str">
            <v>CLOSE</v>
          </cell>
          <cell r="E6" t="str">
            <v>CLOSE</v>
          </cell>
          <cell r="F6" t="str">
            <v>CLOSE</v>
          </cell>
          <cell r="G6" t="str">
            <v>CLOSE</v>
          </cell>
          <cell r="H6" t="str">
            <v>CLOSE</v>
          </cell>
          <cell r="I6" t="str">
            <v>CLOSE</v>
          </cell>
          <cell r="J6" t="str">
            <v>CLOSE</v>
          </cell>
          <cell r="K6" t="str">
            <v>CLOSE</v>
          </cell>
          <cell r="L6" t="str">
            <v>CLOSE</v>
          </cell>
          <cell r="M6" t="str">
            <v>CLOSE</v>
          </cell>
          <cell r="N6" t="str">
            <v>CLOSE</v>
          </cell>
          <cell r="O6" t="str">
            <v>CLOSE</v>
          </cell>
          <cell r="P6" t="str">
            <v>CLOSE</v>
          </cell>
          <cell r="Q6" t="str">
            <v>CLOSE</v>
          </cell>
          <cell r="R6" t="str">
            <v>CLOSE</v>
          </cell>
          <cell r="S6" t="str">
            <v>CLOSE</v>
          </cell>
          <cell r="T6" t="str">
            <v>CLOSE</v>
          </cell>
          <cell r="U6" t="str">
            <v>CLOSE</v>
          </cell>
          <cell r="V6" t="str">
            <v>CLOSE</v>
          </cell>
          <cell r="W6" t="str">
            <v>CLOSE</v>
          </cell>
          <cell r="X6" t="str">
            <v>CLOSE</v>
          </cell>
          <cell r="Y6" t="str">
            <v>CLOSE</v>
          </cell>
        </row>
        <row r="7">
          <cell r="A7">
            <v>37642</v>
          </cell>
          <cell r="B7">
            <v>59.625</v>
          </cell>
          <cell r="C7">
            <v>76.75</v>
          </cell>
          <cell r="D7">
            <v>87.625</v>
          </cell>
          <cell r="E7">
            <v>92</v>
          </cell>
          <cell r="F7">
            <v>245</v>
          </cell>
          <cell r="G7">
            <v>88.125</v>
          </cell>
          <cell r="H7">
            <v>87.724999999999895</v>
          </cell>
          <cell r="I7">
            <v>87.4</v>
          </cell>
          <cell r="J7">
            <v>32.274999999999999</v>
          </cell>
          <cell r="K7">
            <v>34.185000000000002</v>
          </cell>
          <cell r="L7">
            <v>34.31</v>
          </cell>
          <cell r="M7">
            <v>34.61</v>
          </cell>
          <cell r="N7">
            <v>31.635000000000002</v>
          </cell>
          <cell r="O7">
            <v>31.54</v>
          </cell>
          <cell r="P7">
            <v>32.96</v>
          </cell>
          <cell r="Q7">
            <v>31.234999999999999</v>
          </cell>
          <cell r="R7">
            <v>87.5</v>
          </cell>
          <cell r="S7">
            <v>31.75</v>
          </cell>
          <cell r="T7">
            <v>31.25</v>
          </cell>
          <cell r="U7">
            <v>105</v>
          </cell>
          <cell r="V7">
            <v>181.5</v>
          </cell>
          <cell r="W7">
            <v>38.375</v>
          </cell>
        </row>
        <row r="8">
          <cell r="A8">
            <v>37917</v>
          </cell>
          <cell r="B8">
            <v>55.25</v>
          </cell>
          <cell r="C8">
            <v>71.5</v>
          </cell>
          <cell r="D8">
            <v>82.2</v>
          </cell>
          <cell r="E8">
            <v>88.2</v>
          </cell>
          <cell r="F8">
            <v>240</v>
          </cell>
          <cell r="G8">
            <v>80.2</v>
          </cell>
          <cell r="H8">
            <v>82.849999999999895</v>
          </cell>
          <cell r="I8">
            <v>80.349999999999895</v>
          </cell>
          <cell r="J8">
            <v>25.824999999999999</v>
          </cell>
          <cell r="K8">
            <v>30.385000000000002</v>
          </cell>
          <cell r="L8">
            <v>30.13</v>
          </cell>
          <cell r="M8">
            <v>30.3</v>
          </cell>
          <cell r="N8">
            <v>28.085000000000001</v>
          </cell>
          <cell r="O8">
            <v>29.45</v>
          </cell>
          <cell r="P8">
            <v>30.31</v>
          </cell>
          <cell r="Q8">
            <v>27.385000000000002</v>
          </cell>
          <cell r="R8">
            <v>81.75</v>
          </cell>
          <cell r="S8">
            <v>28.625</v>
          </cell>
          <cell r="T8">
            <v>23.9</v>
          </cell>
          <cell r="U8">
            <v>155</v>
          </cell>
          <cell r="V8">
            <v>350</v>
          </cell>
          <cell r="W8">
            <v>30.375</v>
          </cell>
          <cell r="X8">
            <v>90.15</v>
          </cell>
          <cell r="Y8">
            <v>102.9</v>
          </cell>
        </row>
        <row r="9">
          <cell r="A9">
            <v>37916</v>
          </cell>
          <cell r="B9">
            <v>55</v>
          </cell>
          <cell r="C9">
            <v>71.125</v>
          </cell>
          <cell r="D9">
            <v>79.400000000000006</v>
          </cell>
          <cell r="E9">
            <v>85.4</v>
          </cell>
          <cell r="F9">
            <v>240</v>
          </cell>
          <cell r="G9">
            <v>79.400000000000006</v>
          </cell>
          <cell r="H9">
            <v>81.599999999999895</v>
          </cell>
          <cell r="I9">
            <v>79.099999999999895</v>
          </cell>
          <cell r="J9">
            <v>25.625</v>
          </cell>
          <cell r="K9">
            <v>29.965</v>
          </cell>
          <cell r="L9">
            <v>29.704999999999998</v>
          </cell>
          <cell r="M9">
            <v>29.92</v>
          </cell>
          <cell r="N9">
            <v>27.69</v>
          </cell>
          <cell r="O9">
            <v>29.395</v>
          </cell>
          <cell r="P9">
            <v>29.89</v>
          </cell>
          <cell r="Q9">
            <v>26.965</v>
          </cell>
          <cell r="R9">
            <v>80.5</v>
          </cell>
          <cell r="S9">
            <v>28.5</v>
          </cell>
          <cell r="T9">
            <v>23.875</v>
          </cell>
          <cell r="U9">
            <v>155</v>
          </cell>
          <cell r="V9">
            <v>375</v>
          </cell>
          <cell r="W9">
            <v>30.375</v>
          </cell>
          <cell r="X9">
            <v>91.15</v>
          </cell>
          <cell r="Y9">
            <v>102.15</v>
          </cell>
        </row>
        <row r="10">
          <cell r="A10">
            <v>37915</v>
          </cell>
          <cell r="B10">
            <v>55.125</v>
          </cell>
          <cell r="C10">
            <v>71</v>
          </cell>
          <cell r="D10">
            <v>82.775000000000006</v>
          </cell>
          <cell r="E10">
            <v>89.525000000000006</v>
          </cell>
          <cell r="F10">
            <v>240</v>
          </cell>
          <cell r="G10">
            <v>82.775000000000006</v>
          </cell>
          <cell r="H10">
            <v>82.674999999999997</v>
          </cell>
          <cell r="I10">
            <v>79.875</v>
          </cell>
          <cell r="J10">
            <v>25.625</v>
          </cell>
          <cell r="K10">
            <v>30.454999999999998</v>
          </cell>
          <cell r="L10">
            <v>30.08</v>
          </cell>
          <cell r="M10">
            <v>30.18</v>
          </cell>
          <cell r="N10">
            <v>28.105</v>
          </cell>
          <cell r="O10">
            <v>29.684999999999999</v>
          </cell>
          <cell r="P10">
            <v>30.28</v>
          </cell>
          <cell r="Q10">
            <v>27.655000000000001</v>
          </cell>
          <cell r="R10">
            <v>81.424999999999997</v>
          </cell>
          <cell r="S10">
            <v>28.5</v>
          </cell>
          <cell r="T10">
            <v>24.625</v>
          </cell>
          <cell r="U10">
            <v>170</v>
          </cell>
          <cell r="V10">
            <v>360</v>
          </cell>
          <cell r="W10">
            <v>30.5</v>
          </cell>
          <cell r="X10">
            <v>90.724999999999895</v>
          </cell>
          <cell r="Y10">
            <v>100.72499999999999</v>
          </cell>
        </row>
        <row r="11">
          <cell r="A11">
            <v>37914</v>
          </cell>
          <cell r="B11">
            <v>54.875</v>
          </cell>
          <cell r="C11">
            <v>70.25</v>
          </cell>
          <cell r="D11">
            <v>83.5</v>
          </cell>
          <cell r="E11">
            <v>91</v>
          </cell>
          <cell r="F11">
            <v>240</v>
          </cell>
          <cell r="G11">
            <v>83.5</v>
          </cell>
          <cell r="H11">
            <v>82.3</v>
          </cell>
          <cell r="I11">
            <v>79.5</v>
          </cell>
          <cell r="J11">
            <v>25.625</v>
          </cell>
          <cell r="K11">
            <v>30.55</v>
          </cell>
          <cell r="L11">
            <v>30.324999999999999</v>
          </cell>
          <cell r="M11">
            <v>30.35</v>
          </cell>
          <cell r="N11">
            <v>28.3</v>
          </cell>
          <cell r="O11">
            <v>29.785</v>
          </cell>
          <cell r="P11">
            <v>30.375</v>
          </cell>
          <cell r="Q11">
            <v>27.85</v>
          </cell>
          <cell r="R11">
            <v>81.075000000000003</v>
          </cell>
          <cell r="S11">
            <v>28.5</v>
          </cell>
          <cell r="T11">
            <v>24.75</v>
          </cell>
          <cell r="U11">
            <v>215</v>
          </cell>
          <cell r="V11">
            <v>365</v>
          </cell>
          <cell r="W11">
            <v>30.5</v>
          </cell>
          <cell r="X11">
            <v>87.349999999999895</v>
          </cell>
          <cell r="Y11">
            <v>99.349999999999895</v>
          </cell>
        </row>
        <row r="12">
          <cell r="A12">
            <v>37911</v>
          </cell>
          <cell r="B12">
            <v>55.875</v>
          </cell>
          <cell r="C12">
            <v>71.125</v>
          </cell>
          <cell r="D12">
            <v>82.95</v>
          </cell>
          <cell r="E12">
            <v>90.2</v>
          </cell>
          <cell r="F12">
            <v>240</v>
          </cell>
          <cell r="G12">
            <v>82.95</v>
          </cell>
          <cell r="H12">
            <v>83.075000000000003</v>
          </cell>
          <cell r="I12">
            <v>80.349999999999895</v>
          </cell>
          <cell r="J12">
            <v>25.95</v>
          </cell>
          <cell r="K12">
            <v>30.835000000000001</v>
          </cell>
          <cell r="L12">
            <v>30.63</v>
          </cell>
          <cell r="M12">
            <v>30.68</v>
          </cell>
          <cell r="N12">
            <v>28.585000000000001</v>
          </cell>
          <cell r="O12">
            <v>29.704999999999998</v>
          </cell>
          <cell r="P12">
            <v>30.66</v>
          </cell>
          <cell r="Q12">
            <v>28.135000000000002</v>
          </cell>
          <cell r="R12">
            <v>82.075000000000003</v>
          </cell>
          <cell r="S12">
            <v>28.5</v>
          </cell>
          <cell r="T12">
            <v>24.75</v>
          </cell>
          <cell r="U12">
            <v>245</v>
          </cell>
          <cell r="V12">
            <v>365</v>
          </cell>
          <cell r="W12">
            <v>30.625</v>
          </cell>
          <cell r="X12">
            <v>84.45</v>
          </cell>
          <cell r="Y12">
            <v>93.45</v>
          </cell>
        </row>
        <row r="13">
          <cell r="A13">
            <v>37910</v>
          </cell>
          <cell r="B13">
            <v>57.625</v>
          </cell>
          <cell r="C13">
            <v>72.625</v>
          </cell>
          <cell r="D13">
            <v>85.474999999999895</v>
          </cell>
          <cell r="E13">
            <v>92.974999999999895</v>
          </cell>
          <cell r="F13">
            <v>240</v>
          </cell>
          <cell r="G13">
            <v>83.474999999999895</v>
          </cell>
          <cell r="H13">
            <v>86.125</v>
          </cell>
          <cell r="I13">
            <v>83.5</v>
          </cell>
          <cell r="J13">
            <v>26.975000000000001</v>
          </cell>
          <cell r="K13">
            <v>31.695</v>
          </cell>
          <cell r="L13">
            <v>31.45</v>
          </cell>
          <cell r="M13">
            <v>31.54</v>
          </cell>
          <cell r="N13">
            <v>29.445</v>
          </cell>
          <cell r="O13">
            <v>31.094999999999999</v>
          </cell>
          <cell r="P13">
            <v>31.52</v>
          </cell>
          <cell r="Q13">
            <v>29.045000000000002</v>
          </cell>
          <cell r="R13">
            <v>85.125</v>
          </cell>
          <cell r="S13">
            <v>28.5</v>
          </cell>
          <cell r="T13">
            <v>25.5</v>
          </cell>
          <cell r="U13">
            <v>280</v>
          </cell>
          <cell r="V13">
            <v>365</v>
          </cell>
          <cell r="W13">
            <v>30.975000000000001</v>
          </cell>
          <cell r="X13">
            <v>83.599999999999895</v>
          </cell>
          <cell r="Y13">
            <v>92.599999999999895</v>
          </cell>
        </row>
        <row r="14">
          <cell r="A14">
            <v>37909</v>
          </cell>
          <cell r="B14">
            <v>57.75</v>
          </cell>
          <cell r="C14">
            <v>72</v>
          </cell>
          <cell r="D14">
            <v>86.775000000000006</v>
          </cell>
          <cell r="E14">
            <v>95.025000000000006</v>
          </cell>
          <cell r="F14">
            <v>240</v>
          </cell>
          <cell r="G14">
            <v>84.775000000000006</v>
          </cell>
          <cell r="H14">
            <v>86.775000000000006</v>
          </cell>
          <cell r="I14">
            <v>84.25</v>
          </cell>
          <cell r="J14">
            <v>27.324999999999999</v>
          </cell>
          <cell r="K14">
            <v>31.914999999999999</v>
          </cell>
          <cell r="L14">
            <v>31.73</v>
          </cell>
          <cell r="M14">
            <v>31.77</v>
          </cell>
          <cell r="N14">
            <v>29.715</v>
          </cell>
          <cell r="O14">
            <v>31.225000000000001</v>
          </cell>
          <cell r="P14">
            <v>31.79</v>
          </cell>
          <cell r="Q14">
            <v>29.265000000000001</v>
          </cell>
          <cell r="R14">
            <v>85.825000000000003</v>
          </cell>
          <cell r="S14">
            <v>28.125</v>
          </cell>
          <cell r="T14">
            <v>25.75</v>
          </cell>
          <cell r="U14">
            <v>302</v>
          </cell>
          <cell r="V14">
            <v>390</v>
          </cell>
          <cell r="W14">
            <v>31.125</v>
          </cell>
          <cell r="X14">
            <v>82.224999999999895</v>
          </cell>
          <cell r="Y14">
            <v>91.224999999999895</v>
          </cell>
        </row>
        <row r="15">
          <cell r="A15">
            <v>37908</v>
          </cell>
          <cell r="B15">
            <v>57.75</v>
          </cell>
          <cell r="C15">
            <v>72.125</v>
          </cell>
          <cell r="D15">
            <v>88.325000000000003</v>
          </cell>
          <cell r="E15">
            <v>96.575000000000003</v>
          </cell>
          <cell r="F15">
            <v>240</v>
          </cell>
          <cell r="G15">
            <v>86.325000000000003</v>
          </cell>
          <cell r="H15">
            <v>87.099999999999895</v>
          </cell>
          <cell r="I15">
            <v>84.575000000000003</v>
          </cell>
          <cell r="J15">
            <v>27.475000000000001</v>
          </cell>
          <cell r="K15">
            <v>31.925000000000001</v>
          </cell>
          <cell r="L15">
            <v>31.75</v>
          </cell>
          <cell r="M15">
            <v>31.82</v>
          </cell>
          <cell r="N15">
            <v>29.725000000000001</v>
          </cell>
          <cell r="O15">
            <v>31.53</v>
          </cell>
          <cell r="P15">
            <v>31.8</v>
          </cell>
          <cell r="Q15">
            <v>29.274999999999999</v>
          </cell>
          <cell r="R15">
            <v>86.375</v>
          </cell>
          <cell r="S15">
            <v>28.125</v>
          </cell>
          <cell r="T15">
            <v>25.75</v>
          </cell>
          <cell r="U15">
            <v>325</v>
          </cell>
          <cell r="V15">
            <v>390</v>
          </cell>
          <cell r="W15">
            <v>31.125</v>
          </cell>
          <cell r="X15">
            <v>84</v>
          </cell>
          <cell r="Y15">
            <v>93</v>
          </cell>
        </row>
        <row r="16">
          <cell r="A16">
            <v>37907</v>
          </cell>
          <cell r="B16">
            <v>57.875</v>
          </cell>
          <cell r="C16">
            <v>72.25</v>
          </cell>
          <cell r="D16">
            <v>87.7</v>
          </cell>
          <cell r="E16">
            <v>95.95</v>
          </cell>
          <cell r="F16">
            <v>240</v>
          </cell>
          <cell r="G16">
            <v>83.7</v>
          </cell>
          <cell r="H16">
            <v>87.099999999999895</v>
          </cell>
          <cell r="I16">
            <v>84.45</v>
          </cell>
          <cell r="J16">
            <v>27.475000000000001</v>
          </cell>
          <cell r="K16">
            <v>32.145000000000003</v>
          </cell>
          <cell r="L16">
            <v>31.91</v>
          </cell>
          <cell r="M16">
            <v>31.95</v>
          </cell>
          <cell r="N16">
            <v>29.795000000000002</v>
          </cell>
          <cell r="O16">
            <v>31.234999999999999</v>
          </cell>
          <cell r="P16">
            <v>32.020000000000003</v>
          </cell>
          <cell r="Q16">
            <v>29.495000000000001</v>
          </cell>
          <cell r="R16">
            <v>86.424999999999997</v>
          </cell>
          <cell r="S16">
            <v>28.125</v>
          </cell>
          <cell r="T16">
            <v>25.625</v>
          </cell>
          <cell r="U16">
            <v>340</v>
          </cell>
          <cell r="V16">
            <v>390</v>
          </cell>
          <cell r="W16">
            <v>30.875</v>
          </cell>
          <cell r="X16">
            <v>93.174999999999997</v>
          </cell>
          <cell r="Y16">
            <v>102.175</v>
          </cell>
        </row>
        <row r="17">
          <cell r="A17">
            <v>37904</v>
          </cell>
          <cell r="B17">
            <v>58.625</v>
          </cell>
          <cell r="C17">
            <v>73.75</v>
          </cell>
          <cell r="D17">
            <v>89.55</v>
          </cell>
          <cell r="E17">
            <v>97.8</v>
          </cell>
          <cell r="F17">
            <v>235</v>
          </cell>
          <cell r="G17">
            <v>87.55</v>
          </cell>
          <cell r="H17">
            <v>88.025000000000006</v>
          </cell>
          <cell r="I17">
            <v>85.4</v>
          </cell>
          <cell r="J17">
            <v>27.375</v>
          </cell>
          <cell r="K17">
            <v>31.95</v>
          </cell>
          <cell r="L17">
            <v>32.045000000000002</v>
          </cell>
          <cell r="M17">
            <v>31.97</v>
          </cell>
          <cell r="N17">
            <v>29.8</v>
          </cell>
          <cell r="O17">
            <v>32.090000000000003</v>
          </cell>
          <cell r="P17">
            <v>32.024999999999999</v>
          </cell>
          <cell r="Q17">
            <v>29.45</v>
          </cell>
          <cell r="R17">
            <v>87.45</v>
          </cell>
          <cell r="S17">
            <v>28.125</v>
          </cell>
          <cell r="T17">
            <v>26</v>
          </cell>
          <cell r="U17">
            <v>340</v>
          </cell>
          <cell r="V17">
            <v>400</v>
          </cell>
          <cell r="W17">
            <v>30.375</v>
          </cell>
          <cell r="X17">
            <v>91.424999999999997</v>
          </cell>
          <cell r="Y17">
            <v>99.424999999999997</v>
          </cell>
        </row>
        <row r="18">
          <cell r="A18">
            <v>37903</v>
          </cell>
          <cell r="B18">
            <v>58</v>
          </cell>
          <cell r="C18">
            <v>72.125</v>
          </cell>
          <cell r="D18">
            <v>89.65</v>
          </cell>
          <cell r="E18">
            <v>98.275000000000006</v>
          </cell>
          <cell r="F18">
            <v>235</v>
          </cell>
          <cell r="G18">
            <v>86.65</v>
          </cell>
          <cell r="H18">
            <v>85.525000000000006</v>
          </cell>
          <cell r="I18">
            <v>82.525000000000006</v>
          </cell>
          <cell r="J18">
            <v>26.25</v>
          </cell>
          <cell r="K18">
            <v>30.934999999999999</v>
          </cell>
          <cell r="L18">
            <v>31.01</v>
          </cell>
          <cell r="M18">
            <v>31.01</v>
          </cell>
          <cell r="N18">
            <v>28.835000000000001</v>
          </cell>
          <cell r="O18">
            <v>30.36</v>
          </cell>
          <cell r="P18">
            <v>31.06</v>
          </cell>
          <cell r="Q18">
            <v>28.434999999999999</v>
          </cell>
          <cell r="R18">
            <v>84.599999999999895</v>
          </cell>
          <cell r="S18">
            <v>26.875</v>
          </cell>
          <cell r="T18">
            <v>24.75</v>
          </cell>
          <cell r="U18">
            <v>365</v>
          </cell>
          <cell r="V18">
            <v>400</v>
          </cell>
          <cell r="W18">
            <v>30.125</v>
          </cell>
          <cell r="X18">
            <v>89.825000000000003</v>
          </cell>
          <cell r="Y18">
            <v>97.825000000000003</v>
          </cell>
        </row>
        <row r="19">
          <cell r="A19">
            <v>37902</v>
          </cell>
          <cell r="B19">
            <v>56.75</v>
          </cell>
          <cell r="C19">
            <v>68.625</v>
          </cell>
          <cell r="D19">
            <v>83.849999999999895</v>
          </cell>
          <cell r="E19">
            <v>91.724999999999895</v>
          </cell>
          <cell r="F19">
            <v>235</v>
          </cell>
          <cell r="G19">
            <v>81.849999999999895</v>
          </cell>
          <cell r="H19">
            <v>81.325000000000003</v>
          </cell>
          <cell r="I19">
            <v>78.5</v>
          </cell>
          <cell r="J19">
            <v>25.75</v>
          </cell>
          <cell r="K19">
            <v>29.68</v>
          </cell>
          <cell r="L19">
            <v>29.77</v>
          </cell>
          <cell r="M19">
            <v>29.81</v>
          </cell>
          <cell r="N19">
            <v>27.63</v>
          </cell>
          <cell r="O19">
            <v>29.18</v>
          </cell>
          <cell r="P19">
            <v>29.855</v>
          </cell>
          <cell r="Q19">
            <v>27.13</v>
          </cell>
          <cell r="R19">
            <v>80.7</v>
          </cell>
          <cell r="S19">
            <v>26.375</v>
          </cell>
          <cell r="T19">
            <v>23.875</v>
          </cell>
          <cell r="U19">
            <v>380</v>
          </cell>
          <cell r="V19">
            <v>400</v>
          </cell>
          <cell r="W19">
            <v>29.375</v>
          </cell>
          <cell r="X19">
            <v>94.375</v>
          </cell>
          <cell r="Y19">
            <v>102.875</v>
          </cell>
        </row>
        <row r="20">
          <cell r="A20">
            <v>37901</v>
          </cell>
          <cell r="B20">
            <v>54.75</v>
          </cell>
          <cell r="C20">
            <v>67.25</v>
          </cell>
          <cell r="D20">
            <v>84.724999999999895</v>
          </cell>
          <cell r="E20">
            <v>91.474999999999895</v>
          </cell>
          <cell r="F20">
            <v>235</v>
          </cell>
          <cell r="G20">
            <v>79.724999999999895</v>
          </cell>
          <cell r="H20">
            <v>82.025000000000006</v>
          </cell>
          <cell r="I20">
            <v>79.3</v>
          </cell>
          <cell r="J20">
            <v>25.75</v>
          </cell>
          <cell r="K20">
            <v>30.15</v>
          </cell>
          <cell r="L20">
            <v>30.37</v>
          </cell>
          <cell r="M20">
            <v>30.41</v>
          </cell>
          <cell r="N20">
            <v>28.1</v>
          </cell>
          <cell r="O20">
            <v>29.545000000000002</v>
          </cell>
          <cell r="P20">
            <v>30.324999999999999</v>
          </cell>
          <cell r="Q20">
            <v>27.6</v>
          </cell>
          <cell r="R20">
            <v>81</v>
          </cell>
          <cell r="S20">
            <v>26.375</v>
          </cell>
          <cell r="T20">
            <v>24.15</v>
          </cell>
          <cell r="U20">
            <v>385</v>
          </cell>
          <cell r="V20">
            <v>400</v>
          </cell>
          <cell r="W20">
            <v>29.375</v>
          </cell>
          <cell r="X20">
            <v>100.22499999999999</v>
          </cell>
          <cell r="Y20">
            <v>108.22499999999999</v>
          </cell>
        </row>
        <row r="21">
          <cell r="A21">
            <v>37900</v>
          </cell>
          <cell r="B21">
            <v>54.375</v>
          </cell>
          <cell r="C21">
            <v>66.125</v>
          </cell>
          <cell r="D21">
            <v>87.625</v>
          </cell>
          <cell r="E21">
            <v>95.625</v>
          </cell>
          <cell r="F21">
            <v>235</v>
          </cell>
          <cell r="G21">
            <v>82.625</v>
          </cell>
          <cell r="H21">
            <v>81.75</v>
          </cell>
          <cell r="I21">
            <v>78.75</v>
          </cell>
          <cell r="J21">
            <v>25.75</v>
          </cell>
          <cell r="K21">
            <v>30.094999999999999</v>
          </cell>
          <cell r="L21">
            <v>30.405000000000001</v>
          </cell>
          <cell r="M21">
            <v>30.47</v>
          </cell>
          <cell r="N21">
            <v>28.03</v>
          </cell>
          <cell r="O21">
            <v>29.4</v>
          </cell>
          <cell r="P21">
            <v>30.204999999999998</v>
          </cell>
          <cell r="Q21">
            <v>27.43</v>
          </cell>
          <cell r="R21">
            <v>81.075000000000003</v>
          </cell>
          <cell r="S21">
            <v>26.375</v>
          </cell>
          <cell r="T21">
            <v>24.55</v>
          </cell>
          <cell r="U21">
            <v>385</v>
          </cell>
          <cell r="V21">
            <v>380</v>
          </cell>
          <cell r="W21">
            <v>29.375</v>
          </cell>
          <cell r="X21">
            <v>106.625</v>
          </cell>
          <cell r="Y21">
            <v>116.125</v>
          </cell>
        </row>
        <row r="22">
          <cell r="A22">
            <v>37897</v>
          </cell>
          <cell r="B22">
            <v>53.25</v>
          </cell>
          <cell r="C22">
            <v>65.125</v>
          </cell>
          <cell r="D22">
            <v>88.349999999999895</v>
          </cell>
          <cell r="E22">
            <v>96.599999999999895</v>
          </cell>
          <cell r="F22">
            <v>240</v>
          </cell>
          <cell r="G22">
            <v>84.349999999999895</v>
          </cell>
          <cell r="H22">
            <v>81.924999999999997</v>
          </cell>
          <cell r="I22">
            <v>79.400000000000006</v>
          </cell>
          <cell r="J22">
            <v>25.7</v>
          </cell>
          <cell r="K22">
            <v>29.664999999999999</v>
          </cell>
          <cell r="L22">
            <v>30.34</v>
          </cell>
          <cell r="M22">
            <v>30.4</v>
          </cell>
          <cell r="N22">
            <v>27.815000000000001</v>
          </cell>
          <cell r="O22">
            <v>29.26</v>
          </cell>
          <cell r="P22">
            <v>30.04</v>
          </cell>
          <cell r="Q22">
            <v>27.215</v>
          </cell>
          <cell r="R22">
            <v>81.349999999999895</v>
          </cell>
          <cell r="S22">
            <v>26.375</v>
          </cell>
          <cell r="T22">
            <v>24.55</v>
          </cell>
          <cell r="U22">
            <v>390</v>
          </cell>
          <cell r="V22">
            <v>355</v>
          </cell>
          <cell r="W22">
            <v>28.875</v>
          </cell>
          <cell r="X22">
            <v>109.825</v>
          </cell>
          <cell r="Y22">
            <v>118.325</v>
          </cell>
        </row>
        <row r="23">
          <cell r="A23">
            <v>37896</v>
          </cell>
          <cell r="B23">
            <v>53.125</v>
          </cell>
          <cell r="C23">
            <v>64.25</v>
          </cell>
          <cell r="D23">
            <v>81.8</v>
          </cell>
          <cell r="E23">
            <v>90.55</v>
          </cell>
          <cell r="F23">
            <v>247</v>
          </cell>
          <cell r="G23">
            <v>77.825000000000003</v>
          </cell>
          <cell r="H23">
            <v>80.7</v>
          </cell>
          <cell r="I23">
            <v>78.349999999999895</v>
          </cell>
          <cell r="J23">
            <v>24.75</v>
          </cell>
          <cell r="K23">
            <v>29.114999999999998</v>
          </cell>
          <cell r="L23">
            <v>29.78</v>
          </cell>
          <cell r="M23">
            <v>29.84</v>
          </cell>
          <cell r="N23">
            <v>27.065000000000001</v>
          </cell>
          <cell r="O23">
            <v>28.925000000000001</v>
          </cell>
          <cell r="P23">
            <v>29.49</v>
          </cell>
          <cell r="Q23">
            <v>26.465</v>
          </cell>
          <cell r="R23">
            <v>80.224999999999895</v>
          </cell>
          <cell r="S23">
            <v>25.875</v>
          </cell>
          <cell r="T23">
            <v>24.125</v>
          </cell>
          <cell r="U23">
            <v>390</v>
          </cell>
          <cell r="V23">
            <v>355</v>
          </cell>
          <cell r="W23">
            <v>28.375</v>
          </cell>
          <cell r="X23">
            <v>102.35</v>
          </cell>
          <cell r="Y23">
            <v>110.35</v>
          </cell>
        </row>
        <row r="24">
          <cell r="A24">
            <v>37895</v>
          </cell>
          <cell r="B24">
            <v>52.25</v>
          </cell>
          <cell r="C24">
            <v>63</v>
          </cell>
          <cell r="D24">
            <v>79</v>
          </cell>
          <cell r="E24">
            <v>88</v>
          </cell>
          <cell r="F24">
            <v>247</v>
          </cell>
          <cell r="G24">
            <v>73.75</v>
          </cell>
          <cell r="H24">
            <v>79.7</v>
          </cell>
          <cell r="I24">
            <v>77.275000000000006</v>
          </cell>
          <cell r="J24">
            <v>24.35</v>
          </cell>
          <cell r="K24">
            <v>28.785</v>
          </cell>
          <cell r="L24">
            <v>29.41</v>
          </cell>
          <cell r="M24">
            <v>29.39</v>
          </cell>
          <cell r="N24">
            <v>26.734999999999999</v>
          </cell>
          <cell r="O24">
            <v>28.24</v>
          </cell>
          <cell r="P24">
            <v>29.16</v>
          </cell>
          <cell r="Q24">
            <v>26.135000000000002</v>
          </cell>
          <cell r="R24">
            <v>79.05</v>
          </cell>
          <cell r="S24">
            <v>25.625</v>
          </cell>
          <cell r="T24">
            <v>23.6</v>
          </cell>
          <cell r="U24">
            <v>395</v>
          </cell>
          <cell r="V24">
            <v>365</v>
          </cell>
          <cell r="W24">
            <v>27.75</v>
          </cell>
          <cell r="X24">
            <v>105.25</v>
          </cell>
          <cell r="Y24">
            <v>112.25</v>
          </cell>
        </row>
        <row r="25">
          <cell r="A25">
            <v>37894</v>
          </cell>
          <cell r="B25">
            <v>52</v>
          </cell>
          <cell r="C25">
            <v>63</v>
          </cell>
          <cell r="D25">
            <v>78.349999999999895</v>
          </cell>
          <cell r="E25">
            <v>86.775000000000006</v>
          </cell>
          <cell r="F25">
            <v>247</v>
          </cell>
          <cell r="G25">
            <v>74.349999999999895</v>
          </cell>
          <cell r="H25">
            <v>78.3</v>
          </cell>
          <cell r="I25">
            <v>75.875</v>
          </cell>
          <cell r="J25">
            <v>24.35</v>
          </cell>
          <cell r="K25">
            <v>28.39</v>
          </cell>
          <cell r="L25">
            <v>29.105</v>
          </cell>
          <cell r="M25">
            <v>29.2</v>
          </cell>
          <cell r="N25">
            <v>26.39</v>
          </cell>
          <cell r="O25">
            <v>28.175000000000001</v>
          </cell>
          <cell r="P25">
            <v>28.815000000000001</v>
          </cell>
          <cell r="Q25">
            <v>25.79</v>
          </cell>
          <cell r="R25">
            <v>77.724999999999895</v>
          </cell>
          <cell r="S25">
            <v>25.25</v>
          </cell>
          <cell r="T25">
            <v>23.75</v>
          </cell>
          <cell r="U25">
            <v>395</v>
          </cell>
          <cell r="V25">
            <v>365</v>
          </cell>
          <cell r="W25">
            <v>27.75</v>
          </cell>
          <cell r="X25">
            <v>104.175</v>
          </cell>
          <cell r="Y25">
            <v>110.55</v>
          </cell>
        </row>
        <row r="26">
          <cell r="A26">
            <v>37893</v>
          </cell>
          <cell r="B26">
            <v>51.75</v>
          </cell>
          <cell r="C26">
            <v>62.1875</v>
          </cell>
          <cell r="D26">
            <v>75.150000000000006</v>
          </cell>
          <cell r="E26">
            <v>83.65</v>
          </cell>
          <cell r="F26">
            <v>247</v>
          </cell>
          <cell r="G26">
            <v>69.150000000000006</v>
          </cell>
          <cell r="H26">
            <v>75.5</v>
          </cell>
          <cell r="I26">
            <v>73.150000000000006</v>
          </cell>
          <cell r="J26">
            <v>24.05</v>
          </cell>
          <cell r="K26">
            <v>27.66</v>
          </cell>
          <cell r="L26">
            <v>28.35</v>
          </cell>
          <cell r="M26">
            <v>28.4</v>
          </cell>
          <cell r="N26">
            <v>25.66</v>
          </cell>
          <cell r="O26">
            <v>27.495000000000001</v>
          </cell>
          <cell r="P26">
            <v>28.085000000000001</v>
          </cell>
          <cell r="Q26">
            <v>25.06</v>
          </cell>
          <cell r="R26">
            <v>75.05</v>
          </cell>
          <cell r="S26">
            <v>24.125</v>
          </cell>
          <cell r="T26">
            <v>22.925000000000001</v>
          </cell>
          <cell r="U26">
            <v>395</v>
          </cell>
          <cell r="V26">
            <v>365</v>
          </cell>
          <cell r="W26">
            <v>27.75</v>
          </cell>
          <cell r="X26">
            <v>104.45</v>
          </cell>
          <cell r="Y26">
            <v>112.45</v>
          </cell>
        </row>
        <row r="27">
          <cell r="A27">
            <v>37890</v>
          </cell>
          <cell r="B27">
            <v>50.75</v>
          </cell>
          <cell r="C27">
            <v>62</v>
          </cell>
          <cell r="D27">
            <v>76.099999999999895</v>
          </cell>
          <cell r="E27">
            <v>83.849999999999895</v>
          </cell>
          <cell r="F27">
            <v>247</v>
          </cell>
          <cell r="G27">
            <v>70.099999999999895</v>
          </cell>
          <cell r="H27">
            <v>74.474999999999895</v>
          </cell>
          <cell r="I27">
            <v>72.224999999999895</v>
          </cell>
          <cell r="J27">
            <v>24.15</v>
          </cell>
          <cell r="K27">
            <v>27.414999999999999</v>
          </cell>
          <cell r="L27">
            <v>28.19</v>
          </cell>
          <cell r="M27">
            <v>28.16</v>
          </cell>
          <cell r="N27">
            <v>25.515000000000001</v>
          </cell>
          <cell r="O27">
            <v>27.094999999999999</v>
          </cell>
          <cell r="P27">
            <v>27.94</v>
          </cell>
          <cell r="Q27">
            <v>24.914999999999999</v>
          </cell>
          <cell r="R27">
            <v>73.974999999999895</v>
          </cell>
          <cell r="S27">
            <v>23.625</v>
          </cell>
          <cell r="T27">
            <v>22.675000000000001</v>
          </cell>
          <cell r="U27">
            <v>390</v>
          </cell>
          <cell r="V27">
            <v>355</v>
          </cell>
          <cell r="W27">
            <v>27.875</v>
          </cell>
          <cell r="X27">
            <v>100.9</v>
          </cell>
          <cell r="Y27">
            <v>106.9</v>
          </cell>
        </row>
        <row r="28">
          <cell r="A28">
            <v>37889</v>
          </cell>
          <cell r="B28">
            <v>51.125</v>
          </cell>
          <cell r="C28">
            <v>62</v>
          </cell>
          <cell r="D28">
            <v>75.2</v>
          </cell>
          <cell r="E28">
            <v>82.95</v>
          </cell>
          <cell r="F28">
            <v>247</v>
          </cell>
          <cell r="G28">
            <v>69.2</v>
          </cell>
          <cell r="H28">
            <v>74.125</v>
          </cell>
          <cell r="I28">
            <v>72.125</v>
          </cell>
          <cell r="J28">
            <v>24.324999999999999</v>
          </cell>
          <cell r="K28">
            <v>27.734999999999999</v>
          </cell>
          <cell r="L28">
            <v>28.13</v>
          </cell>
          <cell r="M28">
            <v>28.29</v>
          </cell>
          <cell r="N28">
            <v>25.835000000000001</v>
          </cell>
          <cell r="O28">
            <v>27.265000000000001</v>
          </cell>
          <cell r="P28">
            <v>28.26</v>
          </cell>
          <cell r="Q28">
            <v>25.234999999999999</v>
          </cell>
          <cell r="R28">
            <v>73.7</v>
          </cell>
          <cell r="S28">
            <v>23.85</v>
          </cell>
          <cell r="T28">
            <v>22.875</v>
          </cell>
          <cell r="U28">
            <v>390</v>
          </cell>
          <cell r="V28">
            <v>355</v>
          </cell>
          <cell r="W28">
            <v>28.125</v>
          </cell>
          <cell r="X28">
            <v>98.474999999999895</v>
          </cell>
          <cell r="Y28">
            <v>104.47499999999999</v>
          </cell>
        </row>
        <row r="29">
          <cell r="A29">
            <v>37888</v>
          </cell>
          <cell r="B29">
            <v>51</v>
          </cell>
          <cell r="C29">
            <v>61.5</v>
          </cell>
          <cell r="D29">
            <v>75.474999999999895</v>
          </cell>
          <cell r="E29">
            <v>83.599999999999895</v>
          </cell>
          <cell r="F29">
            <v>245</v>
          </cell>
          <cell r="G29">
            <v>69.474999999999895</v>
          </cell>
          <cell r="H29">
            <v>74.8</v>
          </cell>
          <cell r="I29">
            <v>72.174999999999997</v>
          </cell>
          <cell r="J29">
            <v>24.475000000000001</v>
          </cell>
          <cell r="K29">
            <v>27.684999999999999</v>
          </cell>
          <cell r="L29">
            <v>28.02</v>
          </cell>
          <cell r="M29">
            <v>28.24</v>
          </cell>
          <cell r="N29">
            <v>25.734999999999999</v>
          </cell>
          <cell r="O29">
            <v>26.965</v>
          </cell>
          <cell r="P29">
            <v>28.16</v>
          </cell>
          <cell r="Q29">
            <v>25.085000000000001</v>
          </cell>
          <cell r="R29">
            <v>73.924999999999997</v>
          </cell>
          <cell r="S29">
            <v>24</v>
          </cell>
          <cell r="T29">
            <v>22.774999999999999</v>
          </cell>
          <cell r="U29">
            <v>390</v>
          </cell>
          <cell r="V29">
            <v>355</v>
          </cell>
          <cell r="W29">
            <v>28.125</v>
          </cell>
          <cell r="X29">
            <v>95.8</v>
          </cell>
          <cell r="Y29">
            <v>101.3</v>
          </cell>
        </row>
        <row r="30">
          <cell r="A30">
            <v>37887</v>
          </cell>
          <cell r="B30">
            <v>50</v>
          </cell>
          <cell r="C30">
            <v>60.25</v>
          </cell>
          <cell r="D30">
            <v>72.7</v>
          </cell>
          <cell r="E30">
            <v>79.7</v>
          </cell>
          <cell r="F30">
            <v>245</v>
          </cell>
          <cell r="G30">
            <v>66.7</v>
          </cell>
          <cell r="H30">
            <v>71.325000000000003</v>
          </cell>
          <cell r="I30">
            <v>68.825000000000003</v>
          </cell>
          <cell r="J30">
            <v>24</v>
          </cell>
          <cell r="K30">
            <v>26.635000000000002</v>
          </cell>
          <cell r="L30">
            <v>26.94</v>
          </cell>
          <cell r="M30">
            <v>27.13</v>
          </cell>
          <cell r="N30">
            <v>24.684999999999999</v>
          </cell>
          <cell r="O30">
            <v>26.08</v>
          </cell>
          <cell r="P30">
            <v>27.11</v>
          </cell>
          <cell r="Q30">
            <v>23.984999999999999</v>
          </cell>
          <cell r="R30">
            <v>70.5</v>
          </cell>
          <cell r="S30">
            <v>23.25</v>
          </cell>
          <cell r="T30">
            <v>21.9</v>
          </cell>
          <cell r="U30">
            <v>340</v>
          </cell>
          <cell r="V30">
            <v>305</v>
          </cell>
          <cell r="W30">
            <v>27.625</v>
          </cell>
          <cell r="X30">
            <v>92.825000000000003</v>
          </cell>
          <cell r="Y30">
            <v>98.375</v>
          </cell>
        </row>
        <row r="31">
          <cell r="A31">
            <v>37886</v>
          </cell>
          <cell r="B31">
            <v>50.125</v>
          </cell>
          <cell r="C31">
            <v>60.25</v>
          </cell>
          <cell r="D31">
            <v>74.875</v>
          </cell>
          <cell r="E31">
            <v>82.25</v>
          </cell>
          <cell r="F31">
            <v>245</v>
          </cell>
          <cell r="G31">
            <v>68.625</v>
          </cell>
          <cell r="H31">
            <v>70.625</v>
          </cell>
          <cell r="I31">
            <v>67.825000000000003</v>
          </cell>
          <cell r="J31">
            <v>23.774999999999999</v>
          </cell>
          <cell r="K31">
            <v>26.625</v>
          </cell>
          <cell r="L31">
            <v>26.93</v>
          </cell>
          <cell r="M31">
            <v>26.96</v>
          </cell>
          <cell r="N31">
            <v>24.725000000000001</v>
          </cell>
          <cell r="O31">
            <v>25.73</v>
          </cell>
          <cell r="P31">
            <v>27.15</v>
          </cell>
          <cell r="Q31">
            <v>24.125</v>
          </cell>
          <cell r="R31">
            <v>69.25</v>
          </cell>
          <cell r="S31">
            <v>23.5</v>
          </cell>
          <cell r="T31">
            <v>21.5</v>
          </cell>
          <cell r="U31">
            <v>340</v>
          </cell>
          <cell r="V31">
            <v>300</v>
          </cell>
          <cell r="W31">
            <v>27.125</v>
          </cell>
          <cell r="X31">
            <v>93.875</v>
          </cell>
          <cell r="Y31">
            <v>99.424999999999997</v>
          </cell>
        </row>
        <row r="32">
          <cell r="A32">
            <v>37883</v>
          </cell>
          <cell r="B32">
            <v>50.5</v>
          </cell>
          <cell r="C32">
            <v>59.75</v>
          </cell>
          <cell r="D32">
            <v>74.575000000000003</v>
          </cell>
          <cell r="E32">
            <v>81.45</v>
          </cell>
          <cell r="F32">
            <v>245</v>
          </cell>
          <cell r="G32">
            <v>67.575000000000003</v>
          </cell>
          <cell r="H32">
            <v>70.575000000000003</v>
          </cell>
          <cell r="I32">
            <v>67.400000000000006</v>
          </cell>
          <cell r="J32">
            <v>23.725000000000001</v>
          </cell>
          <cell r="K32">
            <v>26.545000000000002</v>
          </cell>
          <cell r="L32">
            <v>26.94</v>
          </cell>
          <cell r="M32">
            <v>27.03</v>
          </cell>
          <cell r="N32">
            <v>24.645</v>
          </cell>
          <cell r="O32">
            <v>25.28</v>
          </cell>
          <cell r="P32">
            <v>27.07</v>
          </cell>
          <cell r="Q32">
            <v>24.045000000000002</v>
          </cell>
          <cell r="R32">
            <v>69.099999999999895</v>
          </cell>
          <cell r="S32">
            <v>23.5</v>
          </cell>
          <cell r="T32">
            <v>21.125</v>
          </cell>
          <cell r="U32">
            <v>310</v>
          </cell>
          <cell r="V32">
            <v>300</v>
          </cell>
          <cell r="W32">
            <v>27.125</v>
          </cell>
          <cell r="X32">
            <v>97.099999999999895</v>
          </cell>
          <cell r="Y32">
            <v>102.65</v>
          </cell>
        </row>
        <row r="33">
          <cell r="A33">
            <v>37882</v>
          </cell>
          <cell r="B33">
            <v>50.5</v>
          </cell>
          <cell r="C33">
            <v>60.125</v>
          </cell>
          <cell r="D33">
            <v>76.400000000000006</v>
          </cell>
          <cell r="E33">
            <v>83.65</v>
          </cell>
          <cell r="F33">
            <v>240</v>
          </cell>
          <cell r="G33">
            <v>69.400000000000006</v>
          </cell>
          <cell r="H33">
            <v>70.599999999999895</v>
          </cell>
          <cell r="I33">
            <v>67.974999999999895</v>
          </cell>
          <cell r="J33">
            <v>24.024999999999999</v>
          </cell>
          <cell r="K33">
            <v>26.565000000000001</v>
          </cell>
          <cell r="L33">
            <v>27.13</v>
          </cell>
          <cell r="M33">
            <v>27.17</v>
          </cell>
          <cell r="N33">
            <v>24.765000000000001</v>
          </cell>
          <cell r="O33">
            <v>25.63</v>
          </cell>
          <cell r="P33">
            <v>27.19</v>
          </cell>
          <cell r="Q33">
            <v>24.164999999999999</v>
          </cell>
          <cell r="R33">
            <v>69.825000000000003</v>
          </cell>
          <cell r="S33">
            <v>23.5</v>
          </cell>
          <cell r="T33">
            <v>21.125</v>
          </cell>
          <cell r="U33">
            <v>310</v>
          </cell>
          <cell r="V33">
            <v>280</v>
          </cell>
          <cell r="W33">
            <v>27.875</v>
          </cell>
          <cell r="X33">
            <v>95.7</v>
          </cell>
          <cell r="Y33">
            <v>102.45</v>
          </cell>
        </row>
        <row r="34">
          <cell r="A34">
            <v>37881</v>
          </cell>
          <cell r="B34">
            <v>51.125</v>
          </cell>
          <cell r="C34">
            <v>60.375</v>
          </cell>
          <cell r="D34">
            <v>76.25</v>
          </cell>
          <cell r="E34">
            <v>83.5</v>
          </cell>
          <cell r="F34">
            <v>240</v>
          </cell>
          <cell r="G34">
            <v>70.25</v>
          </cell>
          <cell r="H34">
            <v>70.7</v>
          </cell>
          <cell r="I34">
            <v>68.349999999999895</v>
          </cell>
          <cell r="J34">
            <v>24.024999999999999</v>
          </cell>
          <cell r="K34">
            <v>26.465</v>
          </cell>
          <cell r="L34">
            <v>26.98</v>
          </cell>
          <cell r="M34">
            <v>27.03</v>
          </cell>
          <cell r="N34">
            <v>24.664999999999999</v>
          </cell>
          <cell r="O34">
            <v>25.954999999999998</v>
          </cell>
          <cell r="P34">
            <v>27.09</v>
          </cell>
          <cell r="Q34">
            <v>24.065000000000001</v>
          </cell>
          <cell r="R34">
            <v>70.2</v>
          </cell>
          <cell r="S34">
            <v>23.5</v>
          </cell>
          <cell r="T34">
            <v>21.2</v>
          </cell>
          <cell r="U34">
            <v>300</v>
          </cell>
          <cell r="V34">
            <v>280</v>
          </cell>
          <cell r="W34">
            <v>27.875</v>
          </cell>
          <cell r="X34">
            <v>96.4</v>
          </cell>
          <cell r="Y34">
            <v>102.65</v>
          </cell>
        </row>
        <row r="35">
          <cell r="A35">
            <v>37880</v>
          </cell>
          <cell r="B35">
            <v>52</v>
          </cell>
          <cell r="C35">
            <v>61.25</v>
          </cell>
          <cell r="D35">
            <v>82.95</v>
          </cell>
          <cell r="E35">
            <v>91.45</v>
          </cell>
          <cell r="F35">
            <v>255</v>
          </cell>
          <cell r="G35">
            <v>75.95</v>
          </cell>
          <cell r="H35">
            <v>72.974999999999895</v>
          </cell>
          <cell r="I35">
            <v>70.75</v>
          </cell>
          <cell r="J35">
            <v>24.024999999999999</v>
          </cell>
          <cell r="K35">
            <v>27.08</v>
          </cell>
          <cell r="L35">
            <v>27.56</v>
          </cell>
          <cell r="M35">
            <v>27.56</v>
          </cell>
          <cell r="N35">
            <v>25.28</v>
          </cell>
          <cell r="O35">
            <v>26.195</v>
          </cell>
          <cell r="P35">
            <v>27.704999999999998</v>
          </cell>
          <cell r="Q35">
            <v>24.68</v>
          </cell>
          <cell r="R35">
            <v>72.5</v>
          </cell>
          <cell r="S35">
            <v>24</v>
          </cell>
          <cell r="T35">
            <v>21.7</v>
          </cell>
          <cell r="U35">
            <v>310</v>
          </cell>
          <cell r="V35">
            <v>285</v>
          </cell>
          <cell r="W35">
            <v>27.875</v>
          </cell>
          <cell r="X35">
            <v>93.9</v>
          </cell>
          <cell r="Y35">
            <v>99.775000000000006</v>
          </cell>
        </row>
        <row r="36">
          <cell r="A36">
            <v>37879</v>
          </cell>
          <cell r="B36">
            <v>52.5</v>
          </cell>
          <cell r="C36">
            <v>61.625</v>
          </cell>
          <cell r="D36">
            <v>88.075000000000003</v>
          </cell>
          <cell r="E36">
            <v>100.575</v>
          </cell>
          <cell r="F36">
            <v>265</v>
          </cell>
          <cell r="G36">
            <v>80.575000000000003</v>
          </cell>
          <cell r="H36">
            <v>74</v>
          </cell>
          <cell r="I36">
            <v>71.825000000000003</v>
          </cell>
          <cell r="J36">
            <v>24.324999999999999</v>
          </cell>
          <cell r="K36">
            <v>27.565000000000001</v>
          </cell>
          <cell r="L36">
            <v>28.1</v>
          </cell>
          <cell r="M36">
            <v>28.14</v>
          </cell>
          <cell r="N36">
            <v>25.765000000000001</v>
          </cell>
          <cell r="O36">
            <v>26.68</v>
          </cell>
          <cell r="P36">
            <v>28.19</v>
          </cell>
          <cell r="Q36">
            <v>25.164999999999999</v>
          </cell>
          <cell r="R36">
            <v>73.900000000000006</v>
          </cell>
          <cell r="S36">
            <v>25</v>
          </cell>
          <cell r="T36">
            <v>22.074999999999999</v>
          </cell>
          <cell r="U36">
            <v>310</v>
          </cell>
          <cell r="V36">
            <v>285</v>
          </cell>
          <cell r="W36">
            <v>28.125</v>
          </cell>
          <cell r="X36">
            <v>93.849999999999895</v>
          </cell>
          <cell r="Y36">
            <v>99.349999999999895</v>
          </cell>
        </row>
        <row r="37">
          <cell r="A37">
            <v>37876</v>
          </cell>
          <cell r="B37">
            <v>52.875</v>
          </cell>
          <cell r="C37">
            <v>61.5</v>
          </cell>
          <cell r="D37">
            <v>86.75</v>
          </cell>
          <cell r="E37">
            <v>99.75</v>
          </cell>
          <cell r="F37">
            <v>270</v>
          </cell>
          <cell r="G37">
            <v>79.75</v>
          </cell>
          <cell r="H37">
            <v>74.150000000000006</v>
          </cell>
          <cell r="I37">
            <v>71.8</v>
          </cell>
          <cell r="J37">
            <v>24.875</v>
          </cell>
          <cell r="K37">
            <v>27.63</v>
          </cell>
          <cell r="L37">
            <v>28.13</v>
          </cell>
          <cell r="M37">
            <v>28.27</v>
          </cell>
          <cell r="N37">
            <v>25.83</v>
          </cell>
          <cell r="O37">
            <v>26.7</v>
          </cell>
          <cell r="P37">
            <v>28.254999999999999</v>
          </cell>
          <cell r="Q37">
            <v>25.23</v>
          </cell>
          <cell r="R37">
            <v>74.150000000000006</v>
          </cell>
          <cell r="S37">
            <v>25.5</v>
          </cell>
          <cell r="T37">
            <v>21.65</v>
          </cell>
          <cell r="U37">
            <v>310</v>
          </cell>
          <cell r="V37">
            <v>285</v>
          </cell>
          <cell r="W37">
            <v>28.375</v>
          </cell>
          <cell r="X37">
            <v>87.55</v>
          </cell>
          <cell r="Y37">
            <v>93.05</v>
          </cell>
        </row>
        <row r="41">
          <cell r="B41" t="str">
            <v>Para sacar diferenciales</v>
          </cell>
        </row>
        <row r="42">
          <cell r="B42" t="str">
            <v>Para sacar diferenciales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 Jagua Equipment"/>
      <sheetName val="Material Assumptions"/>
      <sheetName val="consumo horario"/>
      <sheetName val="Equipment Hours TODOS"/>
      <sheetName val="Equipment Hours CMU"/>
      <sheetName val="MineEquipmentFUEL"/>
      <sheetName val="Equipment Hours CDJ"/>
      <sheetName val="Equipment Hours CET"/>
      <sheetName val="MineEquipmentFUEL (2)"/>
      <sheetName val="MineEquipmentFUEL (3)"/>
      <sheetName val="RICS NUEVA HOJA DIARI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NL JUNE"/>
      <sheetName val="MMH WORKINGS"/>
      <sheetName val="MMJV B-S"/>
      <sheetName val="June00"/>
      <sheetName val="May00"/>
      <sheetName val="MMH"/>
      <sheetName val="Sheet6"/>
      <sheetName val="Sheet3"/>
      <sheetName val="Sheet4"/>
      <sheetName val="Sheet5"/>
      <sheetName val="Sheet7"/>
      <sheetName val="Sheet8"/>
      <sheetName val="Sheet9"/>
      <sheetName val="Sheet10"/>
      <sheetName val="Equipment Hours TODOS"/>
    </sheetNames>
    <sheetDataSet>
      <sheetData sheetId="0" refreshError="1"/>
      <sheetData sheetId="1" refreshError="1">
        <row r="3">
          <cell r="A3" t="str">
            <v>JVBS1015</v>
          </cell>
        </row>
        <row r="4">
          <cell r="A4" t="str">
            <v>JVBS1077</v>
          </cell>
        </row>
        <row r="5">
          <cell r="A5" t="str">
            <v>JVBS1079</v>
          </cell>
        </row>
        <row r="6">
          <cell r="A6" t="str">
            <v>JVBS1080</v>
          </cell>
        </row>
        <row r="7">
          <cell r="A7" t="str">
            <v>JVBS1122</v>
          </cell>
        </row>
        <row r="8">
          <cell r="A8" t="str">
            <v>JVBS1227</v>
          </cell>
        </row>
        <row r="9">
          <cell r="A9" t="str">
            <v>JVBS1140</v>
          </cell>
        </row>
        <row r="10">
          <cell r="A10" t="str">
            <v>JVBS1145</v>
          </cell>
        </row>
        <row r="11">
          <cell r="A11" t="str">
            <v>JVBS1205</v>
          </cell>
        </row>
        <row r="12">
          <cell r="A12" t="str">
            <v>JVBS1207</v>
          </cell>
        </row>
        <row r="13">
          <cell r="A13" t="str">
            <v>JVBS1208</v>
          </cell>
        </row>
        <row r="14">
          <cell r="A14" t="str">
            <v>JVBS1209</v>
          </cell>
        </row>
        <row r="15">
          <cell r="A15" t="str">
            <v>JVBS1210</v>
          </cell>
        </row>
        <row r="16">
          <cell r="A16" t="str">
            <v>JVBS1211</v>
          </cell>
        </row>
        <row r="17">
          <cell r="A17" t="str">
            <v>JVBS1213</v>
          </cell>
        </row>
        <row r="18">
          <cell r="A18" t="str">
            <v>JVBS1214</v>
          </cell>
        </row>
        <row r="19">
          <cell r="A19" t="str">
            <v>JVBS1215</v>
          </cell>
        </row>
        <row r="20">
          <cell r="A20" t="str">
            <v>JVBS1216</v>
          </cell>
        </row>
        <row r="21">
          <cell r="A21" t="str">
            <v>JVBS1230</v>
          </cell>
        </row>
        <row r="22">
          <cell r="A22" t="str">
            <v>JVBS1231</v>
          </cell>
        </row>
        <row r="23">
          <cell r="A23" t="str">
            <v>JVBS1232</v>
          </cell>
        </row>
        <row r="24">
          <cell r="A24" t="str">
            <v>JVBS1234</v>
          </cell>
        </row>
        <row r="25">
          <cell r="A25" t="str">
            <v>JVBS1235</v>
          </cell>
        </row>
        <row r="26">
          <cell r="A26" t="str">
            <v>JVBS1236</v>
          </cell>
        </row>
        <row r="27">
          <cell r="A27" t="str">
            <v>JVBS1237</v>
          </cell>
        </row>
        <row r="28">
          <cell r="A28" t="str">
            <v>JVBS1238</v>
          </cell>
        </row>
        <row r="29">
          <cell r="A29" t="str">
            <v>JVBS1240</v>
          </cell>
        </row>
        <row r="30">
          <cell r="A30" t="str">
            <v>JVBS1242</v>
          </cell>
        </row>
        <row r="31">
          <cell r="A31" t="str">
            <v>JVBS1243</v>
          </cell>
        </row>
        <row r="32">
          <cell r="A32" t="str">
            <v>JVBS1244</v>
          </cell>
        </row>
        <row r="33">
          <cell r="A33" t="str">
            <v>JVBS1245</v>
          </cell>
        </row>
        <row r="34">
          <cell r="A34" t="str">
            <v>JVBS1246</v>
          </cell>
        </row>
        <row r="35">
          <cell r="A35" t="str">
            <v>JVBS1247</v>
          </cell>
        </row>
        <row r="36">
          <cell r="A36" t="str">
            <v>JVBS1248</v>
          </cell>
        </row>
        <row r="37">
          <cell r="A37" t="str">
            <v>JVBS1249</v>
          </cell>
        </row>
        <row r="38">
          <cell r="A38" t="str">
            <v>JVBS1250</v>
          </cell>
        </row>
        <row r="39">
          <cell r="A39" t="str">
            <v>JVBS1251</v>
          </cell>
        </row>
        <row r="40">
          <cell r="A40" t="str">
            <v>JVBS1254</v>
          </cell>
        </row>
        <row r="41">
          <cell r="A41" t="str">
            <v>JVBS1255</v>
          </cell>
        </row>
        <row r="42">
          <cell r="A42" t="str">
            <v>JVBS1256</v>
          </cell>
        </row>
        <row r="43">
          <cell r="A43" t="str">
            <v>JVBS1257</v>
          </cell>
        </row>
        <row r="44">
          <cell r="A44" t="str">
            <v>JVBS1260</v>
          </cell>
        </row>
        <row r="45">
          <cell r="A45" t="str">
            <v>JVBS1261</v>
          </cell>
        </row>
        <row r="46">
          <cell r="A46" t="str">
            <v>JVBS1263</v>
          </cell>
        </row>
        <row r="47">
          <cell r="A47" t="str">
            <v>JVBS1264</v>
          </cell>
        </row>
        <row r="48">
          <cell r="A48" t="str">
            <v>JVBS1265</v>
          </cell>
        </row>
        <row r="49">
          <cell r="A49" t="str">
            <v>JVBS1266</v>
          </cell>
        </row>
        <row r="50">
          <cell r="A50" t="str">
            <v>JVBS1267</v>
          </cell>
        </row>
        <row r="51">
          <cell r="A51" t="str">
            <v>JVBS1269</v>
          </cell>
        </row>
        <row r="52">
          <cell r="A52" t="str">
            <v>JVBS1270</v>
          </cell>
        </row>
        <row r="53">
          <cell r="A53" t="str">
            <v>JVBS1271</v>
          </cell>
        </row>
        <row r="54">
          <cell r="A54" t="str">
            <v>JVBS1276</v>
          </cell>
        </row>
        <row r="55">
          <cell r="A55" t="str">
            <v>JVBS1277</v>
          </cell>
        </row>
        <row r="56">
          <cell r="A56" t="str">
            <v>JVBS1278</v>
          </cell>
        </row>
        <row r="57">
          <cell r="A57" t="str">
            <v>JVBS1279</v>
          </cell>
        </row>
        <row r="58">
          <cell r="A58" t="str">
            <v>JVBS1281</v>
          </cell>
        </row>
        <row r="59">
          <cell r="A59" t="str">
            <v>JVBS1283</v>
          </cell>
        </row>
        <row r="60">
          <cell r="A60" t="str">
            <v>JVBS1285</v>
          </cell>
        </row>
        <row r="61">
          <cell r="A61" t="str">
            <v>JVBS1286</v>
          </cell>
        </row>
        <row r="62">
          <cell r="A62" t="str">
            <v>JVBS1287</v>
          </cell>
        </row>
        <row r="63">
          <cell r="A63" t="str">
            <v>JVBS1290</v>
          </cell>
        </row>
        <row r="64">
          <cell r="A64" t="str">
            <v>JVBS1291</v>
          </cell>
        </row>
        <row r="65">
          <cell r="A65" t="str">
            <v>JVBS1292</v>
          </cell>
        </row>
        <row r="66">
          <cell r="A66" t="str">
            <v>JVBS1293</v>
          </cell>
        </row>
        <row r="67">
          <cell r="A67" t="str">
            <v>JVBS1294</v>
          </cell>
        </row>
        <row r="68">
          <cell r="A68" t="str">
            <v>JVBS1325</v>
          </cell>
        </row>
        <row r="69">
          <cell r="A69" t="str">
            <v>JVBS1330</v>
          </cell>
        </row>
        <row r="70">
          <cell r="A70" t="str">
            <v>JVBS1340</v>
          </cell>
        </row>
        <row r="71">
          <cell r="A71" t="str">
            <v>JVBS1345</v>
          </cell>
        </row>
        <row r="72">
          <cell r="A72" t="str">
            <v>JVBS1350</v>
          </cell>
        </row>
        <row r="73">
          <cell r="A73" t="str">
            <v>JVBS1360</v>
          </cell>
        </row>
        <row r="74">
          <cell r="A74" t="str">
            <v>JVBS1360</v>
          </cell>
        </row>
        <row r="75">
          <cell r="A75" t="str">
            <v>JVBS1361</v>
          </cell>
        </row>
        <row r="76">
          <cell r="A76" t="str">
            <v>JVBS1370</v>
          </cell>
        </row>
        <row r="77">
          <cell r="A77" t="str">
            <v>JVBS1371</v>
          </cell>
        </row>
        <row r="78">
          <cell r="A78" t="str">
            <v>JVBS1372</v>
          </cell>
        </row>
        <row r="79">
          <cell r="A79" t="str">
            <v>JVBS1405</v>
          </cell>
        </row>
        <row r="80">
          <cell r="A80" t="str">
            <v>JVBS1415</v>
          </cell>
        </row>
        <row r="81">
          <cell r="A81" t="str">
            <v>JVBS1420</v>
          </cell>
        </row>
        <row r="82">
          <cell r="A82" t="str">
            <v>JVBS1425</v>
          </cell>
        </row>
        <row r="83">
          <cell r="A83" t="str">
            <v>JVBS1430</v>
          </cell>
        </row>
        <row r="84">
          <cell r="A84" t="str">
            <v>JVBS1435</v>
          </cell>
        </row>
        <row r="85">
          <cell r="A85" t="str">
            <v>JVBS1440</v>
          </cell>
        </row>
        <row r="86">
          <cell r="A86" t="str">
            <v>JVBS1450</v>
          </cell>
        </row>
        <row r="87">
          <cell r="A87" t="str">
            <v>JVBS1460</v>
          </cell>
        </row>
        <row r="88">
          <cell r="A88" t="str">
            <v>JVBS1463</v>
          </cell>
        </row>
        <row r="89">
          <cell r="A89" t="str">
            <v>JVBS1464</v>
          </cell>
        </row>
        <row r="90">
          <cell r="A90" t="str">
            <v>JVBS1465</v>
          </cell>
        </row>
        <row r="91">
          <cell r="A91" t="str">
            <v>JVBS1466</v>
          </cell>
        </row>
        <row r="92">
          <cell r="A92" t="str">
            <v>JVBS1476</v>
          </cell>
        </row>
        <row r="93">
          <cell r="A93" t="str">
            <v>JVBS1480</v>
          </cell>
        </row>
        <row r="94">
          <cell r="A94" t="str">
            <v>JVBS1490</v>
          </cell>
        </row>
        <row r="95">
          <cell r="A95" t="str">
            <v>JVBS1505</v>
          </cell>
        </row>
        <row r="96">
          <cell r="A96" t="str">
            <v>JVBS1510</v>
          </cell>
        </row>
        <row r="97">
          <cell r="A97" t="str">
            <v>JVBS1520</v>
          </cell>
        </row>
        <row r="98">
          <cell r="A98" t="str">
            <v>JVBS1570</v>
          </cell>
        </row>
        <row r="99">
          <cell r="A99" t="str">
            <v>JVBS1575</v>
          </cell>
        </row>
        <row r="100">
          <cell r="A100" t="str">
            <v>JVBS1600</v>
          </cell>
        </row>
        <row r="101">
          <cell r="A101" t="str">
            <v>JVBS1601</v>
          </cell>
        </row>
        <row r="102">
          <cell r="A102" t="str">
            <v>JVBS1605</v>
          </cell>
        </row>
        <row r="103">
          <cell r="A103" t="str">
            <v>JVBS1610</v>
          </cell>
        </row>
        <row r="104">
          <cell r="A104" t="str">
            <v>JVBS1615</v>
          </cell>
        </row>
        <row r="105">
          <cell r="A105" t="str">
            <v>JVBS1620</v>
          </cell>
        </row>
        <row r="106">
          <cell r="A106" t="str">
            <v>JVBS1622</v>
          </cell>
        </row>
        <row r="107">
          <cell r="A107" t="str">
            <v>JVBS1640</v>
          </cell>
        </row>
        <row r="108">
          <cell r="A108" t="str">
            <v>JVBS1641</v>
          </cell>
        </row>
        <row r="109">
          <cell r="A109" t="str">
            <v>JVBS1650</v>
          </cell>
        </row>
        <row r="110">
          <cell r="A110" t="str">
            <v>JVBS1651</v>
          </cell>
        </row>
        <row r="111">
          <cell r="A111" t="str">
            <v>JVBS1655</v>
          </cell>
        </row>
        <row r="112">
          <cell r="A112" t="str">
            <v>JVBS1656</v>
          </cell>
        </row>
        <row r="113">
          <cell r="A113" t="str">
            <v>JVBS1660</v>
          </cell>
        </row>
        <row r="114">
          <cell r="A114" t="str">
            <v>JVBS1670</v>
          </cell>
        </row>
        <row r="115">
          <cell r="A115" t="str">
            <v>JVBS1671</v>
          </cell>
        </row>
        <row r="116">
          <cell r="A116" t="str">
            <v>JVBS1675</v>
          </cell>
        </row>
        <row r="117">
          <cell r="A117" t="str">
            <v>JVBS1690</v>
          </cell>
        </row>
        <row r="118">
          <cell r="A118" t="str">
            <v>JVBS1800</v>
          </cell>
        </row>
        <row r="119">
          <cell r="A119" t="str">
            <v>JVBS1810</v>
          </cell>
        </row>
        <row r="120">
          <cell r="A120" t="str">
            <v>JVBS1811</v>
          </cell>
        </row>
        <row r="121">
          <cell r="A121" t="str">
            <v>JVBS1820</v>
          </cell>
        </row>
        <row r="122">
          <cell r="A122" t="str">
            <v>JVBS1825</v>
          </cell>
        </row>
        <row r="123">
          <cell r="A123" t="str">
            <v>JVBS1903</v>
          </cell>
        </row>
        <row r="124">
          <cell r="A124" t="str">
            <v>JVBS1904</v>
          </cell>
        </row>
        <row r="125">
          <cell r="A125" t="str">
            <v>JVBS1905</v>
          </cell>
        </row>
        <row r="126">
          <cell r="A126" t="str">
            <v>JVBS1906</v>
          </cell>
        </row>
        <row r="127">
          <cell r="A127" t="str">
            <v>JVBS1909</v>
          </cell>
        </row>
        <row r="128">
          <cell r="A128" t="str">
            <v>JVBS1910</v>
          </cell>
        </row>
        <row r="129">
          <cell r="A129" t="str">
            <v>JVBS1913</v>
          </cell>
        </row>
        <row r="130">
          <cell r="A130" t="str">
            <v>JVBS1916</v>
          </cell>
        </row>
        <row r="131">
          <cell r="A131" t="str">
            <v>JVBS1918</v>
          </cell>
        </row>
        <row r="132">
          <cell r="A132" t="str">
            <v>JVBS1919</v>
          </cell>
        </row>
        <row r="133">
          <cell r="A133" t="str">
            <v>JVBS1920</v>
          </cell>
        </row>
        <row r="134">
          <cell r="A134" t="str">
            <v>JVBS1923</v>
          </cell>
        </row>
        <row r="135">
          <cell r="A135" t="str">
            <v>JVBS1925</v>
          </cell>
        </row>
        <row r="136">
          <cell r="A136" t="str">
            <v>JVBS1928</v>
          </cell>
        </row>
        <row r="137">
          <cell r="A137" t="str">
            <v>JVBS1929</v>
          </cell>
        </row>
        <row r="138">
          <cell r="A138" t="str">
            <v>JVBS1930</v>
          </cell>
        </row>
        <row r="139">
          <cell r="A139" t="str">
            <v>JVBS1933</v>
          </cell>
        </row>
        <row r="140">
          <cell r="A140" t="str">
            <v>JVBS1934</v>
          </cell>
        </row>
        <row r="141">
          <cell r="A141" t="str">
            <v>JVBS1935</v>
          </cell>
        </row>
        <row r="142">
          <cell r="A142" t="str">
            <v>JVBS1939</v>
          </cell>
        </row>
        <row r="143">
          <cell r="A143" t="str">
            <v>JVBS1942</v>
          </cell>
        </row>
        <row r="144">
          <cell r="A144" t="str">
            <v>JVBS1943</v>
          </cell>
        </row>
        <row r="145">
          <cell r="A145" t="str">
            <v>JVBS1945</v>
          </cell>
        </row>
        <row r="146">
          <cell r="A146" t="str">
            <v>JVBS1947</v>
          </cell>
        </row>
        <row r="147">
          <cell r="A147" t="str">
            <v>JVBS1948</v>
          </cell>
        </row>
        <row r="148">
          <cell r="A148" t="str">
            <v>JVBS1949</v>
          </cell>
        </row>
        <row r="149">
          <cell r="A149" t="str">
            <v>JVBS1950</v>
          </cell>
        </row>
        <row r="150">
          <cell r="A150" t="str">
            <v>JVBS1951</v>
          </cell>
        </row>
        <row r="151">
          <cell r="A151" t="str">
            <v>JVBS1952</v>
          </cell>
        </row>
        <row r="152">
          <cell r="A152" t="str">
            <v>JVBS1954</v>
          </cell>
        </row>
        <row r="153">
          <cell r="A153" t="str">
            <v>JVBS1955</v>
          </cell>
        </row>
        <row r="154">
          <cell r="A154" t="str">
            <v>JVBS1957</v>
          </cell>
        </row>
        <row r="155">
          <cell r="A155" t="str">
            <v>JVBS1958</v>
          </cell>
        </row>
        <row r="156">
          <cell r="A156" t="str">
            <v>JVBS1959</v>
          </cell>
        </row>
        <row r="157">
          <cell r="A157" t="str">
            <v>JVBS1963</v>
          </cell>
        </row>
        <row r="158">
          <cell r="A158" t="str">
            <v>JVBS1969</v>
          </cell>
        </row>
        <row r="159">
          <cell r="A159" t="str">
            <v>JVBS1976</v>
          </cell>
        </row>
        <row r="160">
          <cell r="A160" t="str">
            <v>JVBS1999</v>
          </cell>
        </row>
        <row r="161">
          <cell r="A161" t="str">
            <v>JVBS2119</v>
          </cell>
        </row>
        <row r="162">
          <cell r="A162" t="str">
            <v>JVBS2210</v>
          </cell>
        </row>
        <row r="163">
          <cell r="A163" t="str">
            <v>JVBS2215</v>
          </cell>
        </row>
        <row r="164">
          <cell r="A164" t="str">
            <v>JVBS2505</v>
          </cell>
        </row>
        <row r="165">
          <cell r="A165" t="str">
            <v>JVBS2510</v>
          </cell>
        </row>
        <row r="166">
          <cell r="A166" t="str">
            <v>JVBS2550</v>
          </cell>
        </row>
        <row r="167">
          <cell r="A167" t="str">
            <v>JVBS2612</v>
          </cell>
        </row>
        <row r="168">
          <cell r="A168" t="str">
            <v>JVBS2614</v>
          </cell>
        </row>
        <row r="169">
          <cell r="A169" t="str">
            <v>JVBS2615</v>
          </cell>
        </row>
        <row r="170">
          <cell r="A170" t="str">
            <v>JVBS2620</v>
          </cell>
        </row>
        <row r="171">
          <cell r="A171" t="str">
            <v>JVBS2625</v>
          </cell>
        </row>
        <row r="172">
          <cell r="A172" t="str">
            <v>JVBS2630</v>
          </cell>
        </row>
        <row r="173">
          <cell r="A173" t="str">
            <v>JVBS2639</v>
          </cell>
        </row>
        <row r="174">
          <cell r="A174" t="str">
            <v>JVBS2650</v>
          </cell>
        </row>
        <row r="175">
          <cell r="A175" t="str">
            <v>JVBS2651</v>
          </cell>
        </row>
        <row r="176">
          <cell r="A176" t="str">
            <v>JVBS2652</v>
          </cell>
        </row>
        <row r="177">
          <cell r="A177" t="str">
            <v>JVBS2653</v>
          </cell>
        </row>
        <row r="178">
          <cell r="A178" t="str">
            <v>JVBS2654</v>
          </cell>
        </row>
        <row r="179">
          <cell r="A179" t="str">
            <v>JVBS2655</v>
          </cell>
        </row>
        <row r="180">
          <cell r="A180" t="str">
            <v>JVBS2656</v>
          </cell>
        </row>
        <row r="181">
          <cell r="A181" t="str">
            <v>JVBS2658</v>
          </cell>
        </row>
        <row r="182">
          <cell r="A182" t="str">
            <v>JVBS2660</v>
          </cell>
        </row>
        <row r="183">
          <cell r="A183" t="str">
            <v>JVBS2661</v>
          </cell>
        </row>
        <row r="184">
          <cell r="A184" t="str">
            <v>JVBS2662</v>
          </cell>
        </row>
        <row r="185">
          <cell r="A185" t="str">
            <v>JVBS2663</v>
          </cell>
        </row>
        <row r="186">
          <cell r="A186" t="str">
            <v>JVBS2665</v>
          </cell>
        </row>
        <row r="187">
          <cell r="A187" t="str">
            <v>JVBS2666</v>
          </cell>
        </row>
        <row r="188">
          <cell r="A188" t="str">
            <v>JVBS2668</v>
          </cell>
        </row>
        <row r="189">
          <cell r="A189" t="str">
            <v>JVBS2669</v>
          </cell>
        </row>
        <row r="190">
          <cell r="A190" t="str">
            <v>JVBS2670</v>
          </cell>
        </row>
        <row r="191">
          <cell r="A191" t="str">
            <v>JVBS2689</v>
          </cell>
        </row>
        <row r="192">
          <cell r="A192" t="str">
            <v>JVBS2699</v>
          </cell>
        </row>
        <row r="193">
          <cell r="A193" t="str">
            <v>JVBS2703</v>
          </cell>
        </row>
        <row r="194">
          <cell r="A194" t="str">
            <v>JVBS2704</v>
          </cell>
        </row>
        <row r="195">
          <cell r="A195" t="str">
            <v>JVBS2705</v>
          </cell>
        </row>
        <row r="196">
          <cell r="A196" t="str">
            <v>JVBS2707</v>
          </cell>
        </row>
        <row r="197">
          <cell r="A197" t="str">
            <v>JVBS2708</v>
          </cell>
        </row>
        <row r="198">
          <cell r="A198" t="str">
            <v>JVBS2714</v>
          </cell>
        </row>
        <row r="199">
          <cell r="A199" t="str">
            <v>JVBS2716</v>
          </cell>
        </row>
        <row r="200">
          <cell r="A200" t="str">
            <v>JVBS2733</v>
          </cell>
        </row>
        <row r="201">
          <cell r="A201" t="str">
            <v>JVBS2735</v>
          </cell>
        </row>
        <row r="202">
          <cell r="A202" t="str">
            <v>JVBS2738</v>
          </cell>
        </row>
        <row r="203">
          <cell r="A203" t="str">
            <v>JVBS2740</v>
          </cell>
        </row>
        <row r="204">
          <cell r="A204" t="str">
            <v>JVBS2775</v>
          </cell>
        </row>
        <row r="205">
          <cell r="A205" t="str">
            <v>JVBS2795</v>
          </cell>
        </row>
        <row r="206">
          <cell r="A206" t="str">
            <v>JVBS3105</v>
          </cell>
        </row>
        <row r="207">
          <cell r="A207" t="str">
            <v>JVBS3106</v>
          </cell>
        </row>
        <row r="208">
          <cell r="A208" t="str">
            <v>JVBS3121</v>
          </cell>
        </row>
        <row r="209">
          <cell r="A209" t="str">
            <v>JVBS3130</v>
          </cell>
        </row>
        <row r="210">
          <cell r="A210" t="str">
            <v>JVBS3135</v>
          </cell>
        </row>
        <row r="211">
          <cell r="A211" t="str">
            <v>JVBS3136</v>
          </cell>
        </row>
        <row r="212">
          <cell r="A212" t="str">
            <v>JVBS3137</v>
          </cell>
        </row>
        <row r="213">
          <cell r="A213" t="str">
            <v>JVBS3138</v>
          </cell>
        </row>
        <row r="214">
          <cell r="A214" t="str">
            <v>JVBS3146</v>
          </cell>
        </row>
        <row r="215">
          <cell r="A215" t="str">
            <v>JVBS3150</v>
          </cell>
        </row>
        <row r="216">
          <cell r="A216" t="str">
            <v>JVBS3155</v>
          </cell>
        </row>
        <row r="217">
          <cell r="A217" t="str">
            <v>JVBS3160</v>
          </cell>
        </row>
        <row r="218">
          <cell r="A218" t="str">
            <v>JVBS3161</v>
          </cell>
        </row>
        <row r="219">
          <cell r="A219" t="str">
            <v>JVBS3165</v>
          </cell>
        </row>
        <row r="220">
          <cell r="A220" t="str">
            <v>JVBS3170</v>
          </cell>
        </row>
        <row r="221">
          <cell r="A221" t="str">
            <v>JVBS3172</v>
          </cell>
        </row>
        <row r="222">
          <cell r="A222" t="str">
            <v>JVBS3175</v>
          </cell>
        </row>
        <row r="223">
          <cell r="A223" t="str">
            <v>JVBS3180</v>
          </cell>
        </row>
        <row r="224">
          <cell r="A224" t="str">
            <v>JVBS3305</v>
          </cell>
        </row>
        <row r="225">
          <cell r="A225" t="str">
            <v>JVBS3420</v>
          </cell>
        </row>
        <row r="226">
          <cell r="A226" t="str">
            <v>JVBS3421</v>
          </cell>
        </row>
        <row r="227">
          <cell r="A227" t="str">
            <v>JVBS3435</v>
          </cell>
        </row>
        <row r="228">
          <cell r="A228" t="str">
            <v>JVBS3500</v>
          </cell>
        </row>
        <row r="229">
          <cell r="A229" t="str">
            <v>JVBS3501</v>
          </cell>
        </row>
        <row r="230">
          <cell r="A230" t="str">
            <v>JVBS3502</v>
          </cell>
        </row>
        <row r="231">
          <cell r="A231" t="str">
            <v>JVBS3505</v>
          </cell>
        </row>
        <row r="232">
          <cell r="A232" t="str">
            <v>JVBS3510</v>
          </cell>
        </row>
        <row r="233">
          <cell r="A233" t="str">
            <v>JVBS3515</v>
          </cell>
        </row>
        <row r="234">
          <cell r="A234" t="str">
            <v>JVBS3520</v>
          </cell>
        </row>
        <row r="235">
          <cell r="A235" t="str">
            <v>JVBS3530</v>
          </cell>
        </row>
        <row r="236">
          <cell r="A236" t="str">
            <v>JVBS3536</v>
          </cell>
        </row>
        <row r="237">
          <cell r="A237" t="str">
            <v>JVBS3550</v>
          </cell>
        </row>
        <row r="238">
          <cell r="A238" t="str">
            <v>JVBS3555</v>
          </cell>
        </row>
        <row r="239">
          <cell r="A239" t="str">
            <v>JVBS3560</v>
          </cell>
        </row>
        <row r="240">
          <cell r="A240" t="str">
            <v>JVBS3570</v>
          </cell>
        </row>
        <row r="241">
          <cell r="A241" t="str">
            <v>JVBS3575</v>
          </cell>
        </row>
        <row r="242">
          <cell r="A242" t="str">
            <v>JVBS4205</v>
          </cell>
        </row>
        <row r="243">
          <cell r="A243" t="str">
            <v>JVBS5866</v>
          </cell>
        </row>
        <row r="244">
          <cell r="A244" t="str">
            <v>JVBS2119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rrin Murrin Project Break Up"/>
      <sheetName val="MMH F-S"/>
      <sheetName val="MMH 30-06-00"/>
      <sheetName val="Cost Ledger"/>
      <sheetName val="Cost Ledger 30-6-99"/>
      <sheetName val="MMH F-S Cash Flow"/>
      <sheetName val="MMH Disc"/>
      <sheetName val="MMH Cheat Sheet 30-06-00"/>
      <sheetName val="MMH WORKINGS"/>
    </sheetNames>
    <sheetDataSet>
      <sheetData sheetId="0"/>
      <sheetData sheetId="1"/>
      <sheetData sheetId="2"/>
      <sheetData sheetId="3"/>
      <sheetData sheetId="4" refreshError="1">
        <row r="1">
          <cell r="A1">
            <v>2801100740</v>
          </cell>
          <cell r="B1" t="str">
            <v>EXPLORAT'N EXPLORAT'N TAXIS/VEH</v>
          </cell>
          <cell r="C1">
            <v>65</v>
          </cell>
        </row>
        <row r="2">
          <cell r="A2">
            <v>2801102000</v>
          </cell>
          <cell r="B2" t="str">
            <v>EXPLORAT'N EXPLORAT'N CONSUM GEN</v>
          </cell>
          <cell r="C2">
            <v>4.3</v>
          </cell>
        </row>
        <row r="3">
          <cell r="A3">
            <v>2801104700</v>
          </cell>
          <cell r="B3" t="str">
            <v>EXPLORAT'N EXPLORAT'N EQUIP HIRE</v>
          </cell>
          <cell r="C3">
            <v>-2789.5</v>
          </cell>
        </row>
        <row r="4">
          <cell r="A4">
            <v>2801105030</v>
          </cell>
          <cell r="B4" t="str">
            <v>EXPLORAT'N EXPLORAT'N ASSAYS</v>
          </cell>
          <cell r="C4">
            <v>43436.5</v>
          </cell>
        </row>
        <row r="5">
          <cell r="A5">
            <v>2801105060</v>
          </cell>
          <cell r="B5" t="str">
            <v>EXPLORAT'N EXPLORAT'N CLEARING</v>
          </cell>
          <cell r="C5">
            <v>7154</v>
          </cell>
        </row>
        <row r="6">
          <cell r="A6">
            <v>2801105070</v>
          </cell>
          <cell r="B6" t="str">
            <v>EXPLORAT'N EXPLORAT'N CONSUL GEN</v>
          </cell>
          <cell r="C6">
            <v>2800</v>
          </cell>
        </row>
        <row r="7">
          <cell r="A7">
            <v>2801105410</v>
          </cell>
          <cell r="B7" t="str">
            <v>EXPLORAT'N EXPLORAT'N DRILL'GRAB</v>
          </cell>
          <cell r="C7">
            <v>3000</v>
          </cell>
        </row>
        <row r="8">
          <cell r="A8">
            <v>2801105415</v>
          </cell>
          <cell r="B8" t="str">
            <v>EXPLORAT'N EXPLORAT'N DRILL'GRCP</v>
          </cell>
          <cell r="C8">
            <v>81522</v>
          </cell>
        </row>
        <row r="9">
          <cell r="A9">
            <v>2801106200</v>
          </cell>
          <cell r="B9" t="str">
            <v>EXPLORAT'N EXPLORAT'N ACQ'NCOSTS</v>
          </cell>
          <cell r="C9">
            <v>41589.1</v>
          </cell>
        </row>
        <row r="10">
          <cell r="A10">
            <v>2801106265</v>
          </cell>
          <cell r="B10" t="str">
            <v>EXPLORAT'N EXPLORAT'N STAMP DUTY</v>
          </cell>
          <cell r="C10">
            <v>2247492</v>
          </cell>
        </row>
        <row r="11">
          <cell r="A11">
            <v>2801106720</v>
          </cell>
          <cell r="B11" t="str">
            <v>EXPLORAT'N EXPLORAT'N TELE&amp;FAXEX</v>
          </cell>
          <cell r="C11">
            <v>1429.22</v>
          </cell>
        </row>
        <row r="12">
          <cell r="A12">
            <v>2801107010</v>
          </cell>
          <cell r="B12" t="str">
            <v>EXPLORAT'N EXPLORAT'N PRINTING</v>
          </cell>
          <cell r="C12">
            <v>228.75</v>
          </cell>
        </row>
        <row r="13">
          <cell r="A13">
            <v>8107206050</v>
          </cell>
          <cell r="B13" t="str">
            <v>CORPORATE ADMINIST'N BK CHARGES</v>
          </cell>
          <cell r="C13">
            <v>16.46</v>
          </cell>
        </row>
        <row r="14">
          <cell r="A14">
            <v>8107400710</v>
          </cell>
          <cell r="B14" t="str">
            <v>CORPORATE CORPORATE TRAVEL-DOM</v>
          </cell>
          <cell r="C14">
            <v>11395.64</v>
          </cell>
        </row>
        <row r="15">
          <cell r="A15">
            <v>8107405070</v>
          </cell>
          <cell r="B15" t="str">
            <v>CORPORATE CORPORATE CONSUL GEN</v>
          </cell>
          <cell r="C15">
            <v>52048.51</v>
          </cell>
        </row>
        <row r="16">
          <cell r="A16">
            <v>8107405190</v>
          </cell>
          <cell r="B16" t="str">
            <v>CORPORATE CORPORATE LEGAL CONS</v>
          </cell>
          <cell r="C16">
            <v>287768.5</v>
          </cell>
        </row>
        <row r="17">
          <cell r="A17">
            <v>8107406470</v>
          </cell>
          <cell r="B17" t="str">
            <v>CORPORATE CORPORATE FILFEESASC</v>
          </cell>
          <cell r="C17">
            <v>230</v>
          </cell>
        </row>
        <row r="18">
          <cell r="A18">
            <v>8108105070</v>
          </cell>
          <cell r="B18" t="str">
            <v>CORPORATE NATIVE TI CONSUL GEN</v>
          </cell>
          <cell r="C18">
            <v>2500</v>
          </cell>
        </row>
        <row r="19">
          <cell r="A19">
            <v>8207105000</v>
          </cell>
          <cell r="B19" t="str">
            <v>FIN &amp; MKTG ACCOUNTING ACCTAX FEE</v>
          </cell>
          <cell r="C19">
            <v>23053</v>
          </cell>
        </row>
        <row r="20">
          <cell r="A20">
            <v>8207200610</v>
          </cell>
          <cell r="B20" t="str">
            <v>FIN &amp; MKTG ADMINIST'N SUBSCRIPTN</v>
          </cell>
          <cell r="C20">
            <v>17791.18</v>
          </cell>
        </row>
        <row r="21">
          <cell r="A21">
            <v>8207200715</v>
          </cell>
          <cell r="B21" t="str">
            <v>FIN &amp; MKTG ADMINIST'N ACCOM-DOM</v>
          </cell>
          <cell r="C21">
            <v>494.5</v>
          </cell>
        </row>
        <row r="22">
          <cell r="A22">
            <v>8207200720</v>
          </cell>
          <cell r="B22" t="str">
            <v>FIN &amp; MKTG ADMINIST'N TRAVEL-INT</v>
          </cell>
          <cell r="C22">
            <v>56241.52</v>
          </cell>
        </row>
        <row r="23">
          <cell r="A23">
            <v>8207200725</v>
          </cell>
          <cell r="B23" t="str">
            <v>FIN &amp; MKTG ADMINIST'N ACCOM-INT</v>
          </cell>
          <cell r="C23">
            <v>4296.5</v>
          </cell>
        </row>
        <row r="24">
          <cell r="A24">
            <v>8207205000</v>
          </cell>
          <cell r="B24" t="str">
            <v>FIN &amp; MKTG ADMINIST'N ACCTAX FEE</v>
          </cell>
          <cell r="C24">
            <v>33122</v>
          </cell>
        </row>
        <row r="25">
          <cell r="A25">
            <v>8207205070</v>
          </cell>
          <cell r="B25" t="str">
            <v>FIN &amp; MKTG ADMINIST'N CONSUL GEN</v>
          </cell>
          <cell r="C25">
            <v>824043.81</v>
          </cell>
        </row>
        <row r="26">
          <cell r="A26">
            <v>8207205120</v>
          </cell>
          <cell r="B26" t="str">
            <v>FIN &amp; MKTG ADMINIST'N FIN ADVISR</v>
          </cell>
          <cell r="C26">
            <v>12000</v>
          </cell>
        </row>
        <row r="27">
          <cell r="A27">
            <v>8207205190</v>
          </cell>
          <cell r="B27" t="str">
            <v>FIN &amp; MKTG ADMINIST'N LEGAL CONS</v>
          </cell>
          <cell r="C27">
            <v>53419.55</v>
          </cell>
        </row>
        <row r="28">
          <cell r="A28">
            <v>8207206050</v>
          </cell>
          <cell r="B28" t="str">
            <v>FIN &amp; MKTG ADMINIST'N BK CHARGES</v>
          </cell>
          <cell r="C28">
            <v>11211.92</v>
          </cell>
        </row>
        <row r="29">
          <cell r="A29">
            <v>8207206055</v>
          </cell>
          <cell r="B29" t="str">
            <v>FIN &amp; MKTG ADMINIST'N INT PAID</v>
          </cell>
          <cell r="C29">
            <v>580620.61</v>
          </cell>
        </row>
        <row r="30">
          <cell r="A30">
            <v>8207206105</v>
          </cell>
          <cell r="B30" t="str">
            <v>FIN &amp; MKTG ADMINIST'N INT PD COR</v>
          </cell>
          <cell r="C30">
            <v>2448544</v>
          </cell>
        </row>
        <row r="31">
          <cell r="A31">
            <v>8207206135</v>
          </cell>
          <cell r="B31" t="str">
            <v>FIN &amp; MKTG ADMINIST'N G/L FX HDG</v>
          </cell>
          <cell r="C31">
            <v>-466820.71</v>
          </cell>
        </row>
        <row r="32">
          <cell r="A32">
            <v>8207206275</v>
          </cell>
          <cell r="B32" t="str">
            <v>FIN &amp; MKTG ADMINIST'N WTHLDNG TX</v>
          </cell>
          <cell r="C32">
            <v>151508.10999999999</v>
          </cell>
        </row>
        <row r="33">
          <cell r="A33">
            <v>8207206610</v>
          </cell>
          <cell r="B33" t="str">
            <v>FIN &amp; MKTG ADMINIST'N ENTERT'T C</v>
          </cell>
          <cell r="C33">
            <v>99.3</v>
          </cell>
        </row>
        <row r="34">
          <cell r="A34">
            <v>8207207010</v>
          </cell>
          <cell r="B34" t="str">
            <v>FIN &amp; MKTG ADMINIST'N PRINTING</v>
          </cell>
          <cell r="C34">
            <v>1886.25</v>
          </cell>
        </row>
        <row r="35">
          <cell r="A35">
            <v>8207500100</v>
          </cell>
          <cell r="B35" t="str">
            <v>FIN &amp; MKTG FINANCE SALARIES</v>
          </cell>
          <cell r="C35">
            <v>890748.4</v>
          </cell>
        </row>
        <row r="36">
          <cell r="A36">
            <v>8207500400</v>
          </cell>
          <cell r="B36" t="str">
            <v>FIN &amp; MKTG FINANCE RECHARGE</v>
          </cell>
          <cell r="C36">
            <v>87012</v>
          </cell>
        </row>
        <row r="37">
          <cell r="A37">
            <v>8207500405</v>
          </cell>
          <cell r="B37" t="str">
            <v>FIN &amp; MKTG FINANCE RECHARGE</v>
          </cell>
          <cell r="C37">
            <v>32838</v>
          </cell>
        </row>
        <row r="38">
          <cell r="A38">
            <v>8207500610</v>
          </cell>
          <cell r="B38" t="str">
            <v>FIN &amp; MKTG FINANCE SUBSCRIPTN</v>
          </cell>
          <cell r="C38">
            <v>28866.63</v>
          </cell>
        </row>
        <row r="39">
          <cell r="A39">
            <v>8207505000</v>
          </cell>
          <cell r="B39" t="str">
            <v>FIN &amp; MKTG FINANCE ACCTAX FEE</v>
          </cell>
          <cell r="C39">
            <v>120175.22</v>
          </cell>
        </row>
        <row r="40">
          <cell r="A40">
            <v>8207505070</v>
          </cell>
          <cell r="B40" t="str">
            <v>FIN &amp; MKTG FINANCE CONSUL GEN</v>
          </cell>
          <cell r="C40">
            <v>-55576</v>
          </cell>
        </row>
        <row r="41">
          <cell r="A41">
            <v>8207505120</v>
          </cell>
          <cell r="B41" t="str">
            <v>FIN &amp; MKTG FINANCE FIN ADVISR</v>
          </cell>
          <cell r="C41">
            <v>146294.42000000001</v>
          </cell>
        </row>
        <row r="42">
          <cell r="A42">
            <v>8207505190</v>
          </cell>
          <cell r="B42" t="str">
            <v>FIN &amp; MKTG FINANCE LEGAL CONS</v>
          </cell>
          <cell r="C42">
            <v>420500.29</v>
          </cell>
        </row>
        <row r="43">
          <cell r="A43">
            <v>8207506050</v>
          </cell>
          <cell r="B43" t="str">
            <v>FIN &amp; MKTG FINANCE BK CHARGES</v>
          </cell>
          <cell r="C43">
            <v>213792.71</v>
          </cell>
        </row>
        <row r="44">
          <cell r="A44">
            <v>8207506120</v>
          </cell>
          <cell r="B44" t="str">
            <v>FIN &amp; MKTG FINANCE INTRST REC</v>
          </cell>
          <cell r="C44">
            <v>-3842346.88</v>
          </cell>
        </row>
        <row r="45">
          <cell r="A45">
            <v>8207506125</v>
          </cell>
          <cell r="B45" t="str">
            <v>FIN &amp; MKTG FINANCE INT PD US</v>
          </cell>
          <cell r="C45">
            <v>61856775.159999996</v>
          </cell>
        </row>
        <row r="46">
          <cell r="A46">
            <v>8207506130</v>
          </cell>
          <cell r="B46" t="str">
            <v>FIN &amp; MKTG FINANCE US BND FEE</v>
          </cell>
          <cell r="C46">
            <v>23415.29</v>
          </cell>
        </row>
        <row r="47">
          <cell r="A47">
            <v>8207506135</v>
          </cell>
          <cell r="B47" t="str">
            <v>FIN &amp; MKTG FINANCE G/L FX HDG</v>
          </cell>
          <cell r="C47">
            <v>91896.73</v>
          </cell>
        </row>
        <row r="48">
          <cell r="A48">
            <v>8207506320</v>
          </cell>
          <cell r="B48" t="str">
            <v>FIN &amp; MKTG FINANCE INSGENERAL</v>
          </cell>
          <cell r="C48">
            <v>92595.520000000004</v>
          </cell>
        </row>
        <row r="49">
          <cell r="A49">
            <v>8207506355</v>
          </cell>
          <cell r="B49" t="str">
            <v>FIN &amp; MKTG FINANCE DEPN-P&amp;E</v>
          </cell>
          <cell r="C49">
            <v>12216187</v>
          </cell>
        </row>
        <row r="50">
          <cell r="A50">
            <v>8207506360</v>
          </cell>
          <cell r="B50" t="str">
            <v>FIN &amp; MKTG FINANCE DEPN-MVH</v>
          </cell>
          <cell r="C50">
            <v>450000</v>
          </cell>
        </row>
        <row r="51">
          <cell r="A51">
            <v>8207506495</v>
          </cell>
          <cell r="B51" t="str">
            <v>FIN &amp; MKTG FINANCE STAT FEES</v>
          </cell>
          <cell r="C51">
            <v>204.21</v>
          </cell>
        </row>
        <row r="52">
          <cell r="A52">
            <v>8207509000</v>
          </cell>
          <cell r="B52" t="str">
            <v>FIN &amp; MKTG FINANCE NICKEL</v>
          </cell>
          <cell r="C52">
            <v>-320565</v>
          </cell>
        </row>
        <row r="53">
          <cell r="A53">
            <v>8207550100</v>
          </cell>
          <cell r="B53" t="str">
            <v>FIN &amp; MKTG DEBT LIST SALARIES</v>
          </cell>
          <cell r="C53">
            <v>30000</v>
          </cell>
        </row>
        <row r="54">
          <cell r="A54">
            <v>8207550710</v>
          </cell>
          <cell r="B54" t="str">
            <v>FIN &amp; MKTG DEBT LIST TRAVEL-DOM</v>
          </cell>
          <cell r="C54">
            <v>38158.69</v>
          </cell>
        </row>
        <row r="55">
          <cell r="A55">
            <v>8207550715</v>
          </cell>
          <cell r="B55" t="str">
            <v>FIN &amp; MKTG DEBT LIST ACCOM-DOM</v>
          </cell>
          <cell r="C55">
            <v>3362.12</v>
          </cell>
        </row>
        <row r="56">
          <cell r="A56">
            <v>8207550720</v>
          </cell>
          <cell r="B56" t="str">
            <v>FIN &amp; MKTG DEBT LIST TRAVEL-INT</v>
          </cell>
          <cell r="C56">
            <v>76618.600000000006</v>
          </cell>
        </row>
        <row r="57">
          <cell r="A57">
            <v>8207550725</v>
          </cell>
          <cell r="B57" t="str">
            <v>FIN &amp; MKTG DEBT LIST ACCOM-INT</v>
          </cell>
          <cell r="C57">
            <v>48042.65</v>
          </cell>
        </row>
        <row r="58">
          <cell r="A58">
            <v>8207554605</v>
          </cell>
          <cell r="B58" t="str">
            <v>FIN &amp; MKTG DEBT LIST AIRFREIGHT</v>
          </cell>
          <cell r="C58">
            <v>909.5</v>
          </cell>
        </row>
        <row r="59">
          <cell r="A59">
            <v>8207555000</v>
          </cell>
          <cell r="B59" t="str">
            <v>FIN &amp; MKTG DEBT LIST ACCTAX FEE</v>
          </cell>
          <cell r="C59">
            <v>271986.15999999997</v>
          </cell>
        </row>
        <row r="60">
          <cell r="A60">
            <v>8207555070</v>
          </cell>
          <cell r="B60" t="str">
            <v>FIN &amp; MKTG DEBT LIST CONSUL GEN</v>
          </cell>
          <cell r="C60">
            <v>411435.12</v>
          </cell>
        </row>
        <row r="61">
          <cell r="A61">
            <v>8207555120</v>
          </cell>
          <cell r="B61" t="str">
            <v>FIN &amp; MKTG DEBT LIST FIN ADVISR</v>
          </cell>
          <cell r="C61">
            <v>5485277.5099999998</v>
          </cell>
        </row>
        <row r="62">
          <cell r="A62">
            <v>8207555190</v>
          </cell>
          <cell r="B62" t="str">
            <v>FIN &amp; MKTG DEBT LIST LEGAL CONS</v>
          </cell>
          <cell r="C62">
            <v>1654966.4</v>
          </cell>
        </row>
        <row r="63">
          <cell r="A63">
            <v>8207556050</v>
          </cell>
          <cell r="B63" t="str">
            <v>FIN &amp; MKTG DEBT LIST BK CHARGES</v>
          </cell>
          <cell r="C63">
            <v>111510.1</v>
          </cell>
        </row>
        <row r="64">
          <cell r="A64">
            <v>8207556120</v>
          </cell>
          <cell r="B64" t="str">
            <v>FIN &amp; MKTG DEBT LIST INTRST REC</v>
          </cell>
          <cell r="C64">
            <v>-14226419.060000001</v>
          </cell>
        </row>
        <row r="65">
          <cell r="A65">
            <v>8207556125</v>
          </cell>
          <cell r="B65" t="str">
            <v>FIN &amp; MKTG DEBT LIST INT PD US</v>
          </cell>
          <cell r="C65">
            <v>46157342.289999999</v>
          </cell>
        </row>
        <row r="66">
          <cell r="A66">
            <v>8207556130</v>
          </cell>
          <cell r="B66" t="str">
            <v>FIN &amp; MKTG DEBT LIST US BND FEE</v>
          </cell>
          <cell r="C66">
            <v>464349.65</v>
          </cell>
        </row>
        <row r="67">
          <cell r="A67">
            <v>8207556320</v>
          </cell>
          <cell r="B67" t="str">
            <v>FIN &amp; MKTG DEBT LIST INSGENERAL</v>
          </cell>
          <cell r="C67">
            <v>15750</v>
          </cell>
        </row>
        <row r="68">
          <cell r="A68">
            <v>8207556496</v>
          </cell>
          <cell r="B68" t="str">
            <v>FIN &amp; MKTG DEBT LIST FRN PL FEE</v>
          </cell>
          <cell r="C68">
            <v>16990299.350000001</v>
          </cell>
        </row>
        <row r="69">
          <cell r="A69">
            <v>8207556600</v>
          </cell>
          <cell r="B69" t="str">
            <v>FIN &amp; MKTG DEBT LIST ENTERT'T A</v>
          </cell>
          <cell r="C69">
            <v>319.61</v>
          </cell>
        </row>
        <row r="70">
          <cell r="A70">
            <v>8207556610</v>
          </cell>
          <cell r="B70" t="str">
            <v>FIN &amp; MKTG DEBT LIST ENTERT'T C</v>
          </cell>
          <cell r="C70">
            <v>6183.18</v>
          </cell>
        </row>
        <row r="71">
          <cell r="A71">
            <v>8207556720</v>
          </cell>
          <cell r="B71" t="str">
            <v>FIN &amp; MKTG DEBT LIST TELE&amp;FAXEX</v>
          </cell>
          <cell r="C71">
            <v>911.45</v>
          </cell>
        </row>
        <row r="72">
          <cell r="A72">
            <v>8207556915</v>
          </cell>
          <cell r="B72" t="str">
            <v>FIN &amp; MKTG DEBT LIST PROMO FEES</v>
          </cell>
          <cell r="C72">
            <v>8986.68</v>
          </cell>
        </row>
        <row r="73">
          <cell r="A73">
            <v>8207557010</v>
          </cell>
          <cell r="B73" t="str">
            <v>FIN &amp; MKTG DEBT LIST PRINTING</v>
          </cell>
          <cell r="C73">
            <v>27341.48</v>
          </cell>
        </row>
        <row r="74">
          <cell r="A74">
            <v>8208000710</v>
          </cell>
          <cell r="B74" t="str">
            <v>FIN &amp; MKTG MARKETING TRAVEL-DOM</v>
          </cell>
          <cell r="C74">
            <v>418.69</v>
          </cell>
        </row>
        <row r="75">
          <cell r="A75">
            <v>8208000715</v>
          </cell>
          <cell r="B75" t="str">
            <v>FIN &amp; MKTG MARKETING ACCOM-DOM</v>
          </cell>
          <cell r="C75">
            <v>4253.7</v>
          </cell>
        </row>
        <row r="76">
          <cell r="A76">
            <v>8208000720</v>
          </cell>
          <cell r="B76" t="str">
            <v>FIN &amp; MKTG MARKETING TRAVEL-INT</v>
          </cell>
          <cell r="C76">
            <v>25294.39</v>
          </cell>
        </row>
        <row r="77">
          <cell r="A77">
            <v>8208005070</v>
          </cell>
          <cell r="B77" t="str">
            <v>FIN &amp; MKTG MARKETING CONSUL GEN</v>
          </cell>
          <cell r="C77">
            <v>110329.69</v>
          </cell>
        </row>
        <row r="78">
          <cell r="A78">
            <v>8208005190</v>
          </cell>
          <cell r="B78" t="str">
            <v>FIN &amp; MKTG MARKETING LEGAL CONS</v>
          </cell>
          <cell r="C78">
            <v>18952.349999999999</v>
          </cell>
        </row>
        <row r="79">
          <cell r="A79">
            <v>8208007010</v>
          </cell>
          <cell r="B79" t="str">
            <v>FIN &amp; MKTG MARKETING PRINTING</v>
          </cell>
          <cell r="C79">
            <v>107.36</v>
          </cell>
        </row>
        <row r="80">
          <cell r="A80">
            <v>8208700600</v>
          </cell>
          <cell r="B80" t="str">
            <v>FIN &amp; MKTG TREASURY CONF / SEM</v>
          </cell>
          <cell r="C80">
            <v>2395</v>
          </cell>
        </row>
        <row r="81">
          <cell r="A81">
            <v>8208700710</v>
          </cell>
          <cell r="B81" t="str">
            <v>FIN &amp; MKTG TREASURY TRAVEL-DOM</v>
          </cell>
          <cell r="C81">
            <v>621.91999999999996</v>
          </cell>
        </row>
        <row r="82">
          <cell r="A82">
            <v>8208700715</v>
          </cell>
          <cell r="B82" t="str">
            <v>FIN &amp; MKTG TREASURY ACCOM-DOM</v>
          </cell>
          <cell r="C82">
            <v>177</v>
          </cell>
        </row>
        <row r="83">
          <cell r="A83">
            <v>8208705120</v>
          </cell>
          <cell r="B83" t="str">
            <v>FIN &amp; MKTG TREASURY FIN ADVISR</v>
          </cell>
          <cell r="C83">
            <v>23400</v>
          </cell>
        </row>
        <row r="84">
          <cell r="A84">
            <v>8208706050</v>
          </cell>
          <cell r="B84" t="str">
            <v>FIN &amp; MKTG TREASURY BK CHARGES</v>
          </cell>
          <cell r="C84">
            <v>71907.64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NTA CECILIA"/>
      <sheetName val="Hoja1"/>
      <sheetName val="Hoja2"/>
      <sheetName val="ESTADO RED"/>
      <sheetName val="COSTOS OFICINA"/>
    </sheetNames>
    <sheetDataSet>
      <sheetData sheetId="0">
        <row r="1">
          <cell r="A1" t="str">
            <v>NIC</v>
          </cell>
        </row>
      </sheetData>
      <sheetData sheetId="1">
        <row r="1">
          <cell r="A1" t="str">
            <v>NIC</v>
          </cell>
          <cell r="B1" t="str">
            <v>nis_rad</v>
          </cell>
          <cell r="C1" t="str">
            <v>nif</v>
          </cell>
          <cell r="D1" t="str">
            <v>Nombre</v>
          </cell>
          <cell r="E1" t="str">
            <v>Direccion</v>
          </cell>
        </row>
        <row r="2">
          <cell r="A2">
            <v>5049491</v>
          </cell>
          <cell r="B2">
            <v>5050796</v>
          </cell>
          <cell r="C2">
            <v>25083541</v>
          </cell>
          <cell r="D2" t="str">
            <v>JOSE ANTONIO GARCIA</v>
          </cell>
          <cell r="E2" t="str">
            <v>CL 43A 28 19</v>
          </cell>
        </row>
        <row r="3">
          <cell r="A3">
            <v>5053012</v>
          </cell>
          <cell r="B3">
            <v>5057838</v>
          </cell>
          <cell r="C3">
            <v>25077017</v>
          </cell>
          <cell r="D3" t="str">
            <v>ADA REBECA RICO RIVAS</v>
          </cell>
          <cell r="E3" t="str">
            <v>CL 44A 27A 44</v>
          </cell>
        </row>
        <row r="4">
          <cell r="A4">
            <v>5053189</v>
          </cell>
          <cell r="B4">
            <v>5058192</v>
          </cell>
          <cell r="C4">
            <v>25083490</v>
          </cell>
          <cell r="D4" t="str">
            <v>JAKELINE SALAZAR</v>
          </cell>
          <cell r="E4" t="str">
            <v>CR 28 40 5</v>
          </cell>
        </row>
        <row r="5">
          <cell r="A5">
            <v>5056788</v>
          </cell>
          <cell r="B5">
            <v>5065390</v>
          </cell>
          <cell r="C5">
            <v>25076960</v>
          </cell>
          <cell r="D5" t="str">
            <v>MAIRA OCHOA</v>
          </cell>
          <cell r="E5" t="str">
            <v>CL 40 27 115</v>
          </cell>
        </row>
        <row r="6">
          <cell r="A6">
            <v>5056789</v>
          </cell>
          <cell r="B6">
            <v>5065392</v>
          </cell>
          <cell r="C6">
            <v>25083524</v>
          </cell>
          <cell r="D6" t="str">
            <v>RAFAEL ALVAREZ</v>
          </cell>
          <cell r="E6" t="str">
            <v>DG 41 44 8</v>
          </cell>
        </row>
        <row r="7">
          <cell r="A7">
            <v>5056790</v>
          </cell>
          <cell r="B7">
            <v>5065394</v>
          </cell>
          <cell r="C7">
            <v>25077038</v>
          </cell>
          <cell r="D7" t="str">
            <v>JULIO TAMARA</v>
          </cell>
          <cell r="E7" t="str">
            <v>CL 45 27A 25</v>
          </cell>
        </row>
        <row r="8">
          <cell r="A8">
            <v>5056804</v>
          </cell>
          <cell r="B8">
            <v>5065422</v>
          </cell>
          <cell r="C8">
            <v>25083628</v>
          </cell>
          <cell r="D8" t="str">
            <v>MANUEL MENDOZA M</v>
          </cell>
          <cell r="E8" t="str">
            <v>CL 45A 28A 39</v>
          </cell>
        </row>
        <row r="9">
          <cell r="A9">
            <v>5056805</v>
          </cell>
          <cell r="B9">
            <v>5065424</v>
          </cell>
          <cell r="C9">
            <v>25083627</v>
          </cell>
          <cell r="D9" t="str">
            <v>ANA LUZ ESTRADA</v>
          </cell>
          <cell r="E9" t="str">
            <v>CL 45A 28A 30</v>
          </cell>
        </row>
        <row r="10">
          <cell r="A10">
            <v>5057041</v>
          </cell>
          <cell r="B10">
            <v>5065896</v>
          </cell>
          <cell r="C10">
            <v>25083573</v>
          </cell>
          <cell r="D10" t="str">
            <v>EUCLIDES VARGAS</v>
          </cell>
          <cell r="E10" t="str">
            <v>CL 44A 28A 30</v>
          </cell>
        </row>
        <row r="11">
          <cell r="A11">
            <v>5057513</v>
          </cell>
          <cell r="B11">
            <v>5066840</v>
          </cell>
          <cell r="C11">
            <v>25076913</v>
          </cell>
          <cell r="D11" t="str">
            <v>MIGUEL MARTINEZ</v>
          </cell>
          <cell r="E11" t="str">
            <v>CR 27 45 22</v>
          </cell>
        </row>
        <row r="12">
          <cell r="A12">
            <v>5057515</v>
          </cell>
          <cell r="B12">
            <v>5066844</v>
          </cell>
          <cell r="C12">
            <v>25076914</v>
          </cell>
          <cell r="D12" t="str">
            <v>VICTOR SIERRA MARTINEZ</v>
          </cell>
          <cell r="E12" t="str">
            <v>CR 27 45 80</v>
          </cell>
        </row>
        <row r="13">
          <cell r="A13">
            <v>5057679</v>
          </cell>
          <cell r="B13">
            <v>5067172</v>
          </cell>
          <cell r="C13">
            <v>25083590</v>
          </cell>
          <cell r="D13" t="str">
            <v>JUAN PABLO MARTINEZ</v>
          </cell>
          <cell r="E13" t="str">
            <v>CL 45 28A 59</v>
          </cell>
        </row>
        <row r="14">
          <cell r="A14">
            <v>5058046</v>
          </cell>
          <cell r="B14">
            <v>5067906</v>
          </cell>
          <cell r="C14">
            <v>25077018</v>
          </cell>
          <cell r="D14" t="str">
            <v>NIRIS VERGARA MARTINEZ</v>
          </cell>
          <cell r="E14" t="str">
            <v>CL 44A 27A 36</v>
          </cell>
        </row>
        <row r="15">
          <cell r="A15">
            <v>5061625</v>
          </cell>
          <cell r="B15">
            <v>5075064</v>
          </cell>
          <cell r="C15">
            <v>25112986</v>
          </cell>
          <cell r="D15" t="str">
            <v>HERNANDO ARROYO CONTRERAS</v>
          </cell>
          <cell r="E15" t="str">
            <v>CL SIN NOMENCLATURA 38 9</v>
          </cell>
        </row>
        <row r="16">
          <cell r="A16">
            <v>5062285</v>
          </cell>
          <cell r="B16">
            <v>5076384</v>
          </cell>
          <cell r="C16">
            <v>25083503</v>
          </cell>
          <cell r="D16" t="str">
            <v>ISABEL ANAYA</v>
          </cell>
          <cell r="E16" t="str">
            <v>CR 28 43 31</v>
          </cell>
        </row>
        <row r="17">
          <cell r="A17">
            <v>5062346</v>
          </cell>
          <cell r="B17">
            <v>5076506</v>
          </cell>
          <cell r="C17">
            <v>25083578</v>
          </cell>
          <cell r="D17" t="str">
            <v>ETILVIA ROMERO</v>
          </cell>
          <cell r="E17" t="str">
            <v>CL 45 28 28</v>
          </cell>
        </row>
        <row r="18">
          <cell r="A18">
            <v>5096789</v>
          </cell>
          <cell r="B18">
            <v>5145392</v>
          </cell>
          <cell r="C18">
            <v>25079366</v>
          </cell>
          <cell r="D18" t="str">
            <v>OSWLADO SIERRA</v>
          </cell>
          <cell r="E18" t="str">
            <v>CR 22 16A 33</v>
          </cell>
        </row>
        <row r="19">
          <cell r="A19">
            <v>5098304</v>
          </cell>
          <cell r="B19">
            <v>5148422</v>
          </cell>
          <cell r="C19">
            <v>25056767</v>
          </cell>
          <cell r="D19" t="str">
            <v>JUAN CONDE</v>
          </cell>
          <cell r="E19" t="str">
            <v>CR 28 39A 27</v>
          </cell>
        </row>
        <row r="20">
          <cell r="A20">
            <v>5098321</v>
          </cell>
          <cell r="B20">
            <v>5148456</v>
          </cell>
          <cell r="C20">
            <v>25056957</v>
          </cell>
          <cell r="D20" t="str">
            <v>ENITH VERGARA</v>
          </cell>
          <cell r="E20" t="str">
            <v>CL 40 28 53</v>
          </cell>
        </row>
        <row r="21">
          <cell r="A21">
            <v>5098322</v>
          </cell>
          <cell r="B21">
            <v>5148458</v>
          </cell>
          <cell r="C21">
            <v>25056972</v>
          </cell>
          <cell r="D21" t="str">
            <v>ESTHER VERGARA</v>
          </cell>
          <cell r="E21" t="str">
            <v>CL 40 28B 33</v>
          </cell>
        </row>
        <row r="22">
          <cell r="A22">
            <v>5098323</v>
          </cell>
          <cell r="B22">
            <v>5148460</v>
          </cell>
          <cell r="C22">
            <v>25056971</v>
          </cell>
          <cell r="D22" t="str">
            <v>REMIGIO CAMARGO</v>
          </cell>
          <cell r="E22" t="str">
            <v>CL 40 28B 21</v>
          </cell>
        </row>
        <row r="23">
          <cell r="A23">
            <v>5098324</v>
          </cell>
          <cell r="B23">
            <v>5148462</v>
          </cell>
          <cell r="C23">
            <v>25076959</v>
          </cell>
          <cell r="D23" t="str">
            <v>MARIA DE LA ROSA</v>
          </cell>
          <cell r="E23" t="str">
            <v>CL 40 27 105</v>
          </cell>
        </row>
        <row r="24">
          <cell r="A24">
            <v>5098325</v>
          </cell>
          <cell r="B24">
            <v>5148464</v>
          </cell>
          <cell r="C24">
            <v>25076956</v>
          </cell>
          <cell r="D24" t="str">
            <v>HUMBERTO CORENA</v>
          </cell>
          <cell r="E24" t="str">
            <v>CL 40 27 81</v>
          </cell>
        </row>
        <row r="25">
          <cell r="A25">
            <v>5098326</v>
          </cell>
          <cell r="B25">
            <v>5148466</v>
          </cell>
          <cell r="C25">
            <v>25076954</v>
          </cell>
          <cell r="D25" t="str">
            <v>JUAN GARRIDO</v>
          </cell>
          <cell r="E25" t="str">
            <v>CL 40 27 65</v>
          </cell>
        </row>
        <row r="26">
          <cell r="A26">
            <v>5098328</v>
          </cell>
          <cell r="B26">
            <v>5148470</v>
          </cell>
          <cell r="C26">
            <v>25076950</v>
          </cell>
          <cell r="D26" t="str">
            <v>LUIS DE LA PUENTE</v>
          </cell>
          <cell r="E26" t="str">
            <v>CL 40 27 35</v>
          </cell>
        </row>
        <row r="27">
          <cell r="A27">
            <v>5098329</v>
          </cell>
          <cell r="B27">
            <v>5148472</v>
          </cell>
          <cell r="C27">
            <v>25076948</v>
          </cell>
          <cell r="D27" t="str">
            <v>LUIS ARTURO MERLANO</v>
          </cell>
          <cell r="E27" t="str">
            <v>CL 40 27 25</v>
          </cell>
        </row>
        <row r="28">
          <cell r="A28">
            <v>5098331</v>
          </cell>
          <cell r="B28">
            <v>5148476</v>
          </cell>
          <cell r="C28">
            <v>25076958</v>
          </cell>
          <cell r="D28" t="str">
            <v>ELY BARRIOS</v>
          </cell>
          <cell r="E28" t="str">
            <v>CL 40 27 5</v>
          </cell>
        </row>
        <row r="29">
          <cell r="A29">
            <v>5098333</v>
          </cell>
          <cell r="B29">
            <v>5148480</v>
          </cell>
          <cell r="C29">
            <v>25076947</v>
          </cell>
          <cell r="D29" t="str">
            <v>WILLIAM PATERNINA</v>
          </cell>
          <cell r="E29" t="str">
            <v>CL 40 27 22</v>
          </cell>
        </row>
        <row r="30">
          <cell r="A30">
            <v>5098334</v>
          </cell>
          <cell r="B30">
            <v>5148482</v>
          </cell>
          <cell r="C30">
            <v>25076949</v>
          </cell>
          <cell r="D30" t="str">
            <v>HECTOR MARTELO</v>
          </cell>
          <cell r="E30" t="str">
            <v>CL 40 27 34</v>
          </cell>
        </row>
        <row r="31">
          <cell r="A31">
            <v>5098335</v>
          </cell>
          <cell r="B31">
            <v>5148484</v>
          </cell>
          <cell r="C31">
            <v>25076952</v>
          </cell>
          <cell r="D31" t="str">
            <v>ANGELA CASTILLO</v>
          </cell>
          <cell r="E31" t="str">
            <v>CL 40 27 54</v>
          </cell>
        </row>
        <row r="32">
          <cell r="A32">
            <v>5098336</v>
          </cell>
          <cell r="B32">
            <v>5148486</v>
          </cell>
          <cell r="C32">
            <v>25076953</v>
          </cell>
          <cell r="D32" t="str">
            <v>FANNY VELEZ MATIAS</v>
          </cell>
          <cell r="E32" t="str">
            <v>CL 40 27 64</v>
          </cell>
        </row>
        <row r="33">
          <cell r="A33">
            <v>5098337</v>
          </cell>
          <cell r="B33">
            <v>5148488</v>
          </cell>
          <cell r="C33">
            <v>25076955</v>
          </cell>
          <cell r="D33" t="str">
            <v>DILIA BELTRAN</v>
          </cell>
          <cell r="E33" t="str">
            <v>CL 40 27 74</v>
          </cell>
        </row>
        <row r="34">
          <cell r="A34">
            <v>5098338</v>
          </cell>
          <cell r="B34">
            <v>5148490</v>
          </cell>
          <cell r="C34">
            <v>25076957</v>
          </cell>
          <cell r="D34" t="str">
            <v>RUTH CH DE JARAVA</v>
          </cell>
          <cell r="E34" t="str">
            <v>CL 40 27 88</v>
          </cell>
        </row>
        <row r="35">
          <cell r="A35">
            <v>5098339</v>
          </cell>
          <cell r="B35">
            <v>5148492</v>
          </cell>
          <cell r="C35">
            <v>25076932</v>
          </cell>
          <cell r="D35" t="str">
            <v>EDUARDO SUAREZ</v>
          </cell>
          <cell r="E35" t="str">
            <v>CR 28 49 20</v>
          </cell>
        </row>
        <row r="36">
          <cell r="A36">
            <v>5098341</v>
          </cell>
          <cell r="B36">
            <v>5148496</v>
          </cell>
          <cell r="C36">
            <v>25083502</v>
          </cell>
          <cell r="D36" t="str">
            <v>EDUARDO PERALTA</v>
          </cell>
          <cell r="E36" t="str">
            <v>CR 28 40 31</v>
          </cell>
        </row>
        <row r="37">
          <cell r="A37">
            <v>5098342</v>
          </cell>
          <cell r="B37">
            <v>5148498</v>
          </cell>
          <cell r="C37">
            <v>25083492</v>
          </cell>
          <cell r="D37" t="str">
            <v>MIGUEL PERALTA</v>
          </cell>
          <cell r="E37" t="str">
            <v>CR 28 40 25</v>
          </cell>
        </row>
        <row r="38">
          <cell r="A38">
            <v>5098343</v>
          </cell>
          <cell r="B38">
            <v>5148500</v>
          </cell>
          <cell r="C38">
            <v>25083491</v>
          </cell>
          <cell r="D38" t="str">
            <v>ROGER BARRERA A</v>
          </cell>
          <cell r="E38" t="str">
            <v>CR 28 40 19</v>
          </cell>
        </row>
        <row r="39">
          <cell r="A39">
            <v>5098344</v>
          </cell>
          <cell r="B39">
            <v>5148502</v>
          </cell>
          <cell r="C39">
            <v>25083515</v>
          </cell>
          <cell r="D39" t="str">
            <v>DAVID JARABA</v>
          </cell>
          <cell r="E39" t="str">
            <v>CL 40 28 16</v>
          </cell>
        </row>
        <row r="40">
          <cell r="A40">
            <v>5098345</v>
          </cell>
          <cell r="B40">
            <v>5148504</v>
          </cell>
          <cell r="C40">
            <v>25083516</v>
          </cell>
          <cell r="D40" t="str">
            <v>JAIRO TAMARA BELTRAN</v>
          </cell>
          <cell r="E40" t="str">
            <v>CL 40 28 24</v>
          </cell>
        </row>
        <row r="41">
          <cell r="A41">
            <v>5098346</v>
          </cell>
          <cell r="B41">
            <v>5148506</v>
          </cell>
          <cell r="C41">
            <v>25083517</v>
          </cell>
          <cell r="D41" t="str">
            <v>EUSEBIO CHAVEZ</v>
          </cell>
          <cell r="E41" t="str">
            <v>CL 40 28 42</v>
          </cell>
        </row>
        <row r="42">
          <cell r="A42">
            <v>5098347</v>
          </cell>
          <cell r="B42">
            <v>5148508</v>
          </cell>
          <cell r="C42">
            <v>25083530</v>
          </cell>
          <cell r="D42" t="str">
            <v>MIRIAM MONTES</v>
          </cell>
          <cell r="E42" t="str">
            <v>CL 43 28 7</v>
          </cell>
        </row>
        <row r="43">
          <cell r="A43">
            <v>5098348</v>
          </cell>
          <cell r="B43">
            <v>5148510</v>
          </cell>
          <cell r="C43">
            <v>25083533</v>
          </cell>
          <cell r="D43" t="str">
            <v>JUDITH TAMARA</v>
          </cell>
          <cell r="E43" t="str">
            <v>CL 43 28 37</v>
          </cell>
        </row>
        <row r="44">
          <cell r="A44">
            <v>5098349</v>
          </cell>
          <cell r="B44">
            <v>5148512</v>
          </cell>
          <cell r="C44">
            <v>25083528</v>
          </cell>
          <cell r="D44" t="str">
            <v>DIGNA MARTINEZ</v>
          </cell>
          <cell r="E44" t="str">
            <v>CL 43 28 73</v>
          </cell>
        </row>
        <row r="45">
          <cell r="A45">
            <v>5098350</v>
          </cell>
          <cell r="B45">
            <v>5148514</v>
          </cell>
          <cell r="C45">
            <v>25083535</v>
          </cell>
          <cell r="D45" t="str">
            <v>SIMON GENES</v>
          </cell>
          <cell r="E45" t="str">
            <v>CL 43 28 57</v>
          </cell>
        </row>
        <row r="46">
          <cell r="A46">
            <v>5098353</v>
          </cell>
          <cell r="B46">
            <v>5148520</v>
          </cell>
          <cell r="C46">
            <v>25083525</v>
          </cell>
          <cell r="D46" t="str">
            <v>MANUEL OZUNA</v>
          </cell>
          <cell r="E46" t="str">
            <v>CL 43 28 23</v>
          </cell>
        </row>
        <row r="47">
          <cell r="A47">
            <v>5098354</v>
          </cell>
          <cell r="B47">
            <v>5148522</v>
          </cell>
          <cell r="C47">
            <v>25076925</v>
          </cell>
          <cell r="D47" t="str">
            <v>RUGERO DOMINGUEZ</v>
          </cell>
          <cell r="E47" t="str">
            <v>CR 28 40 34</v>
          </cell>
        </row>
        <row r="48">
          <cell r="A48">
            <v>5098355</v>
          </cell>
          <cell r="B48">
            <v>5148524</v>
          </cell>
          <cell r="C48">
            <v>25076970</v>
          </cell>
          <cell r="D48" t="str">
            <v>ULISES AGUA</v>
          </cell>
          <cell r="E48" t="str">
            <v>CL 43 27 97</v>
          </cell>
        </row>
        <row r="49">
          <cell r="A49">
            <v>5098366</v>
          </cell>
          <cell r="B49">
            <v>5148546</v>
          </cell>
          <cell r="C49">
            <v>25076971</v>
          </cell>
          <cell r="D49" t="str">
            <v>LEOCADIO RODRIGUEZ</v>
          </cell>
          <cell r="E49" t="str">
            <v>CL 43 27A 18</v>
          </cell>
        </row>
        <row r="50">
          <cell r="A50">
            <v>5098367</v>
          </cell>
          <cell r="B50">
            <v>5148548</v>
          </cell>
          <cell r="C50">
            <v>25076972</v>
          </cell>
          <cell r="D50" t="str">
            <v>NIDIAN BARBOSA P</v>
          </cell>
          <cell r="E50" t="str">
            <v>CL 43 27A 28</v>
          </cell>
        </row>
        <row r="51">
          <cell r="A51">
            <v>5098370</v>
          </cell>
          <cell r="B51">
            <v>5148554</v>
          </cell>
          <cell r="C51">
            <v>25083532</v>
          </cell>
          <cell r="D51" t="str">
            <v>AMELIA MARTINEZ</v>
          </cell>
          <cell r="E51" t="str">
            <v>CL 43 28 20</v>
          </cell>
        </row>
        <row r="52">
          <cell r="A52">
            <v>5098372</v>
          </cell>
          <cell r="B52">
            <v>5148558</v>
          </cell>
          <cell r="C52">
            <v>25083526</v>
          </cell>
          <cell r="D52" t="str">
            <v>CESAR VEGA BARRERA</v>
          </cell>
          <cell r="E52" t="str">
            <v>CL 43 28 34</v>
          </cell>
        </row>
        <row r="53">
          <cell r="A53">
            <v>5098373</v>
          </cell>
          <cell r="B53">
            <v>5148560</v>
          </cell>
          <cell r="C53">
            <v>25083527</v>
          </cell>
          <cell r="D53" t="str">
            <v>GEORGINA VILLALBA</v>
          </cell>
          <cell r="E53" t="str">
            <v>CL 43 28 44</v>
          </cell>
        </row>
        <row r="54">
          <cell r="A54">
            <v>5098375</v>
          </cell>
          <cell r="B54">
            <v>5148564</v>
          </cell>
          <cell r="C54">
            <v>25083549</v>
          </cell>
          <cell r="D54" t="str">
            <v>CUSTODIO CASTILLO</v>
          </cell>
          <cell r="E54" t="str">
            <v>CL 43A 28 85</v>
          </cell>
        </row>
        <row r="55">
          <cell r="A55">
            <v>5098376</v>
          </cell>
          <cell r="B55">
            <v>5148566</v>
          </cell>
          <cell r="C55">
            <v>25083544</v>
          </cell>
          <cell r="D55" t="str">
            <v>ANTOLIN DIAZ</v>
          </cell>
          <cell r="E55" t="str">
            <v>CL 43A 28 65</v>
          </cell>
        </row>
        <row r="56">
          <cell r="A56">
            <v>5098377</v>
          </cell>
          <cell r="B56">
            <v>5148568</v>
          </cell>
          <cell r="C56">
            <v>25083543</v>
          </cell>
          <cell r="D56" t="str">
            <v>MARY L PATERNINA</v>
          </cell>
          <cell r="E56" t="str">
            <v>CL 43A 28 55</v>
          </cell>
        </row>
        <row r="57">
          <cell r="A57">
            <v>5098378</v>
          </cell>
          <cell r="B57">
            <v>5148570</v>
          </cell>
          <cell r="C57">
            <v>25083542</v>
          </cell>
          <cell r="D57" t="str">
            <v>EDITH DE VERGARA</v>
          </cell>
          <cell r="E57" t="str">
            <v>CL 43A 28 39</v>
          </cell>
        </row>
        <row r="58">
          <cell r="A58">
            <v>5098379</v>
          </cell>
          <cell r="B58">
            <v>5148572</v>
          </cell>
          <cell r="C58">
            <v>25083539</v>
          </cell>
          <cell r="D58" t="str">
            <v>OTILIO PATERNINA</v>
          </cell>
          <cell r="E58" t="str">
            <v>CL 43A 28 11</v>
          </cell>
        </row>
        <row r="59">
          <cell r="A59">
            <v>5098380</v>
          </cell>
          <cell r="B59">
            <v>5148574</v>
          </cell>
          <cell r="C59">
            <v>25076933</v>
          </cell>
          <cell r="D59" t="str">
            <v>CARLOS E BARBOZA</v>
          </cell>
          <cell r="E59" t="str">
            <v>CR 28 43 22</v>
          </cell>
        </row>
        <row r="60">
          <cell r="A60">
            <v>5098383</v>
          </cell>
          <cell r="B60">
            <v>5148580</v>
          </cell>
          <cell r="C60">
            <v>25076984</v>
          </cell>
          <cell r="D60" t="str">
            <v>ARGEMIRO APARICIO</v>
          </cell>
          <cell r="E60" t="str">
            <v>CL 43A 27A 33</v>
          </cell>
        </row>
        <row r="61">
          <cell r="A61">
            <v>5098384</v>
          </cell>
          <cell r="B61">
            <v>5148582</v>
          </cell>
          <cell r="C61">
            <v>25076985</v>
          </cell>
          <cell r="D61" t="str">
            <v>SIMONA BERTEL</v>
          </cell>
          <cell r="E61" t="str">
            <v>CL 43A 27A 13</v>
          </cell>
        </row>
        <row r="62">
          <cell r="A62">
            <v>5098385</v>
          </cell>
          <cell r="B62">
            <v>5148584</v>
          </cell>
          <cell r="C62">
            <v>25076983</v>
          </cell>
          <cell r="D62" t="str">
            <v>MARIA DEL R FRANCO</v>
          </cell>
          <cell r="E62" t="str">
            <v>CL 43A 27A 3</v>
          </cell>
        </row>
        <row r="63">
          <cell r="A63">
            <v>5098386</v>
          </cell>
          <cell r="B63">
            <v>5148586</v>
          </cell>
          <cell r="C63">
            <v>25076982</v>
          </cell>
          <cell r="D63" t="str">
            <v>ENRIQUE FLOREZ</v>
          </cell>
          <cell r="E63" t="str">
            <v>CL 43A 27 51</v>
          </cell>
        </row>
        <row r="64">
          <cell r="A64">
            <v>5098391</v>
          </cell>
          <cell r="B64">
            <v>5148596</v>
          </cell>
          <cell r="C64">
            <v>25076979</v>
          </cell>
          <cell r="D64" t="str">
            <v>NANCY C VDA DE MESTRA</v>
          </cell>
          <cell r="E64" t="str">
            <v>CL 43A 27 34</v>
          </cell>
        </row>
        <row r="65">
          <cell r="A65">
            <v>5098393</v>
          </cell>
          <cell r="B65">
            <v>5148600</v>
          </cell>
          <cell r="C65">
            <v>25076915</v>
          </cell>
          <cell r="D65" t="str">
            <v>COLEGIO SIMANY</v>
          </cell>
          <cell r="E65" t="str">
            <v>CR 27A 43A 10</v>
          </cell>
        </row>
        <row r="66">
          <cell r="A66">
            <v>5098394</v>
          </cell>
          <cell r="B66">
            <v>5148602</v>
          </cell>
          <cell r="C66">
            <v>25083494</v>
          </cell>
          <cell r="D66" t="str">
            <v>ANA ALSATE GUZMAN</v>
          </cell>
          <cell r="E66" t="str">
            <v>CR 28 43A 5</v>
          </cell>
        </row>
        <row r="67">
          <cell r="A67">
            <v>5098395</v>
          </cell>
          <cell r="B67">
            <v>5148604</v>
          </cell>
          <cell r="C67">
            <v>25083540</v>
          </cell>
          <cell r="D67" t="str">
            <v>BEATRIZ CONTRERAS</v>
          </cell>
          <cell r="E67" t="str">
            <v>CL 43A 28 18</v>
          </cell>
        </row>
        <row r="68">
          <cell r="A68">
            <v>5098396</v>
          </cell>
          <cell r="B68">
            <v>5148606</v>
          </cell>
          <cell r="C68">
            <v>25083547</v>
          </cell>
          <cell r="D68" t="str">
            <v>ROSA BENITEZ</v>
          </cell>
          <cell r="E68" t="str">
            <v>CL 43A 28 50</v>
          </cell>
        </row>
        <row r="69">
          <cell r="A69">
            <v>5098397</v>
          </cell>
          <cell r="B69">
            <v>5148608</v>
          </cell>
          <cell r="C69">
            <v>25083548</v>
          </cell>
          <cell r="D69" t="str">
            <v>VIRGINIA CAMARGO</v>
          </cell>
          <cell r="E69" t="str">
            <v>CL 43A 28 62</v>
          </cell>
        </row>
        <row r="70">
          <cell r="A70">
            <v>5098398</v>
          </cell>
          <cell r="B70">
            <v>5148610</v>
          </cell>
          <cell r="C70">
            <v>25083545</v>
          </cell>
          <cell r="D70" t="str">
            <v>EVANGELISTA PACHECO</v>
          </cell>
          <cell r="E70" t="str">
            <v>CL 43A 28 72</v>
          </cell>
        </row>
        <row r="71">
          <cell r="A71">
            <v>5098401</v>
          </cell>
          <cell r="B71">
            <v>5148616</v>
          </cell>
          <cell r="C71">
            <v>25083518</v>
          </cell>
          <cell r="D71" t="str">
            <v>ONELIA POLANCO C</v>
          </cell>
          <cell r="E71" t="str">
            <v>DG 41 28A 36</v>
          </cell>
        </row>
        <row r="72">
          <cell r="A72">
            <v>5098402</v>
          </cell>
          <cell r="B72">
            <v>5148618</v>
          </cell>
          <cell r="C72">
            <v>25083561</v>
          </cell>
          <cell r="D72" t="str">
            <v>JOSE MARIA VALDES</v>
          </cell>
          <cell r="E72" t="str">
            <v>CL 44 28 95</v>
          </cell>
        </row>
        <row r="73">
          <cell r="A73">
            <v>5098404</v>
          </cell>
          <cell r="B73">
            <v>5148622</v>
          </cell>
          <cell r="C73">
            <v>25083560</v>
          </cell>
          <cell r="D73" t="str">
            <v>FRANCISCO GARCES</v>
          </cell>
          <cell r="E73" t="str">
            <v>CL 44 28 67</v>
          </cell>
        </row>
        <row r="74">
          <cell r="A74">
            <v>5098405</v>
          </cell>
          <cell r="B74">
            <v>5148624</v>
          </cell>
          <cell r="C74">
            <v>25083555</v>
          </cell>
          <cell r="D74" t="str">
            <v>ALEJANDRO RUIZ P</v>
          </cell>
          <cell r="E74" t="str">
            <v>CL 44 28 51</v>
          </cell>
        </row>
        <row r="75">
          <cell r="A75">
            <v>5098406</v>
          </cell>
          <cell r="B75">
            <v>5148626</v>
          </cell>
          <cell r="C75">
            <v>25083553</v>
          </cell>
          <cell r="D75" t="str">
            <v>OBANDO SIERRA LARA</v>
          </cell>
          <cell r="E75" t="str">
            <v>CL 44 28 45</v>
          </cell>
        </row>
        <row r="76">
          <cell r="A76">
            <v>5098407</v>
          </cell>
          <cell r="B76">
            <v>5148628</v>
          </cell>
          <cell r="C76">
            <v>25083559</v>
          </cell>
          <cell r="D76" t="str">
            <v>ARMIDA NISPERUZA</v>
          </cell>
          <cell r="E76" t="str">
            <v>CL 44 28 33</v>
          </cell>
        </row>
        <row r="77">
          <cell r="A77">
            <v>5098408</v>
          </cell>
          <cell r="B77">
            <v>5148630</v>
          </cell>
          <cell r="C77">
            <v>25083550</v>
          </cell>
          <cell r="D77" t="str">
            <v>CRISTOBAL ACOSTA</v>
          </cell>
          <cell r="E77" t="str">
            <v>CL 44 28 15</v>
          </cell>
        </row>
        <row r="78">
          <cell r="A78">
            <v>5098411</v>
          </cell>
          <cell r="B78">
            <v>5148636</v>
          </cell>
          <cell r="C78">
            <v>25076990</v>
          </cell>
          <cell r="D78" t="str">
            <v>PLUTARCO DIAZ</v>
          </cell>
          <cell r="E78" t="str">
            <v>CL 44 27 21</v>
          </cell>
        </row>
        <row r="79">
          <cell r="A79">
            <v>5098412</v>
          </cell>
          <cell r="B79">
            <v>5148638</v>
          </cell>
          <cell r="C79">
            <v>25076991</v>
          </cell>
          <cell r="D79" t="str">
            <v>LACIDES SALCEDO</v>
          </cell>
          <cell r="E79" t="str">
            <v>CL 44 27 24</v>
          </cell>
        </row>
        <row r="80">
          <cell r="A80">
            <v>5098413</v>
          </cell>
          <cell r="B80">
            <v>5148640</v>
          </cell>
          <cell r="C80">
            <v>25076916</v>
          </cell>
          <cell r="D80" t="str">
            <v>ELVIA OSORIO RICARDO</v>
          </cell>
          <cell r="E80" t="str">
            <v>CR 27A 44 4</v>
          </cell>
        </row>
        <row r="81">
          <cell r="A81">
            <v>5098414</v>
          </cell>
          <cell r="B81">
            <v>5148642</v>
          </cell>
          <cell r="C81">
            <v>25112989</v>
          </cell>
          <cell r="D81" t="str">
            <v>ALVARO BARRERA</v>
          </cell>
          <cell r="E81" t="str">
            <v>CL SIN NOMENCLATURA 44 5</v>
          </cell>
        </row>
        <row r="82">
          <cell r="A82">
            <v>5098415</v>
          </cell>
          <cell r="B82">
            <v>5148644</v>
          </cell>
          <cell r="C82">
            <v>25076992</v>
          </cell>
          <cell r="D82" t="str">
            <v>FRANCISCO DIAZ</v>
          </cell>
          <cell r="E82" t="str">
            <v>CL 44 27A 4</v>
          </cell>
        </row>
        <row r="83">
          <cell r="A83">
            <v>5098416</v>
          </cell>
          <cell r="B83">
            <v>5148646</v>
          </cell>
          <cell r="C83">
            <v>25076993</v>
          </cell>
          <cell r="D83" t="str">
            <v>JULIO FLOREZ</v>
          </cell>
          <cell r="E83" t="str">
            <v>CL 44 27A 18</v>
          </cell>
        </row>
        <row r="84">
          <cell r="A84">
            <v>5098417</v>
          </cell>
          <cell r="B84">
            <v>5148648</v>
          </cell>
          <cell r="C84">
            <v>25076994</v>
          </cell>
          <cell r="D84" t="str">
            <v>CALIXTA LOZANO</v>
          </cell>
          <cell r="E84" t="str">
            <v>CL 44 27A 34</v>
          </cell>
        </row>
        <row r="85">
          <cell r="A85">
            <v>5098418</v>
          </cell>
          <cell r="B85">
            <v>5148650</v>
          </cell>
          <cell r="C85">
            <v>25076995</v>
          </cell>
          <cell r="D85" t="str">
            <v>URBANO SUAREZ</v>
          </cell>
          <cell r="E85" t="str">
            <v>CL 44 27A 58</v>
          </cell>
        </row>
        <row r="86">
          <cell r="A86">
            <v>5098419</v>
          </cell>
          <cell r="B86">
            <v>5148652</v>
          </cell>
          <cell r="C86">
            <v>25076928</v>
          </cell>
          <cell r="D86" t="str">
            <v>OVIDIO LOZANO</v>
          </cell>
          <cell r="E86" t="str">
            <v>CR 28 44 24</v>
          </cell>
        </row>
        <row r="87">
          <cell r="A87">
            <v>5098421</v>
          </cell>
          <cell r="B87">
            <v>5148656</v>
          </cell>
          <cell r="C87">
            <v>25083504</v>
          </cell>
          <cell r="D87" t="str">
            <v>ALICIA DEL S BARRERA L</v>
          </cell>
          <cell r="E87" t="str">
            <v>CR 28 44 6</v>
          </cell>
        </row>
        <row r="88">
          <cell r="A88">
            <v>5098423</v>
          </cell>
          <cell r="B88">
            <v>5148660</v>
          </cell>
          <cell r="C88">
            <v>25083552</v>
          </cell>
          <cell r="D88" t="str">
            <v>JORGE AGAMEZ</v>
          </cell>
          <cell r="E88" t="str">
            <v>CL 44 28 34</v>
          </cell>
        </row>
        <row r="89">
          <cell r="A89">
            <v>5098423</v>
          </cell>
          <cell r="B89">
            <v>5148660</v>
          </cell>
          <cell r="C89">
            <v>25083552</v>
          </cell>
          <cell r="D89" t="str">
            <v>JORGE AGAMEZ</v>
          </cell>
          <cell r="E89" t="str">
            <v>CL 44 28 34</v>
          </cell>
        </row>
        <row r="90">
          <cell r="A90">
            <v>5098424</v>
          </cell>
          <cell r="B90">
            <v>5148662</v>
          </cell>
          <cell r="C90">
            <v>25083554</v>
          </cell>
          <cell r="D90" t="str">
            <v>JOSE MONTES</v>
          </cell>
          <cell r="E90" t="str">
            <v>CL 44 28 46</v>
          </cell>
        </row>
        <row r="91">
          <cell r="A91">
            <v>5098425</v>
          </cell>
          <cell r="B91">
            <v>5148664</v>
          </cell>
          <cell r="C91">
            <v>25083556</v>
          </cell>
          <cell r="D91" t="str">
            <v>JULIAN GORDON</v>
          </cell>
          <cell r="E91" t="str">
            <v>CL 44 28 56</v>
          </cell>
        </row>
        <row r="92">
          <cell r="A92">
            <v>5098426</v>
          </cell>
          <cell r="B92">
            <v>5148666</v>
          </cell>
          <cell r="C92">
            <v>25083557</v>
          </cell>
          <cell r="D92" t="str">
            <v>GLADYS LEIVA</v>
          </cell>
          <cell r="E92" t="str">
            <v>CL 44 28 66</v>
          </cell>
        </row>
        <row r="93">
          <cell r="A93">
            <v>5098427</v>
          </cell>
          <cell r="B93">
            <v>5148668</v>
          </cell>
          <cell r="C93">
            <v>25083506</v>
          </cell>
          <cell r="D93" t="str">
            <v>GABRIEL TAPIAS</v>
          </cell>
          <cell r="E93" t="str">
            <v>CR 28B 44 4</v>
          </cell>
        </row>
        <row r="94">
          <cell r="A94">
            <v>5098428</v>
          </cell>
          <cell r="B94">
            <v>5148670</v>
          </cell>
          <cell r="C94">
            <v>25083562</v>
          </cell>
          <cell r="D94" t="str">
            <v>JULIO VILORIA</v>
          </cell>
          <cell r="E94" t="str">
            <v>CL 44 28A 14</v>
          </cell>
        </row>
        <row r="95">
          <cell r="A95">
            <v>5098429</v>
          </cell>
          <cell r="B95">
            <v>5148672</v>
          </cell>
          <cell r="C95">
            <v>25083507</v>
          </cell>
          <cell r="D95" t="str">
            <v>RUBY ARROYO</v>
          </cell>
          <cell r="E95" t="str">
            <v>CR 28B 44 18</v>
          </cell>
        </row>
        <row r="96">
          <cell r="A96">
            <v>5098432</v>
          </cell>
          <cell r="B96">
            <v>5148678</v>
          </cell>
          <cell r="C96">
            <v>25083513</v>
          </cell>
          <cell r="D96" t="str">
            <v>CARLOS ACOSTA</v>
          </cell>
          <cell r="E96" t="str">
            <v>CR 28B 44 49</v>
          </cell>
        </row>
        <row r="97">
          <cell r="A97">
            <v>5098433</v>
          </cell>
          <cell r="B97">
            <v>5148680</v>
          </cell>
          <cell r="C97">
            <v>25083512</v>
          </cell>
          <cell r="D97" t="str">
            <v>BERNARDINO CONTRERAS</v>
          </cell>
          <cell r="E97" t="str">
            <v>CR 28B 44 31</v>
          </cell>
        </row>
        <row r="98">
          <cell r="A98">
            <v>5098434</v>
          </cell>
          <cell r="B98">
            <v>5148682</v>
          </cell>
          <cell r="C98">
            <v>25083510</v>
          </cell>
          <cell r="D98" t="str">
            <v>ELSA CARABALLO</v>
          </cell>
          <cell r="E98" t="str">
            <v>CR 28B 44 17</v>
          </cell>
        </row>
        <row r="99">
          <cell r="A99">
            <v>5098435</v>
          </cell>
          <cell r="B99">
            <v>5148684</v>
          </cell>
          <cell r="C99">
            <v>25083509</v>
          </cell>
          <cell r="D99" t="str">
            <v>LUISA ALVAREZ</v>
          </cell>
          <cell r="E99" t="str">
            <v>CR 28B 44 5</v>
          </cell>
        </row>
        <row r="100">
          <cell r="A100">
            <v>5098436</v>
          </cell>
          <cell r="B100">
            <v>5148686</v>
          </cell>
          <cell r="C100">
            <v>25083571</v>
          </cell>
          <cell r="D100" t="str">
            <v>ALVARO MEJIA</v>
          </cell>
          <cell r="E100" t="str">
            <v>CL 44A 28A 17</v>
          </cell>
        </row>
        <row r="101">
          <cell r="A101">
            <v>5098437</v>
          </cell>
          <cell r="B101">
            <v>5148688</v>
          </cell>
          <cell r="C101">
            <v>25083576</v>
          </cell>
          <cell r="D101" t="str">
            <v>ANA VARGAS T</v>
          </cell>
          <cell r="E101" t="str">
            <v>CL 44A 28A 32</v>
          </cell>
        </row>
        <row r="102">
          <cell r="A102">
            <v>5098438</v>
          </cell>
          <cell r="B102">
            <v>5148690</v>
          </cell>
          <cell r="C102">
            <v>25083569</v>
          </cell>
          <cell r="D102" t="str">
            <v>ALEJANDRO D GONZALEZ</v>
          </cell>
          <cell r="E102" t="str">
            <v>CL 44A 28 49</v>
          </cell>
        </row>
        <row r="103">
          <cell r="A103">
            <v>5098439</v>
          </cell>
          <cell r="B103">
            <v>5148692</v>
          </cell>
          <cell r="C103">
            <v>25083568</v>
          </cell>
          <cell r="D103" t="str">
            <v>ANGEL GONZALEZ</v>
          </cell>
          <cell r="E103" t="str">
            <v>CL 44A 28 33</v>
          </cell>
        </row>
        <row r="104">
          <cell r="A104">
            <v>5098440</v>
          </cell>
          <cell r="B104">
            <v>5148694</v>
          </cell>
          <cell r="C104">
            <v>25083566</v>
          </cell>
          <cell r="D104" t="str">
            <v>MALVINA PEREZ DE LAGAR</v>
          </cell>
          <cell r="E104" t="str">
            <v>CL 44A 28 23</v>
          </cell>
        </row>
        <row r="105">
          <cell r="A105">
            <v>5098442</v>
          </cell>
          <cell r="B105">
            <v>5148698</v>
          </cell>
          <cell r="C105">
            <v>25076929</v>
          </cell>
          <cell r="D105" t="str">
            <v>LUZ ORTEGA DE B</v>
          </cell>
          <cell r="E105" t="str">
            <v>CR 28 44 34</v>
          </cell>
        </row>
        <row r="106">
          <cell r="A106">
            <v>5098443</v>
          </cell>
          <cell r="B106">
            <v>5148700</v>
          </cell>
          <cell r="C106">
            <v>25077016</v>
          </cell>
          <cell r="D106" t="str">
            <v>ILUMINADO GARRIDO</v>
          </cell>
          <cell r="E106" t="str">
            <v>CL 44A 27A 35</v>
          </cell>
        </row>
        <row r="107">
          <cell r="A107">
            <v>5098444</v>
          </cell>
          <cell r="B107">
            <v>5148702</v>
          </cell>
          <cell r="C107">
            <v>25077013</v>
          </cell>
          <cell r="D107" t="str">
            <v>ELIZABETH A DE SIERRA</v>
          </cell>
          <cell r="E107" t="str">
            <v>CL 44A 27A 15</v>
          </cell>
        </row>
        <row r="108">
          <cell r="A108">
            <v>5098446</v>
          </cell>
          <cell r="B108">
            <v>5148706</v>
          </cell>
          <cell r="C108">
            <v>25077009</v>
          </cell>
          <cell r="D108" t="str">
            <v>CECILIO MEJIA G</v>
          </cell>
          <cell r="E108" t="str">
            <v>CL 44A 27 41</v>
          </cell>
        </row>
        <row r="109">
          <cell r="A109">
            <v>5098447</v>
          </cell>
          <cell r="B109">
            <v>5148708</v>
          </cell>
          <cell r="C109">
            <v>25077007</v>
          </cell>
          <cell r="D109" t="str">
            <v>UBEL MEJIA</v>
          </cell>
          <cell r="E109" t="str">
            <v>CL 44A 27 21</v>
          </cell>
        </row>
        <row r="110">
          <cell r="A110">
            <v>5098448</v>
          </cell>
          <cell r="B110">
            <v>5148710</v>
          </cell>
          <cell r="C110">
            <v>25077005</v>
          </cell>
          <cell r="D110" t="str">
            <v>HILARIA SALAZAR</v>
          </cell>
          <cell r="E110" t="str">
            <v>CL 44A 27 13</v>
          </cell>
        </row>
        <row r="111">
          <cell r="A111">
            <v>5098449</v>
          </cell>
          <cell r="B111">
            <v>5148712</v>
          </cell>
          <cell r="C111">
            <v>25077004</v>
          </cell>
          <cell r="D111" t="str">
            <v>PASCUAL ARROYO</v>
          </cell>
          <cell r="E111" t="str">
            <v>CL 44A 27 12</v>
          </cell>
        </row>
        <row r="112">
          <cell r="A112">
            <v>5098450</v>
          </cell>
          <cell r="B112">
            <v>5148714</v>
          </cell>
          <cell r="C112">
            <v>25077006</v>
          </cell>
          <cell r="D112" t="str">
            <v>FRANCISCO ECHEVERRIA</v>
          </cell>
          <cell r="E112" t="str">
            <v>CL 44A 27 20</v>
          </cell>
        </row>
        <row r="113">
          <cell r="A113">
            <v>5098452</v>
          </cell>
          <cell r="B113">
            <v>5148718</v>
          </cell>
          <cell r="C113">
            <v>25076926</v>
          </cell>
          <cell r="D113" t="str">
            <v>CELEDONIO SILVA</v>
          </cell>
          <cell r="E113" t="str">
            <v>CR 28 44 10</v>
          </cell>
        </row>
        <row r="114">
          <cell r="A114">
            <v>5098453</v>
          </cell>
          <cell r="B114">
            <v>5148720</v>
          </cell>
          <cell r="C114">
            <v>25077008</v>
          </cell>
          <cell r="D114" t="str">
            <v>CRISTOBAL GENEZ M</v>
          </cell>
          <cell r="E114" t="str">
            <v>CL 44A 27 36</v>
          </cell>
        </row>
        <row r="115">
          <cell r="A115">
            <v>5098454</v>
          </cell>
          <cell r="B115">
            <v>5148722</v>
          </cell>
          <cell r="C115">
            <v>25077011</v>
          </cell>
          <cell r="D115" t="str">
            <v>MANUEL BERTEL</v>
          </cell>
          <cell r="E115" t="str">
            <v>CL 44A 27 56</v>
          </cell>
        </row>
        <row r="116">
          <cell r="A116">
            <v>5098455</v>
          </cell>
          <cell r="B116">
            <v>5148724</v>
          </cell>
          <cell r="C116">
            <v>25077012</v>
          </cell>
          <cell r="D116" t="str">
            <v>MARIA TORRES</v>
          </cell>
          <cell r="E116" t="str">
            <v>CL 44A 27A 4</v>
          </cell>
        </row>
        <row r="117">
          <cell r="A117">
            <v>5098456</v>
          </cell>
          <cell r="B117">
            <v>5148726</v>
          </cell>
          <cell r="C117">
            <v>25077014</v>
          </cell>
          <cell r="D117" t="str">
            <v>ROSARIO GRACIA</v>
          </cell>
          <cell r="E117" t="str">
            <v>CL 44A 27A 28</v>
          </cell>
        </row>
        <row r="118">
          <cell r="A118">
            <v>5098458</v>
          </cell>
          <cell r="B118">
            <v>5148730</v>
          </cell>
          <cell r="C118">
            <v>25076930</v>
          </cell>
          <cell r="D118" t="str">
            <v>ISABEL CHAVEZ</v>
          </cell>
          <cell r="E118" t="str">
            <v>CR 28 44A 4</v>
          </cell>
        </row>
        <row r="119">
          <cell r="A119">
            <v>5098459</v>
          </cell>
          <cell r="B119">
            <v>5148732</v>
          </cell>
          <cell r="C119">
            <v>25083496</v>
          </cell>
          <cell r="D119" t="str">
            <v>LIRA OTERO</v>
          </cell>
          <cell r="E119" t="str">
            <v>CR 28 44 33</v>
          </cell>
        </row>
        <row r="120">
          <cell r="A120">
            <v>5098462</v>
          </cell>
          <cell r="B120">
            <v>5148738</v>
          </cell>
          <cell r="C120">
            <v>25083565</v>
          </cell>
          <cell r="D120" t="str">
            <v>ALEJANDRO ENRIQUE</v>
          </cell>
          <cell r="E120" t="str">
            <v>CL 44A 28 22</v>
          </cell>
        </row>
        <row r="121">
          <cell r="A121">
            <v>5098463</v>
          </cell>
          <cell r="B121">
            <v>5148740</v>
          </cell>
          <cell r="C121">
            <v>25083567</v>
          </cell>
          <cell r="D121" t="str">
            <v>DOLORES S MENDOZA</v>
          </cell>
          <cell r="E121" t="str">
            <v>CL 44A 28 32</v>
          </cell>
        </row>
        <row r="122">
          <cell r="A122">
            <v>5098464</v>
          </cell>
          <cell r="B122">
            <v>5148742</v>
          </cell>
          <cell r="C122">
            <v>25083575</v>
          </cell>
          <cell r="D122" t="str">
            <v>ELIO MEJIA</v>
          </cell>
          <cell r="E122" t="str">
            <v>CL 44A 28 38</v>
          </cell>
        </row>
        <row r="123">
          <cell r="A123">
            <v>5098466</v>
          </cell>
          <cell r="B123">
            <v>5148746</v>
          </cell>
          <cell r="C123">
            <v>25110012</v>
          </cell>
          <cell r="D123" t="str">
            <v>DIGNA MARTINEZ</v>
          </cell>
          <cell r="E123" t="str">
            <v>CL SIN NOMENCLATURA 44A 9</v>
          </cell>
        </row>
        <row r="124">
          <cell r="A124">
            <v>5098467</v>
          </cell>
          <cell r="B124">
            <v>5148748</v>
          </cell>
          <cell r="C124">
            <v>25083572</v>
          </cell>
          <cell r="D124" t="str">
            <v>JOSE AGAMEZ</v>
          </cell>
          <cell r="E124" t="str">
            <v>CL 44A 28A 26</v>
          </cell>
        </row>
        <row r="125">
          <cell r="A125">
            <v>5098469</v>
          </cell>
          <cell r="B125">
            <v>5148752</v>
          </cell>
          <cell r="C125">
            <v>25083592</v>
          </cell>
          <cell r="D125" t="str">
            <v>FRANCISCO PEREZ</v>
          </cell>
          <cell r="E125" t="str">
            <v>CL 45 28A 69</v>
          </cell>
        </row>
        <row r="126">
          <cell r="A126">
            <v>5098470</v>
          </cell>
          <cell r="B126">
            <v>5148754</v>
          </cell>
          <cell r="C126">
            <v>25083508</v>
          </cell>
          <cell r="D126" t="str">
            <v>FRANCISCO RUIZ</v>
          </cell>
          <cell r="E126" t="str">
            <v>CR 28B 44 63</v>
          </cell>
        </row>
        <row r="127">
          <cell r="A127">
            <v>5098472</v>
          </cell>
          <cell r="B127">
            <v>5148758</v>
          </cell>
          <cell r="C127">
            <v>25083519</v>
          </cell>
          <cell r="D127" t="str">
            <v>JAIRO OTERO</v>
          </cell>
          <cell r="E127" t="str">
            <v>DG 41 44 16</v>
          </cell>
        </row>
        <row r="128">
          <cell r="A128">
            <v>5098473</v>
          </cell>
          <cell r="B128">
            <v>5148760</v>
          </cell>
          <cell r="C128">
            <v>25083521</v>
          </cell>
          <cell r="D128" t="str">
            <v>ATILIO SIERRA</v>
          </cell>
          <cell r="E128" t="str">
            <v>DG 41 44 36</v>
          </cell>
        </row>
        <row r="129">
          <cell r="A129">
            <v>5098475</v>
          </cell>
          <cell r="B129">
            <v>5148764</v>
          </cell>
          <cell r="C129">
            <v>25083523</v>
          </cell>
          <cell r="D129" t="str">
            <v>EDGAR MONTERROZA</v>
          </cell>
          <cell r="E129" t="str">
            <v>DG 41 44 58</v>
          </cell>
        </row>
        <row r="130">
          <cell r="A130">
            <v>5098476</v>
          </cell>
          <cell r="B130">
            <v>5148766</v>
          </cell>
          <cell r="C130">
            <v>25083606</v>
          </cell>
          <cell r="D130" t="str">
            <v>EMIRO AGUILERA DE LAO</v>
          </cell>
          <cell r="E130" t="str">
            <v>CL 45 40 2</v>
          </cell>
        </row>
        <row r="131">
          <cell r="A131">
            <v>5098477</v>
          </cell>
          <cell r="B131">
            <v>5148768</v>
          </cell>
          <cell r="C131">
            <v>25083607</v>
          </cell>
          <cell r="D131" t="str">
            <v>ONORIA VERGARA</v>
          </cell>
          <cell r="E131" t="str">
            <v>CL 45 40 41</v>
          </cell>
        </row>
        <row r="132">
          <cell r="A132">
            <v>5098478</v>
          </cell>
          <cell r="B132">
            <v>5148770</v>
          </cell>
          <cell r="C132">
            <v>25083601</v>
          </cell>
          <cell r="D132" t="str">
            <v>MAURICIO RUIZ AGUAS</v>
          </cell>
          <cell r="E132" t="str">
            <v>CL 45 40 36</v>
          </cell>
        </row>
        <row r="133">
          <cell r="A133">
            <v>5098478</v>
          </cell>
          <cell r="B133">
            <v>5148770</v>
          </cell>
          <cell r="C133">
            <v>25083601</v>
          </cell>
          <cell r="D133" t="str">
            <v>MAURICIO RUIZ AGUAS</v>
          </cell>
          <cell r="E133" t="str">
            <v>CL 45 40 36</v>
          </cell>
        </row>
        <row r="134">
          <cell r="A134">
            <v>5098479</v>
          </cell>
          <cell r="B134">
            <v>5148772</v>
          </cell>
          <cell r="C134">
            <v>25083608</v>
          </cell>
          <cell r="D134" t="str">
            <v>SARA SALCEDO MARQUEZ</v>
          </cell>
          <cell r="E134" t="str">
            <v>CL 45 40 89</v>
          </cell>
        </row>
        <row r="135">
          <cell r="A135">
            <v>5098480</v>
          </cell>
          <cell r="B135">
            <v>5148774</v>
          </cell>
          <cell r="C135">
            <v>25083609</v>
          </cell>
          <cell r="D135" t="str">
            <v>HOGAR INF. STA CECILIA</v>
          </cell>
          <cell r="E135" t="str">
            <v>CL 45 40 99</v>
          </cell>
        </row>
        <row r="136">
          <cell r="A136">
            <v>5098484</v>
          </cell>
          <cell r="B136">
            <v>5148782</v>
          </cell>
          <cell r="C136">
            <v>25083594</v>
          </cell>
          <cell r="D136" t="str">
            <v>CARMEN GOMEZ</v>
          </cell>
          <cell r="E136" t="str">
            <v>CL 45 28B 15</v>
          </cell>
        </row>
        <row r="137">
          <cell r="A137">
            <v>5098485</v>
          </cell>
          <cell r="B137">
            <v>5148784</v>
          </cell>
          <cell r="C137">
            <v>25083588</v>
          </cell>
          <cell r="D137" t="str">
            <v>ALBERTINA MONTES</v>
          </cell>
          <cell r="E137" t="str">
            <v>CL 45 28A 55</v>
          </cell>
        </row>
        <row r="138">
          <cell r="A138">
            <v>5098486</v>
          </cell>
          <cell r="B138">
            <v>5148786</v>
          </cell>
          <cell r="C138">
            <v>25083587</v>
          </cell>
          <cell r="D138" t="str">
            <v>DELIS SOLORZANO</v>
          </cell>
          <cell r="E138" t="str">
            <v>CL 45 28A 45</v>
          </cell>
        </row>
        <row r="139">
          <cell r="A139">
            <v>5098487</v>
          </cell>
          <cell r="B139">
            <v>5148788</v>
          </cell>
          <cell r="C139">
            <v>25083585</v>
          </cell>
          <cell r="D139" t="str">
            <v>SENEN DE  JESUS ARCE MESA</v>
          </cell>
          <cell r="E139" t="str">
            <v>CL 45 28A 35</v>
          </cell>
        </row>
        <row r="140">
          <cell r="A140">
            <v>5098487</v>
          </cell>
          <cell r="B140">
            <v>5148788</v>
          </cell>
          <cell r="C140">
            <v>25083585</v>
          </cell>
          <cell r="D140" t="str">
            <v>SENEN DE  JESUS ARCE MESA</v>
          </cell>
          <cell r="E140" t="str">
            <v>CL 45 28A 35</v>
          </cell>
        </row>
        <row r="141">
          <cell r="A141">
            <v>5098488</v>
          </cell>
          <cell r="B141">
            <v>5148790</v>
          </cell>
          <cell r="C141">
            <v>25083584</v>
          </cell>
          <cell r="D141" t="str">
            <v>CARLOS DIAZ</v>
          </cell>
          <cell r="E141" t="str">
            <v>CL 45 28A 29</v>
          </cell>
        </row>
        <row r="142">
          <cell r="A142">
            <v>5098489</v>
          </cell>
          <cell r="B142">
            <v>5148792</v>
          </cell>
          <cell r="C142">
            <v>25083605</v>
          </cell>
          <cell r="D142" t="str">
            <v>MARIA TERAN MUNOZ</v>
          </cell>
          <cell r="E142" t="str">
            <v>CL 45 28A 5</v>
          </cell>
        </row>
        <row r="143">
          <cell r="A143">
            <v>5098490</v>
          </cell>
          <cell r="B143">
            <v>5148794</v>
          </cell>
          <cell r="C143">
            <v>25083581</v>
          </cell>
          <cell r="D143" t="str">
            <v>PEDRO CONTRERAS</v>
          </cell>
          <cell r="E143" t="str">
            <v>CL 45 28 45</v>
          </cell>
        </row>
        <row r="144">
          <cell r="A144">
            <v>5098491</v>
          </cell>
          <cell r="B144">
            <v>5148796</v>
          </cell>
          <cell r="C144">
            <v>25083579</v>
          </cell>
          <cell r="D144" t="str">
            <v>ANTONIO MONTIEL</v>
          </cell>
          <cell r="E144" t="str">
            <v>CL 45 28 34</v>
          </cell>
        </row>
        <row r="145">
          <cell r="A145">
            <v>5098493</v>
          </cell>
          <cell r="B145">
            <v>5148800</v>
          </cell>
          <cell r="C145">
            <v>25083580</v>
          </cell>
          <cell r="D145" t="str">
            <v>ANTONIO MONTIEL L</v>
          </cell>
          <cell r="E145" t="str">
            <v>CL 45 28 35</v>
          </cell>
        </row>
        <row r="146">
          <cell r="A146">
            <v>5098494</v>
          </cell>
          <cell r="B146">
            <v>5148802</v>
          </cell>
          <cell r="C146">
            <v>25083577</v>
          </cell>
          <cell r="D146" t="str">
            <v>ORLANDO GUEVARA</v>
          </cell>
          <cell r="E146" t="str">
            <v>CL 45 28 25</v>
          </cell>
        </row>
        <row r="147">
          <cell r="A147">
            <v>5098495</v>
          </cell>
          <cell r="B147">
            <v>5148804</v>
          </cell>
          <cell r="C147">
            <v>25076927</v>
          </cell>
          <cell r="D147" t="str">
            <v>SUSANA MORENO</v>
          </cell>
          <cell r="E147" t="str">
            <v>CR 28 44 20</v>
          </cell>
        </row>
        <row r="148">
          <cell r="A148">
            <v>5098498</v>
          </cell>
          <cell r="B148">
            <v>5148810</v>
          </cell>
          <cell r="C148">
            <v>25077027</v>
          </cell>
          <cell r="D148" t="str">
            <v>NILSON POLO CHAMORRO</v>
          </cell>
          <cell r="E148" t="str">
            <v>CL 45 27 53</v>
          </cell>
        </row>
        <row r="149">
          <cell r="A149">
            <v>5098499</v>
          </cell>
          <cell r="B149">
            <v>5148812</v>
          </cell>
          <cell r="C149">
            <v>25077026</v>
          </cell>
          <cell r="D149" t="str">
            <v>AMALIA ALVAREZ</v>
          </cell>
          <cell r="E149" t="str">
            <v>CL 45 27 43</v>
          </cell>
        </row>
        <row r="150">
          <cell r="A150">
            <v>5098501</v>
          </cell>
          <cell r="B150">
            <v>5148816</v>
          </cell>
          <cell r="C150">
            <v>25077034</v>
          </cell>
          <cell r="D150" t="str">
            <v>MARTHA PEREZ</v>
          </cell>
          <cell r="E150" t="str">
            <v>CL 45 27. 35</v>
          </cell>
        </row>
        <row r="151">
          <cell r="A151">
            <v>5098502</v>
          </cell>
          <cell r="B151">
            <v>5148818</v>
          </cell>
          <cell r="C151">
            <v>25077023</v>
          </cell>
          <cell r="D151" t="str">
            <v>EMILIA GARCIA</v>
          </cell>
          <cell r="E151" t="str">
            <v>CL 45 27 16</v>
          </cell>
        </row>
        <row r="152">
          <cell r="A152">
            <v>5098503</v>
          </cell>
          <cell r="B152">
            <v>5148820</v>
          </cell>
          <cell r="C152">
            <v>25077037</v>
          </cell>
          <cell r="D152" t="str">
            <v>LAUDICIO AGUAS</v>
          </cell>
          <cell r="E152" t="str">
            <v>CL 45 27 22</v>
          </cell>
        </row>
        <row r="153">
          <cell r="A153">
            <v>5098504</v>
          </cell>
          <cell r="B153">
            <v>5148822</v>
          </cell>
          <cell r="C153">
            <v>25077025</v>
          </cell>
          <cell r="D153" t="str">
            <v>MANUEL TAMARA OTERO</v>
          </cell>
          <cell r="E153" t="str">
            <v>CL 45 27 42</v>
          </cell>
        </row>
        <row r="154">
          <cell r="A154">
            <v>5098505</v>
          </cell>
          <cell r="B154">
            <v>5148824</v>
          </cell>
          <cell r="C154">
            <v>25077028</v>
          </cell>
          <cell r="D154" t="str">
            <v>MIGUEL OLIVERA</v>
          </cell>
          <cell r="E154" t="str">
            <v>CL 45 27 56</v>
          </cell>
        </row>
        <row r="155">
          <cell r="A155">
            <v>5098506</v>
          </cell>
          <cell r="B155">
            <v>5148826</v>
          </cell>
          <cell r="C155">
            <v>25076917</v>
          </cell>
          <cell r="D155" t="str">
            <v>GUSTAVO CUELLO</v>
          </cell>
          <cell r="E155" t="str">
            <v>CR 27A 45 15</v>
          </cell>
        </row>
        <row r="156">
          <cell r="A156">
            <v>5098507</v>
          </cell>
          <cell r="B156">
            <v>5148828</v>
          </cell>
          <cell r="C156">
            <v>25077029</v>
          </cell>
          <cell r="D156" t="str">
            <v>NALLY P VDA DE CARMONA</v>
          </cell>
          <cell r="E156" t="str">
            <v>CL 45 27A 4</v>
          </cell>
        </row>
        <row r="157">
          <cell r="A157">
            <v>5098507</v>
          </cell>
          <cell r="B157">
            <v>5148828</v>
          </cell>
          <cell r="C157">
            <v>25077029</v>
          </cell>
          <cell r="D157" t="str">
            <v>NALLY P VDA DE CARMONA</v>
          </cell>
          <cell r="E157" t="str">
            <v>CL 45 27A 4</v>
          </cell>
        </row>
        <row r="158">
          <cell r="A158">
            <v>5098508</v>
          </cell>
          <cell r="B158">
            <v>5148830</v>
          </cell>
          <cell r="C158">
            <v>25077032</v>
          </cell>
          <cell r="D158" t="str">
            <v>BERTA SUSANA BANDA</v>
          </cell>
          <cell r="E158" t="str">
            <v>CL 45 27A 36</v>
          </cell>
        </row>
        <row r="159">
          <cell r="A159">
            <v>5098509</v>
          </cell>
          <cell r="B159">
            <v>5148832</v>
          </cell>
          <cell r="C159">
            <v>25077033</v>
          </cell>
          <cell r="D159" t="str">
            <v>LOCAL EVANGELICO</v>
          </cell>
          <cell r="E159" t="str">
            <v>CL 45 27A 46</v>
          </cell>
        </row>
        <row r="160">
          <cell r="A160">
            <v>5098510</v>
          </cell>
          <cell r="B160">
            <v>5148834</v>
          </cell>
          <cell r="C160">
            <v>25065051</v>
          </cell>
          <cell r="D160" t="str">
            <v>RAFAEL CHAVEZ C</v>
          </cell>
          <cell r="E160" t="str">
            <v>CR 19 37 3</v>
          </cell>
        </row>
        <row r="161">
          <cell r="A161">
            <v>5098511</v>
          </cell>
          <cell r="B161">
            <v>5148836</v>
          </cell>
          <cell r="C161">
            <v>25083499</v>
          </cell>
          <cell r="D161" t="str">
            <v>GLADIS SOLANO</v>
          </cell>
          <cell r="E161" t="str">
            <v>CR 28 45 17</v>
          </cell>
        </row>
        <row r="162">
          <cell r="A162">
            <v>5098512</v>
          </cell>
          <cell r="B162">
            <v>5148838</v>
          </cell>
          <cell r="C162">
            <v>25083498</v>
          </cell>
          <cell r="D162" t="str">
            <v>TULIA R BUELVAS</v>
          </cell>
          <cell r="E162" t="str">
            <v>CR 28 45 5</v>
          </cell>
        </row>
        <row r="163">
          <cell r="A163">
            <v>5098513</v>
          </cell>
          <cell r="B163">
            <v>5148840</v>
          </cell>
          <cell r="C163">
            <v>25083578</v>
          </cell>
          <cell r="D163" t="str">
            <v>SILVIA R PATERNINA</v>
          </cell>
          <cell r="E163" t="str">
            <v>CL 45 28 28</v>
          </cell>
        </row>
        <row r="164">
          <cell r="A164">
            <v>5098515</v>
          </cell>
          <cell r="B164">
            <v>5148844</v>
          </cell>
          <cell r="C164">
            <v>25083603</v>
          </cell>
          <cell r="D164" t="str">
            <v>JORGE TOUS</v>
          </cell>
          <cell r="E164" t="str">
            <v>CL 45 28 40</v>
          </cell>
        </row>
        <row r="165">
          <cell r="A165">
            <v>5098517</v>
          </cell>
          <cell r="B165">
            <v>5148848</v>
          </cell>
          <cell r="C165">
            <v>25083583</v>
          </cell>
          <cell r="D165" t="str">
            <v>NELLY NOVA BADILLO</v>
          </cell>
          <cell r="E165" t="str">
            <v>CL 45 28A 26</v>
          </cell>
        </row>
        <row r="166">
          <cell r="A166">
            <v>5098518</v>
          </cell>
          <cell r="B166">
            <v>5148850</v>
          </cell>
          <cell r="C166">
            <v>25083586</v>
          </cell>
          <cell r="D166" t="str">
            <v>ALVARO MONTES LARA</v>
          </cell>
          <cell r="E166" t="str">
            <v>CL 45 28A 40</v>
          </cell>
        </row>
        <row r="167">
          <cell r="A167">
            <v>5098519</v>
          </cell>
          <cell r="B167">
            <v>5148852</v>
          </cell>
          <cell r="C167">
            <v>25083589</v>
          </cell>
          <cell r="D167" t="str">
            <v>GABRIEL FIGUEROA</v>
          </cell>
          <cell r="E167" t="str">
            <v>CL 45 28A 56</v>
          </cell>
        </row>
        <row r="168">
          <cell r="A168">
            <v>5098521</v>
          </cell>
          <cell r="B168">
            <v>5148856</v>
          </cell>
          <cell r="C168">
            <v>25083591</v>
          </cell>
          <cell r="D168" t="str">
            <v>ELVIRA DE PATERNINA</v>
          </cell>
          <cell r="E168" t="str">
            <v>CL 45 28A 66</v>
          </cell>
        </row>
        <row r="169">
          <cell r="A169">
            <v>5098522</v>
          </cell>
          <cell r="B169">
            <v>5148858</v>
          </cell>
          <cell r="C169">
            <v>25083593</v>
          </cell>
          <cell r="D169" t="str">
            <v>PABLO PEREZ</v>
          </cell>
          <cell r="E169" t="str">
            <v>CL 45 28B 2</v>
          </cell>
        </row>
        <row r="170">
          <cell r="A170">
            <v>5098523</v>
          </cell>
          <cell r="B170">
            <v>5148860</v>
          </cell>
          <cell r="C170">
            <v>25083595</v>
          </cell>
          <cell r="D170" t="str">
            <v>EMILCE PATERNINA</v>
          </cell>
          <cell r="E170" t="str">
            <v>CL 45 28B 28</v>
          </cell>
        </row>
        <row r="171">
          <cell r="A171">
            <v>5098524</v>
          </cell>
          <cell r="B171">
            <v>5148862</v>
          </cell>
          <cell r="C171">
            <v>25083596</v>
          </cell>
          <cell r="D171" t="str">
            <v>ESPIRITU POSADA DE V</v>
          </cell>
          <cell r="E171" t="str">
            <v>CL 45 28B 40</v>
          </cell>
        </row>
        <row r="172">
          <cell r="A172">
            <v>5098526</v>
          </cell>
          <cell r="B172">
            <v>5148866</v>
          </cell>
          <cell r="C172">
            <v>25083598</v>
          </cell>
          <cell r="D172" t="str">
            <v>APOLINAR ECHEVERRIA</v>
          </cell>
          <cell r="E172" t="str">
            <v>CL 45 28B 60</v>
          </cell>
        </row>
        <row r="173">
          <cell r="A173">
            <v>5098527</v>
          </cell>
          <cell r="B173">
            <v>5148868</v>
          </cell>
          <cell r="C173">
            <v>25083599</v>
          </cell>
          <cell r="D173" t="str">
            <v>MERTY ORTEGA</v>
          </cell>
          <cell r="E173" t="str">
            <v>CL 45 28B 90</v>
          </cell>
        </row>
        <row r="174">
          <cell r="A174">
            <v>5098528</v>
          </cell>
          <cell r="B174">
            <v>5148870</v>
          </cell>
          <cell r="C174">
            <v>25083600</v>
          </cell>
          <cell r="D174" t="str">
            <v>MARIA MONTES</v>
          </cell>
          <cell r="E174" t="str">
            <v>CL 45 28B 104</v>
          </cell>
        </row>
        <row r="175">
          <cell r="A175">
            <v>5098529</v>
          </cell>
          <cell r="B175">
            <v>5148872</v>
          </cell>
          <cell r="C175">
            <v>25083514</v>
          </cell>
          <cell r="D175" t="str">
            <v>RAFAEL TOSCANO M</v>
          </cell>
          <cell r="E175" t="str">
            <v>CR 28B 45 31</v>
          </cell>
        </row>
        <row r="176">
          <cell r="A176">
            <v>5098530</v>
          </cell>
          <cell r="B176">
            <v>5148874</v>
          </cell>
          <cell r="C176">
            <v>25083626</v>
          </cell>
          <cell r="D176" t="str">
            <v>YANIDES CAMARGO</v>
          </cell>
          <cell r="E176" t="str">
            <v>CL 45A 28A 92</v>
          </cell>
        </row>
        <row r="177">
          <cell r="A177">
            <v>5098532</v>
          </cell>
          <cell r="B177">
            <v>5148878</v>
          </cell>
          <cell r="C177">
            <v>25083624</v>
          </cell>
          <cell r="D177" t="str">
            <v>DALIDA DE CONTRERAS</v>
          </cell>
          <cell r="E177" t="str">
            <v>CL 45A 28A 79</v>
          </cell>
        </row>
        <row r="178">
          <cell r="A178">
            <v>5098533</v>
          </cell>
          <cell r="B178">
            <v>5148880</v>
          </cell>
          <cell r="C178">
            <v>25083625</v>
          </cell>
          <cell r="D178" t="str">
            <v>HAYDE M GUEVARA</v>
          </cell>
          <cell r="E178" t="str">
            <v>CL 45A 28A 80</v>
          </cell>
        </row>
        <row r="179">
          <cell r="A179">
            <v>5098534</v>
          </cell>
          <cell r="B179">
            <v>5148882</v>
          </cell>
          <cell r="C179">
            <v>25083622</v>
          </cell>
          <cell r="D179" t="str">
            <v>MARIA FLOREZ DE PEREZ</v>
          </cell>
          <cell r="E179" t="str">
            <v>CL 45A 28A 63</v>
          </cell>
        </row>
        <row r="180">
          <cell r="A180">
            <v>5098535</v>
          </cell>
          <cell r="B180">
            <v>5148884</v>
          </cell>
          <cell r="C180">
            <v>25083623</v>
          </cell>
          <cell r="D180" t="str">
            <v>DARY VERGARA C</v>
          </cell>
          <cell r="E180" t="str">
            <v>CL 45A 28A 68</v>
          </cell>
        </row>
        <row r="181">
          <cell r="A181">
            <v>5098536</v>
          </cell>
          <cell r="B181">
            <v>5148886</v>
          </cell>
          <cell r="C181">
            <v>25083638</v>
          </cell>
          <cell r="D181" t="str">
            <v>OSWALDO FERNANDEZ</v>
          </cell>
          <cell r="E181" t="str">
            <v>CL 46A 28A 58</v>
          </cell>
        </row>
        <row r="182">
          <cell r="A182">
            <v>5098537</v>
          </cell>
          <cell r="B182">
            <v>5148888</v>
          </cell>
          <cell r="C182">
            <v>25083621</v>
          </cell>
          <cell r="D182" t="str">
            <v>ENITH B DE GUEVARA</v>
          </cell>
          <cell r="E182" t="str">
            <v>CL 45A 28A 49</v>
          </cell>
        </row>
        <row r="183">
          <cell r="A183">
            <v>5098538</v>
          </cell>
          <cell r="B183">
            <v>5148890</v>
          </cell>
          <cell r="C183">
            <v>25083620</v>
          </cell>
          <cell r="D183" t="str">
            <v>SANTANDER GARCIA</v>
          </cell>
          <cell r="E183" t="str">
            <v>CL 45A 28A 40</v>
          </cell>
        </row>
        <row r="184">
          <cell r="A184">
            <v>5098539</v>
          </cell>
          <cell r="B184">
            <v>5148892</v>
          </cell>
          <cell r="C184">
            <v>25083617</v>
          </cell>
          <cell r="D184" t="str">
            <v>JOS+ PEÐA</v>
          </cell>
          <cell r="E184" t="str">
            <v>CL 45A 28A 20</v>
          </cell>
        </row>
        <row r="185">
          <cell r="A185">
            <v>5098540</v>
          </cell>
          <cell r="B185">
            <v>5148894</v>
          </cell>
          <cell r="C185">
            <v>25083619</v>
          </cell>
          <cell r="D185" t="str">
            <v>NILDA FLOREZ</v>
          </cell>
          <cell r="E185" t="str">
            <v>CL 45A 28A 31</v>
          </cell>
        </row>
        <row r="186">
          <cell r="A186">
            <v>5098541</v>
          </cell>
          <cell r="B186">
            <v>5148896</v>
          </cell>
          <cell r="C186">
            <v>25083618</v>
          </cell>
          <cell r="D186" t="str">
            <v>MARIA O DE SANTOS</v>
          </cell>
          <cell r="E186" t="str">
            <v>CL 45A 28A 21</v>
          </cell>
        </row>
        <row r="187">
          <cell r="A187">
            <v>5098543</v>
          </cell>
          <cell r="B187">
            <v>5148900</v>
          </cell>
          <cell r="C187">
            <v>25083615</v>
          </cell>
          <cell r="D187" t="str">
            <v>APOLINAR ECHEVERRIA</v>
          </cell>
          <cell r="E187" t="str">
            <v>CL 45A 28A 5</v>
          </cell>
        </row>
        <row r="188">
          <cell r="A188">
            <v>5098544</v>
          </cell>
          <cell r="B188">
            <v>5148902</v>
          </cell>
          <cell r="C188">
            <v>25083616</v>
          </cell>
          <cell r="D188" t="str">
            <v>GUILLERMO ESTRADA</v>
          </cell>
          <cell r="E188" t="str">
            <v>CL 45A 28A 8</v>
          </cell>
        </row>
        <row r="189">
          <cell r="A189">
            <v>5098545</v>
          </cell>
          <cell r="B189">
            <v>5148904</v>
          </cell>
          <cell r="C189">
            <v>25083613</v>
          </cell>
          <cell r="D189" t="str">
            <v>MAGALY VEGA R</v>
          </cell>
          <cell r="E189" t="str">
            <v>CL 45A 28 41</v>
          </cell>
        </row>
        <row r="190">
          <cell r="A190">
            <v>5098546</v>
          </cell>
          <cell r="B190">
            <v>5148906</v>
          </cell>
          <cell r="C190">
            <v>25083610</v>
          </cell>
          <cell r="D190" t="str">
            <v>ADELA SIMANCA M</v>
          </cell>
          <cell r="E190" t="str">
            <v>CL 45A 28 17</v>
          </cell>
        </row>
        <row r="191">
          <cell r="A191">
            <v>5098547</v>
          </cell>
          <cell r="B191">
            <v>5148908</v>
          </cell>
          <cell r="C191">
            <v>25083500</v>
          </cell>
          <cell r="D191" t="str">
            <v>REGINA BURGOS</v>
          </cell>
          <cell r="E191" t="str">
            <v>CR 28 45 33</v>
          </cell>
        </row>
        <row r="192">
          <cell r="A192">
            <v>5098548</v>
          </cell>
          <cell r="B192">
            <v>5148910</v>
          </cell>
          <cell r="C192">
            <v>25077046</v>
          </cell>
          <cell r="D192" t="str">
            <v>ANGEL CENTANARO</v>
          </cell>
          <cell r="E192" t="str">
            <v>CL 45A 27A 35</v>
          </cell>
        </row>
        <row r="193">
          <cell r="A193">
            <v>5098549</v>
          </cell>
          <cell r="B193">
            <v>5148912</v>
          </cell>
          <cell r="C193">
            <v>25077044</v>
          </cell>
          <cell r="D193" t="str">
            <v>MARLENE DE MONTES</v>
          </cell>
          <cell r="E193" t="str">
            <v>CL 45A 27A 25</v>
          </cell>
        </row>
        <row r="194">
          <cell r="A194">
            <v>5098550</v>
          </cell>
          <cell r="B194">
            <v>5148914</v>
          </cell>
          <cell r="C194">
            <v>25076921</v>
          </cell>
          <cell r="D194" t="str">
            <v>ANIBAL PATERNINA B</v>
          </cell>
          <cell r="E194" t="str">
            <v>CR 27A 45 13</v>
          </cell>
        </row>
        <row r="195">
          <cell r="A195">
            <v>5098551</v>
          </cell>
          <cell r="B195">
            <v>5148916</v>
          </cell>
          <cell r="C195">
            <v>25076918</v>
          </cell>
          <cell r="D195" t="str">
            <v>ROBERTO YEPEZ</v>
          </cell>
          <cell r="E195" t="str">
            <v>CR 27A 45 40</v>
          </cell>
        </row>
        <row r="196">
          <cell r="A196">
            <v>5098553</v>
          </cell>
          <cell r="B196">
            <v>5148920</v>
          </cell>
          <cell r="C196">
            <v>25077049</v>
          </cell>
          <cell r="D196" t="str">
            <v>JULIO BARBOZA</v>
          </cell>
          <cell r="E196" t="str">
            <v>CL 45A 28 29</v>
          </cell>
        </row>
        <row r="197">
          <cell r="A197">
            <v>5098554</v>
          </cell>
          <cell r="B197">
            <v>5148922</v>
          </cell>
          <cell r="C197">
            <v>25077048</v>
          </cell>
          <cell r="D197" t="str">
            <v>ARTURO HERNANDEZ C</v>
          </cell>
          <cell r="E197" t="str">
            <v>CL 45A 27 29</v>
          </cell>
        </row>
        <row r="198">
          <cell r="A198">
            <v>5098555</v>
          </cell>
          <cell r="B198">
            <v>5148924</v>
          </cell>
          <cell r="C198">
            <v>25077039</v>
          </cell>
          <cell r="D198" t="str">
            <v>JUAN PEREZ TAMARA</v>
          </cell>
          <cell r="E198" t="str">
            <v>CL 45A 27 14</v>
          </cell>
        </row>
        <row r="199">
          <cell r="A199">
            <v>5098556</v>
          </cell>
          <cell r="B199">
            <v>5148926</v>
          </cell>
          <cell r="C199">
            <v>25077040</v>
          </cell>
          <cell r="D199" t="str">
            <v>ENEDINA GARABITO</v>
          </cell>
          <cell r="E199" t="str">
            <v>CL 45A 27 28</v>
          </cell>
        </row>
        <row r="200">
          <cell r="A200">
            <v>5098557</v>
          </cell>
          <cell r="B200">
            <v>5148928</v>
          </cell>
          <cell r="C200">
            <v>25077042</v>
          </cell>
          <cell r="D200" t="str">
            <v>FREDY MARTINEZ</v>
          </cell>
          <cell r="E200" t="str">
            <v>CL 45A 27 38</v>
          </cell>
        </row>
        <row r="201">
          <cell r="A201">
            <v>5098559</v>
          </cell>
          <cell r="B201">
            <v>5148932</v>
          </cell>
          <cell r="C201">
            <v>25077043</v>
          </cell>
          <cell r="D201" t="str">
            <v>RAMON BUELVAS</v>
          </cell>
          <cell r="E201" t="str">
            <v>CL 45A 27A 6</v>
          </cell>
        </row>
        <row r="202">
          <cell r="A202">
            <v>5098560</v>
          </cell>
          <cell r="B202">
            <v>5148934</v>
          </cell>
          <cell r="C202">
            <v>25077045</v>
          </cell>
          <cell r="D202" t="str">
            <v>MARIA RIVERA</v>
          </cell>
          <cell r="E202" t="str">
            <v>CL 45A 27A 26</v>
          </cell>
        </row>
        <row r="203">
          <cell r="A203">
            <v>5098561</v>
          </cell>
          <cell r="B203">
            <v>5148936</v>
          </cell>
          <cell r="C203">
            <v>25077047</v>
          </cell>
          <cell r="D203" t="str">
            <v>FERNANDO PEREZ</v>
          </cell>
          <cell r="E203" t="str">
            <v>CL 45A 27A 36</v>
          </cell>
        </row>
        <row r="204">
          <cell r="A204">
            <v>5098562</v>
          </cell>
          <cell r="B204">
            <v>5148938</v>
          </cell>
          <cell r="C204">
            <v>25076934</v>
          </cell>
          <cell r="D204" t="str">
            <v>ANGELINA ALVAREZ</v>
          </cell>
          <cell r="E204" t="str">
            <v>CR 28 45A 8</v>
          </cell>
        </row>
        <row r="205">
          <cell r="A205">
            <v>5098565</v>
          </cell>
          <cell r="B205">
            <v>5148944</v>
          </cell>
          <cell r="C205">
            <v>25083505</v>
          </cell>
          <cell r="D205" t="str">
            <v>JESUS M BARBOZA</v>
          </cell>
          <cell r="E205" t="str">
            <v>CR 28 45A 3</v>
          </cell>
        </row>
        <row r="206">
          <cell r="A206">
            <v>5098568</v>
          </cell>
          <cell r="B206">
            <v>5148950</v>
          </cell>
          <cell r="C206">
            <v>25083614</v>
          </cell>
          <cell r="D206" t="str">
            <v>MARIA HERNANDEZ</v>
          </cell>
          <cell r="E206" t="str">
            <v>CL 45A 28 50</v>
          </cell>
        </row>
        <row r="207">
          <cell r="A207">
            <v>5098608</v>
          </cell>
          <cell r="B207">
            <v>5149030</v>
          </cell>
          <cell r="C207">
            <v>25076911</v>
          </cell>
          <cell r="D207" t="str">
            <v>RUPERTO ARROYO</v>
          </cell>
          <cell r="E207" t="str">
            <v>CR 27 45A 25</v>
          </cell>
        </row>
        <row r="208">
          <cell r="A208">
            <v>5098609</v>
          </cell>
          <cell r="B208">
            <v>5149032</v>
          </cell>
          <cell r="C208">
            <v>25077041</v>
          </cell>
          <cell r="D208" t="str">
            <v>CELSO PINEDA</v>
          </cell>
          <cell r="E208" t="str">
            <v>CL 45A 27 35</v>
          </cell>
        </row>
        <row r="209">
          <cell r="A209">
            <v>5098610</v>
          </cell>
          <cell r="B209">
            <v>5149034</v>
          </cell>
          <cell r="C209">
            <v>25077022</v>
          </cell>
          <cell r="D209" t="str">
            <v>LORENZO CARVAJALINO</v>
          </cell>
          <cell r="E209" t="str">
            <v>CL 45 27 4</v>
          </cell>
        </row>
        <row r="210">
          <cell r="A210">
            <v>5098612</v>
          </cell>
          <cell r="B210">
            <v>5149038</v>
          </cell>
          <cell r="C210">
            <v>25077003</v>
          </cell>
          <cell r="D210" t="str">
            <v>COLEGIO STA CECILIA</v>
          </cell>
          <cell r="E210" t="str">
            <v>CL 44A 27 5</v>
          </cell>
        </row>
        <row r="211">
          <cell r="A211">
            <v>5106532</v>
          </cell>
          <cell r="B211">
            <v>5164878</v>
          </cell>
          <cell r="C211">
            <v>25056753</v>
          </cell>
          <cell r="D211" t="str">
            <v>ALBA ANGULO DE CARRILLO</v>
          </cell>
          <cell r="E211" t="str">
            <v>CR 27 39A 52</v>
          </cell>
        </row>
        <row r="212">
          <cell r="A212">
            <v>5106534</v>
          </cell>
          <cell r="B212">
            <v>5164882</v>
          </cell>
          <cell r="C212">
            <v>25056761</v>
          </cell>
          <cell r="D212" t="str">
            <v>ROSA RIVERA</v>
          </cell>
          <cell r="E212" t="str">
            <v>CR 27 39A 16</v>
          </cell>
        </row>
        <row r="213">
          <cell r="A213">
            <v>5109813</v>
          </cell>
          <cell r="B213">
            <v>5171440</v>
          </cell>
          <cell r="C213">
            <v>25076910</v>
          </cell>
          <cell r="D213" t="str">
            <v>VITALIANO PEREZ</v>
          </cell>
          <cell r="E213" t="str">
            <v>CR 27 45 70</v>
          </cell>
        </row>
        <row r="214">
          <cell r="A214">
            <v>5109823</v>
          </cell>
          <cell r="B214">
            <v>5171460</v>
          </cell>
          <cell r="C214">
            <v>25076908</v>
          </cell>
          <cell r="D214" t="str">
            <v>ROCIO HERRERA</v>
          </cell>
          <cell r="E214" t="str">
            <v>CR 27 45 34</v>
          </cell>
        </row>
        <row r="215">
          <cell r="A215">
            <v>5109878</v>
          </cell>
          <cell r="B215">
            <v>5171570</v>
          </cell>
          <cell r="C215">
            <v>25076909</v>
          </cell>
          <cell r="D215" t="str">
            <v>ADALBERTO OTERO</v>
          </cell>
          <cell r="E215" t="str">
            <v>CR 27 45 56</v>
          </cell>
        </row>
        <row r="216">
          <cell r="A216">
            <v>5884768</v>
          </cell>
          <cell r="B216">
            <v>5981873</v>
          </cell>
          <cell r="C216">
            <v>34020610</v>
          </cell>
          <cell r="D216" t="str">
            <v>EDELBERTO SANTIAGO SALCEDO SANCHEZ</v>
          </cell>
          <cell r="E216" t="str">
            <v>CR 28 44A 20</v>
          </cell>
        </row>
        <row r="217">
          <cell r="A217">
            <v>5890070</v>
          </cell>
          <cell r="B217">
            <v>6019535</v>
          </cell>
          <cell r="C217">
            <v>34024997</v>
          </cell>
          <cell r="D217" t="str">
            <v>LIBIS ISABEL BENITEZ CONTRERAS</v>
          </cell>
          <cell r="E217" t="str">
            <v>CR 28 43A 7</v>
          </cell>
        </row>
        <row r="218">
          <cell r="A218">
            <v>5899822</v>
          </cell>
          <cell r="B218">
            <v>6042309</v>
          </cell>
          <cell r="C218">
            <v>34032758</v>
          </cell>
          <cell r="D218" t="str">
            <v>LUDYS DEL CARMEN HERAZO FLOREZ</v>
          </cell>
          <cell r="E218" t="str">
            <v>CL 45 28A 16</v>
          </cell>
        </row>
        <row r="219">
          <cell r="A219">
            <v>5901079</v>
          </cell>
          <cell r="B219">
            <v>6047662</v>
          </cell>
          <cell r="C219">
            <v>34033795</v>
          </cell>
          <cell r="D219" t="str">
            <v>ELOY GONZALEZ S</v>
          </cell>
          <cell r="E219" t="str">
            <v>CL 40 28A 54</v>
          </cell>
        </row>
        <row r="220">
          <cell r="A220">
            <v>5901084</v>
          </cell>
          <cell r="B220">
            <v>6047671</v>
          </cell>
          <cell r="C220">
            <v>34033801</v>
          </cell>
          <cell r="D220" t="str">
            <v>GENARA MEZA</v>
          </cell>
          <cell r="E220" t="str">
            <v>CL 40 28A 66</v>
          </cell>
        </row>
        <row r="221">
          <cell r="A221">
            <v>5901887</v>
          </cell>
          <cell r="B221">
            <v>6050877</v>
          </cell>
          <cell r="C221">
            <v>34034584</v>
          </cell>
          <cell r="D221" t="str">
            <v>ZOILA PACHECO</v>
          </cell>
          <cell r="E221" t="str">
            <v>CL 43 28 100</v>
          </cell>
        </row>
        <row r="222">
          <cell r="A222">
            <v>5902016</v>
          </cell>
          <cell r="B222">
            <v>6062392</v>
          </cell>
          <cell r="C222">
            <v>34034729</v>
          </cell>
          <cell r="D222" t="str">
            <v>NELIA FUENTES</v>
          </cell>
          <cell r="E222" t="str">
            <v>CL 40 27 44</v>
          </cell>
        </row>
        <row r="223">
          <cell r="A223">
            <v>5902017</v>
          </cell>
          <cell r="B223">
            <v>6062394</v>
          </cell>
          <cell r="C223">
            <v>34034730</v>
          </cell>
          <cell r="D223" t="str">
            <v>SANDRA FLOREZ</v>
          </cell>
          <cell r="E223" t="str">
            <v>CL 40 28A 8</v>
          </cell>
        </row>
        <row r="224">
          <cell r="A224">
            <v>5902018</v>
          </cell>
          <cell r="B224">
            <v>6062397</v>
          </cell>
          <cell r="C224">
            <v>34034733</v>
          </cell>
          <cell r="D224" t="str">
            <v>MARIANA COGOLLO</v>
          </cell>
          <cell r="E224" t="str">
            <v>CL 40 27 80</v>
          </cell>
        </row>
        <row r="225">
          <cell r="A225">
            <v>5902031</v>
          </cell>
          <cell r="B225">
            <v>6062401</v>
          </cell>
          <cell r="C225">
            <v>34034736</v>
          </cell>
          <cell r="D225" t="str">
            <v>JORGE BARBOZA</v>
          </cell>
          <cell r="E225" t="str">
            <v>CL 43 27A 48</v>
          </cell>
        </row>
        <row r="226">
          <cell r="A226">
            <v>5902800</v>
          </cell>
          <cell r="B226">
            <v>6065520</v>
          </cell>
          <cell r="C226">
            <v>34035430</v>
          </cell>
          <cell r="D226" t="str">
            <v>JORGE SUAREZ</v>
          </cell>
          <cell r="E226" t="str">
            <v>CL 45A 28 45</v>
          </cell>
        </row>
        <row r="227">
          <cell r="A227">
            <v>5902805</v>
          </cell>
          <cell r="B227">
            <v>6065527</v>
          </cell>
          <cell r="C227">
            <v>34035431</v>
          </cell>
          <cell r="D227" t="str">
            <v>CESAR MANUEL JIMENEZ</v>
          </cell>
          <cell r="E227" t="str">
            <v>CL 45A 27A 38</v>
          </cell>
        </row>
        <row r="228">
          <cell r="A228">
            <v>5902810</v>
          </cell>
          <cell r="B228">
            <v>6065535</v>
          </cell>
          <cell r="C228">
            <v>34035433</v>
          </cell>
          <cell r="D228" t="str">
            <v>MAURICIO ARROYO</v>
          </cell>
          <cell r="E228" t="str">
            <v>CR 27A 44 24</v>
          </cell>
        </row>
        <row r="229">
          <cell r="A229">
            <v>5902814</v>
          </cell>
          <cell r="B229">
            <v>6065544</v>
          </cell>
          <cell r="C229">
            <v>34035434</v>
          </cell>
          <cell r="D229" t="str">
            <v>MARTHA ARROYO</v>
          </cell>
          <cell r="E229" t="str">
            <v>CR 27A 44 32</v>
          </cell>
        </row>
        <row r="230">
          <cell r="A230">
            <v>5902818</v>
          </cell>
          <cell r="B230">
            <v>6065550</v>
          </cell>
          <cell r="C230">
            <v>34035435</v>
          </cell>
          <cell r="D230" t="str">
            <v>JUAN FLOREZ</v>
          </cell>
          <cell r="E230" t="str">
            <v>CL 44 27 40</v>
          </cell>
        </row>
        <row r="231">
          <cell r="A231">
            <v>5904462</v>
          </cell>
          <cell r="B231">
            <v>6069284</v>
          </cell>
          <cell r="C231">
            <v>34036843</v>
          </cell>
          <cell r="D231" t="str">
            <v>ESILDA SOTELO</v>
          </cell>
          <cell r="E231" t="str">
            <v>CL 44A 27A 30</v>
          </cell>
        </row>
        <row r="232">
          <cell r="A232">
            <v>5904470</v>
          </cell>
          <cell r="B232">
            <v>6069355</v>
          </cell>
          <cell r="C232">
            <v>34036897</v>
          </cell>
          <cell r="D232" t="str">
            <v>CIELO PATERNINA</v>
          </cell>
          <cell r="E232" t="str">
            <v>CR 28B 44 33</v>
          </cell>
        </row>
        <row r="233">
          <cell r="A233">
            <v>5904475</v>
          </cell>
          <cell r="B233">
            <v>6069363</v>
          </cell>
          <cell r="C233">
            <v>34036901</v>
          </cell>
          <cell r="D233" t="str">
            <v>ANA MATILDE FLORES</v>
          </cell>
          <cell r="E233" t="str">
            <v>CL 45A 28A 48</v>
          </cell>
        </row>
        <row r="234">
          <cell r="A234">
            <v>5904477</v>
          </cell>
          <cell r="B234">
            <v>6069367</v>
          </cell>
          <cell r="C234">
            <v>34036903</v>
          </cell>
          <cell r="D234" t="str">
            <v>GERMAN GUZMAN</v>
          </cell>
          <cell r="E234" t="str">
            <v>CL 45 28B 78</v>
          </cell>
        </row>
        <row r="235">
          <cell r="A235">
            <v>5904478</v>
          </cell>
          <cell r="B235">
            <v>6069369</v>
          </cell>
          <cell r="C235">
            <v>34036904</v>
          </cell>
          <cell r="D235" t="str">
            <v>JADER VASQUEZ</v>
          </cell>
          <cell r="E235" t="str">
            <v>CR 28 43 27</v>
          </cell>
        </row>
        <row r="236">
          <cell r="A236">
            <v>5904479</v>
          </cell>
          <cell r="B236">
            <v>6069371</v>
          </cell>
          <cell r="C236">
            <v>34036905</v>
          </cell>
          <cell r="D236" t="str">
            <v>HUMBERTO TORRES</v>
          </cell>
          <cell r="E236" t="str">
            <v>CR 28 43 14</v>
          </cell>
        </row>
        <row r="237">
          <cell r="A237">
            <v>5904614</v>
          </cell>
          <cell r="B237">
            <v>6069674</v>
          </cell>
          <cell r="C237">
            <v>34036980</v>
          </cell>
          <cell r="D237" t="str">
            <v>UCLIDES CARDENAS</v>
          </cell>
          <cell r="E237" t="str">
            <v>CL 40 28 97</v>
          </cell>
        </row>
        <row r="238">
          <cell r="A238">
            <v>5904622</v>
          </cell>
          <cell r="B238">
            <v>6069687</v>
          </cell>
          <cell r="C238">
            <v>34036982</v>
          </cell>
          <cell r="D238" t="str">
            <v>DONALDO ARROYO</v>
          </cell>
          <cell r="E238" t="str">
            <v>CL 40 28 124</v>
          </cell>
        </row>
        <row r="239">
          <cell r="A239">
            <v>5904738</v>
          </cell>
          <cell r="B239">
            <v>6069994</v>
          </cell>
          <cell r="C239">
            <v>34037121</v>
          </cell>
          <cell r="D239" t="str">
            <v>YASMIN PATERNINA</v>
          </cell>
          <cell r="E239" t="str">
            <v>CL 40 28 64</v>
          </cell>
        </row>
        <row r="240">
          <cell r="A240">
            <v>5905513</v>
          </cell>
          <cell r="B240">
            <v>6071832</v>
          </cell>
          <cell r="C240">
            <v>34037681</v>
          </cell>
          <cell r="D240" t="str">
            <v>ROBINSON JULIO</v>
          </cell>
          <cell r="E240" t="str">
            <v>CL 43 28 76</v>
          </cell>
        </row>
        <row r="241">
          <cell r="A241">
            <v>5906011</v>
          </cell>
          <cell r="B241">
            <v>6073015</v>
          </cell>
          <cell r="C241">
            <v>34037989</v>
          </cell>
          <cell r="D241" t="str">
            <v>LUIS MEJIA</v>
          </cell>
          <cell r="E241" t="str">
            <v>CR 28B 45 24</v>
          </cell>
        </row>
        <row r="242">
          <cell r="A242">
            <v>5906012</v>
          </cell>
          <cell r="B242">
            <v>6073017</v>
          </cell>
          <cell r="C242">
            <v>34037990</v>
          </cell>
          <cell r="D242" t="str">
            <v>ALVARO PATERNINA</v>
          </cell>
          <cell r="E242" t="str">
            <v>CL 45 40 4</v>
          </cell>
        </row>
        <row r="243">
          <cell r="A243">
            <v>5906179</v>
          </cell>
          <cell r="B243">
            <v>6073355</v>
          </cell>
          <cell r="C243">
            <v>34038056</v>
          </cell>
          <cell r="D243" t="str">
            <v>LUVIS ALVAREZ</v>
          </cell>
          <cell r="E243" t="str">
            <v>CL 45 41 24</v>
          </cell>
        </row>
        <row r="244">
          <cell r="A244">
            <v>5906184</v>
          </cell>
          <cell r="B244">
            <v>6073366</v>
          </cell>
          <cell r="C244">
            <v>34038062</v>
          </cell>
          <cell r="D244" t="str">
            <v>MARGELIS BARBOZA</v>
          </cell>
          <cell r="E244" t="str">
            <v>CL 45 28B 100</v>
          </cell>
        </row>
        <row r="245">
          <cell r="A245">
            <v>5906887</v>
          </cell>
          <cell r="B245">
            <v>6074846</v>
          </cell>
          <cell r="C245">
            <v>34038416</v>
          </cell>
          <cell r="D245" t="str">
            <v>SAMUEL GOMEZ,</v>
          </cell>
          <cell r="E245" t="str">
            <v>CL 44A 28 57</v>
          </cell>
        </row>
        <row r="246">
          <cell r="A246">
            <v>5906890</v>
          </cell>
          <cell r="B246">
            <v>6074852</v>
          </cell>
          <cell r="C246">
            <v>34038418</v>
          </cell>
          <cell r="D246" t="str">
            <v>TIBISAY MEJIA HOYOS</v>
          </cell>
          <cell r="E246" t="str">
            <v>CL 44A 28A 7</v>
          </cell>
        </row>
        <row r="247">
          <cell r="A247">
            <v>5906891</v>
          </cell>
          <cell r="B247">
            <v>6074854</v>
          </cell>
          <cell r="C247">
            <v>34038419</v>
          </cell>
          <cell r="D247" t="str">
            <v>YOLIS MERLANO JULIO</v>
          </cell>
          <cell r="E247" t="str">
            <v>CL 40 28A 65</v>
          </cell>
        </row>
        <row r="248">
          <cell r="A248">
            <v>5907103</v>
          </cell>
          <cell r="B248">
            <v>6075380</v>
          </cell>
          <cell r="C248">
            <v>34038622</v>
          </cell>
          <cell r="D248" t="str">
            <v>OLGA BERNAL</v>
          </cell>
          <cell r="E248" t="str">
            <v>CR 31 40 35</v>
          </cell>
        </row>
        <row r="249">
          <cell r="A249">
            <v>5907107</v>
          </cell>
          <cell r="B249">
            <v>6075391</v>
          </cell>
          <cell r="C249">
            <v>34038632</v>
          </cell>
          <cell r="D249" t="str">
            <v>SOLINDA HOYOS</v>
          </cell>
          <cell r="E249" t="str">
            <v>CR 31 40 25</v>
          </cell>
        </row>
        <row r="250">
          <cell r="A250">
            <v>5907110</v>
          </cell>
          <cell r="B250">
            <v>6075399</v>
          </cell>
          <cell r="C250">
            <v>34038637</v>
          </cell>
          <cell r="D250" t="str">
            <v>JUAN BARBOZA,</v>
          </cell>
          <cell r="E250" t="str">
            <v>CR 31 40 15</v>
          </cell>
        </row>
        <row r="251">
          <cell r="A251">
            <v>5098374</v>
          </cell>
          <cell r="B251">
            <v>5148562</v>
          </cell>
          <cell r="C251">
            <v>25083529</v>
          </cell>
          <cell r="D251" t="str">
            <v>MATILDE MARIA FLOREZ FLOREZ</v>
          </cell>
          <cell r="E251" t="str">
            <v>CL 43 28 74</v>
          </cell>
        </row>
        <row r="252">
          <cell r="A252">
            <v>5912712</v>
          </cell>
          <cell r="B252">
            <v>6087812</v>
          </cell>
          <cell r="C252">
            <v>25083513</v>
          </cell>
          <cell r="D252" t="str">
            <v>MABEL ACOSTA GARAVITO</v>
          </cell>
          <cell r="E252" t="str">
            <v>CR 28B 44 49</v>
          </cell>
        </row>
        <row r="253">
          <cell r="A253">
            <v>5904569</v>
          </cell>
          <cell r="B253">
            <v>6069580</v>
          </cell>
          <cell r="C253">
            <v>25083496</v>
          </cell>
          <cell r="D253" t="str">
            <v>FARIDES DEL CARMEN OTERO CONTRERAS</v>
          </cell>
          <cell r="E253" t="str">
            <v>CR 28 44 33</v>
          </cell>
        </row>
        <row r="254">
          <cell r="A254">
            <v>5913653</v>
          </cell>
          <cell r="B254">
            <v>6092008</v>
          </cell>
          <cell r="C254">
            <v>25076933</v>
          </cell>
          <cell r="D254" t="str">
            <v>FERNANDO BARBOZA PEREZ</v>
          </cell>
          <cell r="E254" t="str">
            <v>CR 28 43 22</v>
          </cell>
        </row>
        <row r="255">
          <cell r="A255">
            <v>5913846</v>
          </cell>
          <cell r="B255">
            <v>6092320</v>
          </cell>
          <cell r="C255">
            <v>25076994</v>
          </cell>
          <cell r="D255" t="str">
            <v>BONNI JOSE MERCADO ROMAN</v>
          </cell>
          <cell r="E255" t="str">
            <v>CL 44 27A 34</v>
          </cell>
        </row>
        <row r="256">
          <cell r="A256">
            <v>5918490</v>
          </cell>
          <cell r="B256">
            <v>6109714</v>
          </cell>
          <cell r="C256">
            <v>34048111</v>
          </cell>
          <cell r="D256" t="str">
            <v>MABEL HABAD ALVAREZ</v>
          </cell>
          <cell r="E256" t="str">
            <v>CL 45 38 56</v>
          </cell>
        </row>
        <row r="257">
          <cell r="A257">
            <v>5098525</v>
          </cell>
          <cell r="B257">
            <v>5148864</v>
          </cell>
          <cell r="C257">
            <v>25083597</v>
          </cell>
          <cell r="D257" t="str">
            <v>MIRIAM DEL CARMEN VERGARA VELEZ</v>
          </cell>
          <cell r="E257" t="str">
            <v>CL 45 28B 50</v>
          </cell>
        </row>
        <row r="258">
          <cell r="A258">
            <v>6200001</v>
          </cell>
          <cell r="B258">
            <v>6200000</v>
          </cell>
          <cell r="C258">
            <v>6200000</v>
          </cell>
          <cell r="D258" t="str">
            <v>VICTOR HERNANDEZ SALCEDO</v>
          </cell>
          <cell r="E258" t="str">
            <v>CR 28 45 27</v>
          </cell>
        </row>
        <row r="259">
          <cell r="A259">
            <v>6200002</v>
          </cell>
          <cell r="B259">
            <v>6200000</v>
          </cell>
          <cell r="C259">
            <v>6200000</v>
          </cell>
          <cell r="D259" t="str">
            <v>BETTY ALVAREZ</v>
          </cell>
          <cell r="E259" t="str">
            <v>CR 28B 44 10</v>
          </cell>
        </row>
        <row r="260">
          <cell r="A260">
            <v>6200222</v>
          </cell>
          <cell r="B260">
            <v>6200220</v>
          </cell>
          <cell r="C260">
            <v>6200220</v>
          </cell>
          <cell r="D260" t="str">
            <v>MARIA SALOM TUIRAN</v>
          </cell>
          <cell r="E260" t="str">
            <v>CL 43A 28 40</v>
          </cell>
        </row>
        <row r="261">
          <cell r="A261">
            <v>6200227</v>
          </cell>
          <cell r="B261">
            <v>6200224</v>
          </cell>
          <cell r="C261">
            <v>6200224</v>
          </cell>
          <cell r="D261" t="str">
            <v>GABRIEL JIMENEZ ORDONEZ</v>
          </cell>
          <cell r="E261" t="str">
            <v>CL 40 27 25</v>
          </cell>
        </row>
      </sheetData>
      <sheetData sheetId="2"/>
      <sheetData sheetId="3" refreshError="1"/>
      <sheetData sheetId="4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Hoja1"/>
    </sheetNames>
    <sheetDataSet>
      <sheetData sheetId="0" refreshError="1">
        <row r="17">
          <cell r="B17">
            <v>9000</v>
          </cell>
        </row>
        <row r="40">
          <cell r="B40">
            <v>5700</v>
          </cell>
        </row>
        <row r="41">
          <cell r="B41">
            <v>6700</v>
          </cell>
        </row>
        <row r="43">
          <cell r="B43">
            <v>67180</v>
          </cell>
        </row>
      </sheetData>
      <sheetData sheetId="1">
        <row r="17">
          <cell r="B17" t="str">
            <v>2.0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o de obra"/>
      <sheetName val="mater"/>
      <sheetName val="unit-obra"/>
      <sheetName val="Pedregal"/>
      <sheetName val="analuni3"/>
      <sheetName val="Hoja11"/>
      <sheetName val="Hoja15"/>
      <sheetName val="Hoja16"/>
    </sheetNames>
    <sheetDataSet>
      <sheetData sheetId="0" refreshError="1">
        <row r="30">
          <cell r="E30">
            <v>55000</v>
          </cell>
        </row>
      </sheetData>
      <sheetData sheetId="1" refreshError="1">
        <row r="29">
          <cell r="D29">
            <v>1800</v>
          </cell>
        </row>
        <row r="31">
          <cell r="D31">
            <v>2000</v>
          </cell>
        </row>
        <row r="56">
          <cell r="D56">
            <v>2000</v>
          </cell>
        </row>
        <row r="89">
          <cell r="D89">
            <v>11000</v>
          </cell>
        </row>
        <row r="122">
          <cell r="I122">
            <v>7500</v>
          </cell>
        </row>
        <row r="175">
          <cell r="I175">
            <v>125000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Budget vs Real"/>
      <sheetName val="Flujo"/>
      <sheetName val="Flujo De Caja 2008"/>
      <sheetName val="Flujo De Caja 2008 (2)"/>
      <sheetName val="Reporte"/>
      <sheetName val="Hoja2"/>
      <sheetName val="Cost Ledger 30-6-9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">
          <cell r="C3" t="str">
            <v>Orden de Compra</v>
          </cell>
        </row>
        <row r="4">
          <cell r="C4" t="str">
            <v>Orden de Servicio</v>
          </cell>
        </row>
        <row r="5">
          <cell r="C5" t="str">
            <v>Contrato</v>
          </cell>
        </row>
        <row r="6">
          <cell r="C6" t="str">
            <v>Oferta Mercantil</v>
          </cell>
        </row>
      </sheetData>
      <sheetData sheetId="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l 2005 CONTRATO"/>
      <sheetName val="Datos del 2005 CONTRATO (2)"/>
      <sheetName val="PARAMETROS 2005"/>
      <sheetName val="Datos del 2005 PROPIA"/>
      <sheetName val="Datos del 2005 PROPIA (2)"/>
      <sheetName val="Datos del 2005 CONTRATO bck"/>
      <sheetName val="Datos del 2005 CONTRATO (3)"/>
      <sheetName val="Datos del 2005 CONTRATO 375"/>
      <sheetName val="RESUMEN SEC TESORO"/>
      <sheetName val="Datos del 2005 CONTRATO 120 FEB"/>
      <sheetName val="Datos del 2005 CONT 120 MAR10"/>
      <sheetName val="Datos del 2005 CONT 120 ABRIL 4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álculo"/>
      <sheetName val="Tablas"/>
      <sheetName val="Presentación"/>
    </sheetNames>
    <sheetDataSet>
      <sheetData sheetId="0"/>
      <sheetData sheetId="1" refreshError="1"/>
      <sheetData sheetId="2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LES"/>
      <sheetName val="cuadrillas"/>
      <sheetName val="ANALISIS"/>
      <sheetName val="precios"/>
      <sheetName val="paraiso"/>
      <sheetName val="No.3"/>
      <sheetName val="rend"/>
      <sheetName val="programacion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ty Returns"/>
      <sheetName val="Balance Sheet"/>
      <sheetName val="Dividends"/>
      <sheetName val="Equipment Assumptions"/>
      <sheetName val="Budget Assumptions"/>
      <sheetName val="Material Assumptions"/>
      <sheetName val="Cash Costs"/>
      <sheetName val="Loading Type RH200W - hours"/>
      <sheetName val="Loading Type RH170W - hours"/>
      <sheetName val="Loading Type RH120WC - hours"/>
      <sheetName val="Loading Type RH40C - hours"/>
      <sheetName val="Loading Type 992C - hours"/>
      <sheetName val="Drill&amp;Blast"/>
      <sheetName val="Mine Hours"/>
      <sheetName val="MineSupportCostsandContractors"/>
      <sheetName val="MineEquipmentCosts"/>
      <sheetName val="EquipDeprnReplmt~"/>
      <sheetName val="Opex~"/>
      <sheetName val="Operations La Jauga"/>
      <sheetName val="Maintenance La Jagua"/>
      <sheetName val="Dates &amp; Flags"/>
      <sheetName val="Cuentas"/>
      <sheetName val="CtaGeneral-A"/>
      <sheetName val="Fixed Assets~"/>
      <sheetName val="Resumen vlr Uni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1">
          <cell r="P11" t="str">
            <v>5300  Materials and Supplies  DO NOT USE</v>
          </cell>
        </row>
        <row r="12">
          <cell r="P12" t="str">
            <v>1000  Production Statistics</v>
          </cell>
        </row>
        <row r="13">
          <cell r="P13" t="str">
            <v>1001      Waste Mined</v>
          </cell>
        </row>
        <row r="14">
          <cell r="P14" t="str">
            <v>1002      Oxide Mined</v>
          </cell>
        </row>
        <row r="15">
          <cell r="P15" t="str">
            <v>1003      VC Sulphide Mined</v>
          </cell>
        </row>
        <row r="16">
          <cell r="P16" t="str">
            <v>1004      IN Sulphide Mined</v>
          </cell>
        </row>
        <row r="17">
          <cell r="P17" t="str">
            <v>1005      Oxide Ag HG</v>
          </cell>
        </row>
        <row r="18">
          <cell r="P18" t="str">
            <v>1006      VCS AG Head Grade</v>
          </cell>
        </row>
        <row r="19">
          <cell r="P19" t="str">
            <v>1007      INS AG Head Grade</v>
          </cell>
        </row>
        <row r="20">
          <cell r="P20" t="str">
            <v>1008      Oxide Pg HG</v>
          </cell>
        </row>
        <row r="21">
          <cell r="P21" t="str">
            <v>1009       VCS Pb HG</v>
          </cell>
        </row>
        <row r="22">
          <cell r="P22" t="str">
            <v>1010       INS Pb HG</v>
          </cell>
        </row>
        <row r="23">
          <cell r="P23" t="str">
            <v>1011       Oxide Zn HG</v>
          </cell>
        </row>
        <row r="24">
          <cell r="P24" t="str">
            <v>1012       VCS Zn HG</v>
          </cell>
        </row>
        <row r="25">
          <cell r="P25" t="str">
            <v>1013       INS Zn HG</v>
          </cell>
        </row>
        <row r="26">
          <cell r="P26" t="str">
            <v>1014      Mill Feed VCS</v>
          </cell>
        </row>
        <row r="27">
          <cell r="P27" t="str">
            <v>1015      Mill Feed INS</v>
          </cell>
        </row>
        <row r="28">
          <cell r="P28" t="str">
            <v>1016      Mill Feed Ag HG</v>
          </cell>
        </row>
        <row r="29">
          <cell r="P29" t="str">
            <v>1017      Mill Feed Pb Head Grade</v>
          </cell>
        </row>
        <row r="30">
          <cell r="P30" t="str">
            <v>1018      Mill feed Zn HG</v>
          </cell>
        </row>
        <row r="31">
          <cell r="P31" t="str">
            <v>1019      Mill Recov Ag</v>
          </cell>
        </row>
        <row r="32">
          <cell r="P32" t="str">
            <v>1020      Mill Recov Pb</v>
          </cell>
        </row>
        <row r="33">
          <cell r="P33" t="str">
            <v>1021      Mill Recov Zn</v>
          </cell>
        </row>
        <row r="34">
          <cell r="P34" t="str">
            <v>1022      Vol Pb Conc</v>
          </cell>
        </row>
        <row r="35">
          <cell r="P35" t="str">
            <v>1023      Vol Zn Con</v>
          </cell>
        </row>
        <row r="36">
          <cell r="P36" t="str">
            <v>1024      Ag in Pb con</v>
          </cell>
        </row>
        <row r="37">
          <cell r="P37" t="str">
            <v>1025      Ag in Zn con</v>
          </cell>
        </row>
        <row r="38">
          <cell r="P38" t="str">
            <v>1026      Gross Silver Prod</v>
          </cell>
        </row>
        <row r="39">
          <cell r="P39" t="str">
            <v>1027      Gross Pb Prod</v>
          </cell>
        </row>
        <row r="40">
          <cell r="P40" t="str">
            <v>1028      Gross Zn Prod</v>
          </cell>
        </row>
        <row r="41">
          <cell r="P41" t="str">
            <v>1029      Net Payable Ag</v>
          </cell>
        </row>
        <row r="42">
          <cell r="P42" t="str">
            <v>1030      Net Payable Pb</v>
          </cell>
        </row>
        <row r="43">
          <cell r="P43" t="str">
            <v>1031      Net Payable Zn</v>
          </cell>
        </row>
        <row r="44">
          <cell r="P44" t="str">
            <v>1032      Gross Revenue</v>
          </cell>
        </row>
        <row r="45">
          <cell r="P45" t="str">
            <v>1033      Net Revenue</v>
          </cell>
        </row>
        <row r="46">
          <cell r="P46" t="str">
            <v>5301  DO NOT USE  DO NOT USE</v>
          </cell>
        </row>
        <row r="47">
          <cell r="P47" t="str">
            <v>6301       Depreciation</v>
          </cell>
        </row>
        <row r="48">
          <cell r="P48" t="str">
            <v>5842       Leasing costs</v>
          </cell>
        </row>
        <row r="49">
          <cell r="P49" t="str">
            <v xml:space="preserve">5302       Supplies - Operating   </v>
          </cell>
        </row>
        <row r="50">
          <cell r="P50" t="str">
            <v xml:space="preserve">5303       Supplies - Field   </v>
          </cell>
        </row>
        <row r="51">
          <cell r="P51" t="str">
            <v xml:space="preserve">5304       Supplies - Office   </v>
          </cell>
        </row>
        <row r="52">
          <cell r="P52" t="str">
            <v xml:space="preserve">5305       Small Equipment and Tools   </v>
          </cell>
        </row>
        <row r="53">
          <cell r="P53" t="str">
            <v xml:space="preserve">5306       Office Equipment   </v>
          </cell>
        </row>
        <row r="54">
          <cell r="P54" t="str">
            <v xml:space="preserve">5307       Computer Equipment   </v>
          </cell>
        </row>
        <row r="55">
          <cell r="P55" t="str">
            <v xml:space="preserve">5310       Software   </v>
          </cell>
        </row>
        <row r="56">
          <cell r="P56" t="str">
            <v>5315  Explosives &amp; Accessories  DO NOT USE</v>
          </cell>
        </row>
        <row r="57">
          <cell r="P57" t="str">
            <v xml:space="preserve">5316       Bulk   </v>
          </cell>
        </row>
        <row r="58">
          <cell r="P58" t="str">
            <v xml:space="preserve">5317       Accessories   </v>
          </cell>
        </row>
        <row r="59">
          <cell r="P59" t="str">
            <v xml:space="preserve">5318       Explosives   </v>
          </cell>
        </row>
        <row r="60">
          <cell r="P60" t="str">
            <v xml:space="preserve">5331  Tires   </v>
          </cell>
        </row>
        <row r="61">
          <cell r="P61" t="str">
            <v>5350  Components &amp; Parts  DO NOT USE</v>
          </cell>
        </row>
        <row r="62">
          <cell r="P62" t="str">
            <v xml:space="preserve">5351       Mechanical   </v>
          </cell>
        </row>
        <row r="63">
          <cell r="P63" t="str">
            <v xml:space="preserve">5352       Electrical/Instrumentation   </v>
          </cell>
        </row>
        <row r="64">
          <cell r="P64" t="str">
            <v xml:space="preserve">5353       Ground Engaging Tools   </v>
          </cell>
        </row>
        <row r="65">
          <cell r="P65" t="str">
            <v xml:space="preserve">5354       Piping / Plumbing   </v>
          </cell>
        </row>
        <row r="66">
          <cell r="P66" t="str">
            <v xml:space="preserve">5355       Buildings   </v>
          </cell>
        </row>
        <row r="67">
          <cell r="P67" t="str">
            <v xml:space="preserve">5356       Undercarriage   </v>
          </cell>
        </row>
        <row r="68">
          <cell r="P68" t="str">
            <v xml:space="preserve">5360       Rubber Wear Parts   </v>
          </cell>
        </row>
        <row r="69">
          <cell r="P69" t="str">
            <v xml:space="preserve">5365       Steel Sections   </v>
          </cell>
        </row>
        <row r="70">
          <cell r="P70" t="str">
            <v>5370  Fuel Oil and Grease  DO NOT USE</v>
          </cell>
        </row>
        <row r="71">
          <cell r="P71" t="str">
            <v xml:space="preserve">5371       Diesel   </v>
          </cell>
        </row>
        <row r="72">
          <cell r="P72" t="str">
            <v xml:space="preserve">5372       Gasoline   </v>
          </cell>
        </row>
        <row r="73">
          <cell r="P73" t="str">
            <v xml:space="preserve">5373       Oil and Grease   </v>
          </cell>
        </row>
        <row r="74">
          <cell r="P74" t="str">
            <v xml:space="preserve">5375       General Consumables   </v>
          </cell>
        </row>
        <row r="75">
          <cell r="P75" t="str">
            <v>5500  Contractors  DO NOT USE</v>
          </cell>
        </row>
        <row r="76">
          <cell r="P76" t="str">
            <v xml:space="preserve">5501       Contract - ECPM   </v>
          </cell>
        </row>
        <row r="77">
          <cell r="P77" t="str">
            <v xml:space="preserve">5502       Contract - Drilling Services   </v>
          </cell>
        </row>
        <row r="78">
          <cell r="P78" t="str">
            <v xml:space="preserve">5503       Contract - Maintenance and Rep   </v>
          </cell>
        </row>
        <row r="79">
          <cell r="P79" t="str">
            <v xml:space="preserve">5504       Contract - Mining   </v>
          </cell>
        </row>
        <row r="80">
          <cell r="P80" t="str">
            <v xml:space="preserve">5510       Contract - Construction   </v>
          </cell>
        </row>
        <row r="81">
          <cell r="P81" t="str">
            <v xml:space="preserve">5529       Contract - Other   </v>
          </cell>
        </row>
        <row r="82">
          <cell r="P82" t="str">
            <v>5530  Professional Fees  DO NOT USE</v>
          </cell>
        </row>
        <row r="83">
          <cell r="P83" t="str">
            <v xml:space="preserve">5534       Professional Fees: Legal Fees   </v>
          </cell>
        </row>
        <row r="84">
          <cell r="P84" t="str">
            <v xml:space="preserve">5535       IT Consulting   </v>
          </cell>
        </row>
        <row r="85">
          <cell r="P85" t="str">
            <v xml:space="preserve">5536       Other Professional Services   </v>
          </cell>
        </row>
        <row r="86">
          <cell r="P86" t="str">
            <v xml:space="preserve">5623       Permit Costs   </v>
          </cell>
        </row>
        <row r="87">
          <cell r="P87" t="str">
            <v xml:space="preserve">5624       Licenses Costs   </v>
          </cell>
        </row>
        <row r="88">
          <cell r="P88" t="str">
            <v xml:space="preserve">5625       Fines   </v>
          </cell>
        </row>
        <row r="89">
          <cell r="P89" t="str">
            <v>5640  Freight, Shipping &amp; Postage  DO NOT USE</v>
          </cell>
        </row>
        <row r="90">
          <cell r="P90" t="str">
            <v xml:space="preserve">5641       Postage   </v>
          </cell>
        </row>
        <row r="91">
          <cell r="P91" t="str">
            <v xml:space="preserve">5642       Shipping Service   </v>
          </cell>
        </row>
        <row r="92">
          <cell r="P92" t="str">
            <v xml:space="preserve">5643       Freight &amp; Delivery   </v>
          </cell>
        </row>
        <row r="93">
          <cell r="P93" t="str">
            <v xml:space="preserve">5644       Customs And Duties   </v>
          </cell>
        </row>
        <row r="94">
          <cell r="P94" t="str">
            <v>5700  Travel &amp; Entertainment  DO NOT USE</v>
          </cell>
        </row>
        <row r="95">
          <cell r="P95" t="str">
            <v xml:space="preserve">5701       Travel: Transportation   </v>
          </cell>
        </row>
        <row r="96">
          <cell r="P96" t="str">
            <v xml:space="preserve">5702       Travel: Fares   </v>
          </cell>
        </row>
        <row r="97">
          <cell r="P97" t="str">
            <v xml:space="preserve">5703       Travel: Lodging   </v>
          </cell>
        </row>
        <row r="98">
          <cell r="P98" t="str">
            <v xml:space="preserve">5704       Travel: Meals   </v>
          </cell>
        </row>
        <row r="99">
          <cell r="P99" t="str">
            <v xml:space="preserve">5705       External Visitors   </v>
          </cell>
        </row>
        <row r="100">
          <cell r="P100" t="str">
            <v xml:space="preserve">5706       Entertainment   </v>
          </cell>
        </row>
        <row r="101">
          <cell r="P101" t="str">
            <v xml:space="preserve">5710       Travel: Other   </v>
          </cell>
        </row>
        <row r="102">
          <cell r="P102" t="str">
            <v xml:space="preserve">5711       Travel: Vehicles and Other   </v>
          </cell>
        </row>
        <row r="103">
          <cell r="P103" t="str">
            <v xml:space="preserve">5712       Gasoline &amp; Minor Maint.   </v>
          </cell>
        </row>
        <row r="104">
          <cell r="P104" t="str">
            <v>5800  Other Costs  DO NOT USE</v>
          </cell>
        </row>
        <row r="105">
          <cell r="P105" t="str">
            <v xml:space="preserve">5801       Copying &amp; Reproduction   </v>
          </cell>
        </row>
        <row r="106">
          <cell r="P106" t="str">
            <v xml:space="preserve">5802       Photos and maps   </v>
          </cell>
        </row>
        <row r="107">
          <cell r="P107" t="str">
            <v xml:space="preserve">5803       Subscriptions &amp; Publications   </v>
          </cell>
        </row>
        <row r="108">
          <cell r="P108" t="str">
            <v xml:space="preserve">5804       Education, Seminars, Conferences   </v>
          </cell>
        </row>
        <row r="109">
          <cell r="P109" t="str">
            <v xml:space="preserve">5805       Membership Dues   </v>
          </cell>
        </row>
        <row r="110">
          <cell r="P110" t="str">
            <v xml:space="preserve">5808       Other General Costs   </v>
          </cell>
        </row>
        <row r="111">
          <cell r="P111" t="str">
            <v xml:space="preserve">5809       Medical Expenses   </v>
          </cell>
        </row>
      </sheetData>
      <sheetData sheetId="22">
        <row r="12">
          <cell r="F12" t="str">
            <v>Respons/Activity</v>
          </cell>
          <cell r="G12" t="str">
            <v>Object Code</v>
          </cell>
          <cell r="H12" t="str">
            <v>CTDAD</v>
          </cell>
          <cell r="I12" t="str">
            <v>UNIDAD</v>
          </cell>
          <cell r="J12" t="str">
            <v>COSTO UNITARIO</v>
          </cell>
          <cell r="K12" t="str">
            <v>COSTO TOTAL</v>
          </cell>
          <cell r="L12">
            <v>38869</v>
          </cell>
          <cell r="M12">
            <v>38899</v>
          </cell>
          <cell r="N12">
            <v>38930</v>
          </cell>
          <cell r="O12">
            <v>38961</v>
          </cell>
          <cell r="P12">
            <v>38991</v>
          </cell>
          <cell r="Q12">
            <v>39022</v>
          </cell>
          <cell r="R12">
            <v>39052</v>
          </cell>
          <cell r="S12">
            <v>39083</v>
          </cell>
          <cell r="T12">
            <v>39114</v>
          </cell>
          <cell r="U12">
            <v>39142</v>
          </cell>
          <cell r="V12">
            <v>39173</v>
          </cell>
          <cell r="W12">
            <v>39203</v>
          </cell>
          <cell r="X12">
            <v>39234</v>
          </cell>
          <cell r="Y12">
            <v>39264</v>
          </cell>
          <cell r="Z12">
            <v>39295</v>
          </cell>
          <cell r="AA12">
            <v>39326</v>
          </cell>
          <cell r="AB12">
            <v>39356</v>
          </cell>
          <cell r="AC12">
            <v>39387</v>
          </cell>
          <cell r="AD12">
            <v>39417</v>
          </cell>
          <cell r="AE12">
            <v>39508</v>
          </cell>
          <cell r="AF12">
            <v>39600</v>
          </cell>
          <cell r="AG12">
            <v>39692</v>
          </cell>
          <cell r="AH12" t="str">
            <v>Total</v>
          </cell>
        </row>
        <row r="13">
          <cell r="F13" t="str">
            <v>22020033</v>
          </cell>
          <cell r="G13" t="str">
            <v>5504</v>
          </cell>
          <cell r="H13">
            <v>1</v>
          </cell>
          <cell r="I13" t="str">
            <v>Lot</v>
          </cell>
          <cell r="J13" t="e">
            <v>#REF!</v>
          </cell>
          <cell r="K13" t="e">
            <v>#REF!</v>
          </cell>
          <cell r="M13" t="e">
            <v>#REF!</v>
          </cell>
          <cell r="N13" t="e">
            <v>#REF!</v>
          </cell>
          <cell r="O13" t="e">
            <v>#REF!</v>
          </cell>
          <cell r="P13" t="e">
            <v>#REF!</v>
          </cell>
          <cell r="Q13" t="e">
            <v>#REF!</v>
          </cell>
          <cell r="R13" t="e">
            <v>#REF!</v>
          </cell>
          <cell r="S13" t="e">
            <v>#REF!</v>
          </cell>
          <cell r="T13" t="e">
            <v>#REF!</v>
          </cell>
          <cell r="U13" t="e">
            <v>#REF!</v>
          </cell>
          <cell r="V13" t="e">
            <v>#REF!</v>
          </cell>
          <cell r="W13" t="e">
            <v>#REF!</v>
          </cell>
          <cell r="X13" t="e">
            <v>#REF!</v>
          </cell>
          <cell r="Y13" t="e">
            <v>#REF!</v>
          </cell>
          <cell r="Z13" t="e">
            <v>#REF!</v>
          </cell>
          <cell r="AA13" t="e">
            <v>#REF!</v>
          </cell>
          <cell r="AB13" t="e">
            <v>#REF!</v>
          </cell>
          <cell r="AC13" t="e">
            <v>#REF!</v>
          </cell>
          <cell r="AD13" t="e">
            <v>#REF!</v>
          </cell>
          <cell r="AE13" t="e">
            <v>#REF!</v>
          </cell>
          <cell r="AF13" t="e">
            <v>#REF!</v>
          </cell>
          <cell r="AG13" t="e">
            <v>#REF!</v>
          </cell>
          <cell r="AH13" t="e">
            <v>#REF!</v>
          </cell>
        </row>
        <row r="14">
          <cell r="F14" t="str">
            <v>22020032</v>
          </cell>
          <cell r="G14" t="str">
            <v>5504</v>
          </cell>
          <cell r="H14">
            <v>1</v>
          </cell>
          <cell r="I14" t="str">
            <v>Lot</v>
          </cell>
          <cell r="J14" t="e">
            <v>#REF!</v>
          </cell>
          <cell r="K14" t="e">
            <v>#REF!</v>
          </cell>
          <cell r="M14" t="e">
            <v>#REF!</v>
          </cell>
          <cell r="N14" t="e">
            <v>#REF!</v>
          </cell>
          <cell r="O14" t="e">
            <v>#REF!</v>
          </cell>
          <cell r="P14" t="e">
            <v>#REF!</v>
          </cell>
          <cell r="Q14" t="e">
            <v>#REF!</v>
          </cell>
          <cell r="R14" t="e">
            <v>#REF!</v>
          </cell>
          <cell r="S14" t="e">
            <v>#REF!</v>
          </cell>
          <cell r="T14" t="e">
            <v>#REF!</v>
          </cell>
          <cell r="U14" t="e">
            <v>#REF!</v>
          </cell>
          <cell r="V14" t="e">
            <v>#REF!</v>
          </cell>
          <cell r="W14" t="e">
            <v>#REF!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#REF!</v>
          </cell>
          <cell r="AE14" t="e">
            <v>#REF!</v>
          </cell>
          <cell r="AF14" t="e">
            <v>#REF!</v>
          </cell>
          <cell r="AG14" t="e">
            <v>#REF!</v>
          </cell>
          <cell r="AH14" t="e">
            <v>#REF!</v>
          </cell>
        </row>
        <row r="15">
          <cell r="F15" t="str">
            <v>22020042</v>
          </cell>
          <cell r="G15" t="str">
            <v>5504</v>
          </cell>
          <cell r="H15">
            <v>1</v>
          </cell>
          <cell r="I15" t="str">
            <v>Lot</v>
          </cell>
          <cell r="J15" t="e">
            <v>#REF!</v>
          </cell>
          <cell r="K15" t="e">
            <v>#REF!</v>
          </cell>
          <cell r="M15" t="e">
            <v>#REF!</v>
          </cell>
          <cell r="N15" t="e">
            <v>#REF!</v>
          </cell>
          <cell r="O15" t="e">
            <v>#REF!</v>
          </cell>
          <cell r="P15" t="e">
            <v>#REF!</v>
          </cell>
          <cell r="Q15" t="e">
            <v>#REF!</v>
          </cell>
          <cell r="R15" t="e">
            <v>#REF!</v>
          </cell>
          <cell r="S15" t="e">
            <v>#REF!</v>
          </cell>
          <cell r="T15" t="e">
            <v>#REF!</v>
          </cell>
          <cell r="U15" t="e">
            <v>#REF!</v>
          </cell>
          <cell r="V15" t="e">
            <v>#REF!</v>
          </cell>
          <cell r="W15" t="e">
            <v>#REF!</v>
          </cell>
          <cell r="X15" t="e">
            <v>#REF!</v>
          </cell>
          <cell r="Y15" t="e">
            <v>#REF!</v>
          </cell>
          <cell r="Z15" t="e">
            <v>#REF!</v>
          </cell>
          <cell r="AA15" t="e">
            <v>#REF!</v>
          </cell>
          <cell r="AB15" t="e">
            <v>#REF!</v>
          </cell>
          <cell r="AC15" t="e">
            <v>#REF!</v>
          </cell>
          <cell r="AD15" t="e">
            <v>#REF!</v>
          </cell>
          <cell r="AE15" t="e">
            <v>#REF!</v>
          </cell>
          <cell r="AF15" t="e">
            <v>#REF!</v>
          </cell>
          <cell r="AG15" t="e">
            <v>#REF!</v>
          </cell>
          <cell r="AH15" t="e">
            <v>#REF!</v>
          </cell>
        </row>
        <row r="16">
          <cell r="F16" t="str">
            <v>22020041</v>
          </cell>
          <cell r="G16" t="str">
            <v>5504</v>
          </cell>
          <cell r="H16">
            <v>1</v>
          </cell>
          <cell r="I16" t="str">
            <v>Lot</v>
          </cell>
          <cell r="J16" t="e">
            <v>#REF!</v>
          </cell>
          <cell r="K16" t="e">
            <v>#REF!</v>
          </cell>
          <cell r="M16" t="e">
            <v>#REF!</v>
          </cell>
          <cell r="N16" t="e">
            <v>#REF!</v>
          </cell>
          <cell r="O16" t="e">
            <v>#REF!</v>
          </cell>
          <cell r="P16" t="e">
            <v>#REF!</v>
          </cell>
          <cell r="Q16" t="e">
            <v>#REF!</v>
          </cell>
          <cell r="R16" t="e">
            <v>#REF!</v>
          </cell>
          <cell r="S16" t="e">
            <v>#REF!</v>
          </cell>
          <cell r="T16" t="e">
            <v>#REF!</v>
          </cell>
          <cell r="U16" t="e">
            <v>#REF!</v>
          </cell>
          <cell r="V16" t="e">
            <v>#REF!</v>
          </cell>
          <cell r="W16" t="e">
            <v>#REF!</v>
          </cell>
          <cell r="X16" t="e">
            <v>#REF!</v>
          </cell>
          <cell r="Y16" t="e">
            <v>#REF!</v>
          </cell>
          <cell r="Z16" t="e">
            <v>#REF!</v>
          </cell>
          <cell r="AA16" t="e">
            <v>#REF!</v>
          </cell>
          <cell r="AB16" t="e">
            <v>#REF!</v>
          </cell>
          <cell r="AC16" t="e">
            <v>#REF!</v>
          </cell>
          <cell r="AD16" t="e">
            <v>#REF!</v>
          </cell>
          <cell r="AE16" t="e">
            <v>#REF!</v>
          </cell>
          <cell r="AF16" t="e">
            <v>#REF!</v>
          </cell>
          <cell r="AG16" t="e">
            <v>#REF!</v>
          </cell>
          <cell r="AH16" t="e">
            <v>#REF!</v>
          </cell>
        </row>
        <row r="17">
          <cell r="F17" t="str">
            <v>22020010</v>
          </cell>
          <cell r="G17" t="str">
            <v>5504</v>
          </cell>
          <cell r="H17">
            <v>1</v>
          </cell>
          <cell r="I17" t="str">
            <v>Lot</v>
          </cell>
          <cell r="J17" t="e">
            <v>#REF!</v>
          </cell>
          <cell r="K17" t="e">
            <v>#REF!</v>
          </cell>
          <cell r="M17" t="e">
            <v>#REF!</v>
          </cell>
          <cell r="N17" t="e">
            <v>#REF!</v>
          </cell>
          <cell r="O17" t="e">
            <v>#REF!</v>
          </cell>
          <cell r="P17" t="e">
            <v>#REF!</v>
          </cell>
          <cell r="Q17" t="e">
            <v>#REF!</v>
          </cell>
          <cell r="R17" t="e">
            <v>#REF!</v>
          </cell>
          <cell r="S17" t="e">
            <v>#REF!</v>
          </cell>
          <cell r="T17" t="e">
            <v>#REF!</v>
          </cell>
          <cell r="U17" t="e">
            <v>#REF!</v>
          </cell>
          <cell r="V17" t="e">
            <v>#REF!</v>
          </cell>
          <cell r="W17" t="e">
            <v>#REF!</v>
          </cell>
          <cell r="X17" t="e">
            <v>#REF!</v>
          </cell>
          <cell r="Y17" t="e">
            <v>#REF!</v>
          </cell>
          <cell r="Z17" t="e">
            <v>#REF!</v>
          </cell>
          <cell r="AA17" t="e">
            <v>#REF!</v>
          </cell>
          <cell r="AB17" t="e">
            <v>#REF!</v>
          </cell>
          <cell r="AC17" t="e">
            <v>#REF!</v>
          </cell>
          <cell r="AD17" t="e">
            <v>#REF!</v>
          </cell>
          <cell r="AE17" t="e">
            <v>#REF!</v>
          </cell>
          <cell r="AF17" t="e">
            <v>#REF!</v>
          </cell>
          <cell r="AG17" t="e">
            <v>#REF!</v>
          </cell>
          <cell r="AH17" t="e">
            <v>#REF!</v>
          </cell>
        </row>
        <row r="18">
          <cell r="F18" t="str">
            <v>22020050</v>
          </cell>
          <cell r="G18" t="str">
            <v>5504</v>
          </cell>
          <cell r="H18">
            <v>1</v>
          </cell>
          <cell r="I18" t="str">
            <v>Lot</v>
          </cell>
          <cell r="J18" t="e">
            <v>#REF!</v>
          </cell>
          <cell r="K18" t="e">
            <v>#REF!</v>
          </cell>
          <cell r="M18" t="e">
            <v>#REF!</v>
          </cell>
          <cell r="N18" t="e">
            <v>#REF!</v>
          </cell>
          <cell r="O18" t="e">
            <v>#REF!</v>
          </cell>
          <cell r="P18" t="e">
            <v>#REF!</v>
          </cell>
          <cell r="Q18" t="e">
            <v>#REF!</v>
          </cell>
          <cell r="R18" t="e">
            <v>#REF!</v>
          </cell>
          <cell r="S18" t="e">
            <v>#REF!</v>
          </cell>
          <cell r="T18" t="e">
            <v>#REF!</v>
          </cell>
          <cell r="U18" t="e">
            <v>#REF!</v>
          </cell>
          <cell r="V18" t="e">
            <v>#REF!</v>
          </cell>
          <cell r="W18" t="e">
            <v>#REF!</v>
          </cell>
          <cell r="X18" t="e">
            <v>#REF!</v>
          </cell>
          <cell r="Y18" t="e">
            <v>#REF!</v>
          </cell>
          <cell r="Z18" t="e">
            <v>#REF!</v>
          </cell>
          <cell r="AA18" t="e">
            <v>#REF!</v>
          </cell>
          <cell r="AB18" t="e">
            <v>#REF!</v>
          </cell>
          <cell r="AC18" t="e">
            <v>#REF!</v>
          </cell>
          <cell r="AD18" t="e">
            <v>#REF!</v>
          </cell>
          <cell r="AE18" t="e">
            <v>#REF!</v>
          </cell>
          <cell r="AF18" t="e">
            <v>#REF!</v>
          </cell>
          <cell r="AG18" t="e">
            <v>#REF!</v>
          </cell>
          <cell r="AH18" t="e">
            <v>#REF!</v>
          </cell>
        </row>
        <row r="19">
          <cell r="F19" t="str">
            <v>22020060</v>
          </cell>
          <cell r="G19" t="str">
            <v>5504</v>
          </cell>
          <cell r="H19">
            <v>1</v>
          </cell>
          <cell r="I19" t="str">
            <v>Lot</v>
          </cell>
          <cell r="J19" t="e">
            <v>#REF!</v>
          </cell>
          <cell r="K19" t="e">
            <v>#REF!</v>
          </cell>
          <cell r="M19" t="e">
            <v>#REF!</v>
          </cell>
          <cell r="N19" t="e">
            <v>#REF!</v>
          </cell>
          <cell r="O19" t="e">
            <v>#REF!</v>
          </cell>
          <cell r="P19" t="e">
            <v>#REF!</v>
          </cell>
          <cell r="Q19" t="e">
            <v>#REF!</v>
          </cell>
          <cell r="R19" t="e">
            <v>#REF!</v>
          </cell>
          <cell r="S19" t="e">
            <v>#REF!</v>
          </cell>
          <cell r="T19" t="e">
            <v>#REF!</v>
          </cell>
          <cell r="U19" t="e">
            <v>#REF!</v>
          </cell>
          <cell r="V19" t="e">
            <v>#REF!</v>
          </cell>
          <cell r="W19" t="e">
            <v>#REF!</v>
          </cell>
          <cell r="X19" t="e">
            <v>#REF!</v>
          </cell>
          <cell r="Y19" t="e">
            <v>#REF!</v>
          </cell>
          <cell r="Z19" t="e">
            <v>#REF!</v>
          </cell>
          <cell r="AA19" t="e">
            <v>#REF!</v>
          </cell>
          <cell r="AB19" t="e">
            <v>#REF!</v>
          </cell>
          <cell r="AC19" t="e">
            <v>#REF!</v>
          </cell>
          <cell r="AD19" t="e">
            <v>#REF!</v>
          </cell>
          <cell r="AE19" t="e">
            <v>#REF!</v>
          </cell>
          <cell r="AF19" t="e">
            <v>#REF!</v>
          </cell>
          <cell r="AG19" t="e">
            <v>#REF!</v>
          </cell>
          <cell r="AH19" t="e">
            <v>#REF!</v>
          </cell>
        </row>
        <row r="20">
          <cell r="F20" t="str">
            <v>22020031</v>
          </cell>
          <cell r="G20" t="str">
            <v>5504</v>
          </cell>
          <cell r="H20">
            <v>1</v>
          </cell>
          <cell r="I20" t="str">
            <v>Lot</v>
          </cell>
          <cell r="J20" t="e">
            <v>#REF!</v>
          </cell>
          <cell r="K20" t="e">
            <v>#REF!</v>
          </cell>
          <cell r="M20" t="e">
            <v>#REF!</v>
          </cell>
          <cell r="N20" t="e">
            <v>#REF!</v>
          </cell>
          <cell r="O20" t="e">
            <v>#REF!</v>
          </cell>
          <cell r="P20" t="e">
            <v>#REF!</v>
          </cell>
          <cell r="Q20" t="e">
            <v>#REF!</v>
          </cell>
          <cell r="R20" t="e">
            <v>#REF!</v>
          </cell>
          <cell r="S20" t="e">
            <v>#REF!</v>
          </cell>
          <cell r="T20" t="e">
            <v>#REF!</v>
          </cell>
          <cell r="U20" t="e">
            <v>#REF!</v>
          </cell>
          <cell r="V20" t="e">
            <v>#REF!</v>
          </cell>
          <cell r="W20" t="e">
            <v>#REF!</v>
          </cell>
          <cell r="X20" t="e">
            <v>#REF!</v>
          </cell>
          <cell r="Y20" t="e">
            <v>#REF!</v>
          </cell>
          <cell r="Z20" t="e">
            <v>#REF!</v>
          </cell>
          <cell r="AA20" t="e">
            <v>#REF!</v>
          </cell>
          <cell r="AB20" t="e">
            <v>#REF!</v>
          </cell>
          <cell r="AC20" t="e">
            <v>#REF!</v>
          </cell>
          <cell r="AD20" t="e">
            <v>#REF!</v>
          </cell>
          <cell r="AE20" t="e">
            <v>#REF!</v>
          </cell>
          <cell r="AF20" t="e">
            <v>#REF!</v>
          </cell>
          <cell r="AG20" t="e">
            <v>#REF!</v>
          </cell>
          <cell r="AH20" t="e">
            <v>#REF!</v>
          </cell>
        </row>
        <row r="21">
          <cell r="F21" t="str">
            <v>22020033</v>
          </cell>
          <cell r="G21" t="str">
            <v>5371</v>
          </cell>
          <cell r="H21">
            <v>3812726.7636531512</v>
          </cell>
          <cell r="I21" t="str">
            <v>Litres</v>
          </cell>
          <cell r="J21">
            <v>0.5</v>
          </cell>
          <cell r="K21">
            <v>1906363.3818265756</v>
          </cell>
          <cell r="M21">
            <v>72162.321366153861</v>
          </cell>
          <cell r="N21">
            <v>72162.321366153861</v>
          </cell>
          <cell r="O21">
            <v>72162.321366153861</v>
          </cell>
          <cell r="P21">
            <v>72162.321366153861</v>
          </cell>
          <cell r="Q21">
            <v>72162.321366153861</v>
          </cell>
          <cell r="R21">
            <v>74166.83029299145</v>
          </cell>
          <cell r="S21">
            <v>76870.50933333335</v>
          </cell>
          <cell r="T21">
            <v>83037.310637037037</v>
          </cell>
          <cell r="U21">
            <v>72977.914240000013</v>
          </cell>
          <cell r="V21">
            <v>64426.933511111114</v>
          </cell>
          <cell r="W21">
            <v>67224.819200000013</v>
          </cell>
          <cell r="X21">
            <v>67927.690797037023</v>
          </cell>
          <cell r="Y21">
            <v>71747.125615407422</v>
          </cell>
          <cell r="Z21">
            <v>67970.206942814824</v>
          </cell>
          <cell r="AA21">
            <v>64807.445380740734</v>
          </cell>
          <cell r="AB21">
            <v>66433.140820148154</v>
          </cell>
          <cell r="AC21">
            <v>65702.188989629634</v>
          </cell>
          <cell r="AD21">
            <v>72648.548124444438</v>
          </cell>
          <cell r="AE21">
            <v>209870.37037037036</v>
          </cell>
          <cell r="AF21">
            <v>209870.37037037036</v>
          </cell>
          <cell r="AG21">
            <v>209870.37037037036</v>
          </cell>
          <cell r="AH21">
            <v>1906363.3818265756</v>
          </cell>
        </row>
        <row r="22">
          <cell r="F22" t="str">
            <v>22020032</v>
          </cell>
          <cell r="G22" t="str">
            <v>5371</v>
          </cell>
          <cell r="H22">
            <v>2096633.8749079772</v>
          </cell>
          <cell r="I22" t="str">
            <v>Litres</v>
          </cell>
          <cell r="J22">
            <v>0.5</v>
          </cell>
          <cell r="K22">
            <v>1048316.9374539886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54670.855008000013</v>
          </cell>
          <cell r="W22">
            <v>56304.215917714289</v>
          </cell>
          <cell r="X22">
            <v>57641.497619199996</v>
          </cell>
          <cell r="Y22">
            <v>64476.5727376457</v>
          </cell>
          <cell r="Z22">
            <v>61082.391166902868</v>
          </cell>
          <cell r="AA22">
            <v>58240.130600228578</v>
          </cell>
          <cell r="AB22">
            <v>56373.26521024001</v>
          </cell>
          <cell r="AC22">
            <v>55753.000371199989</v>
          </cell>
          <cell r="AD22">
            <v>63382.151679999995</v>
          </cell>
          <cell r="AE22">
            <v>180402.85714285716</v>
          </cell>
          <cell r="AF22">
            <v>159587.14285714284</v>
          </cell>
          <cell r="AG22">
            <v>180402.85714285716</v>
          </cell>
          <cell r="AH22">
            <v>1048316.9374539886</v>
          </cell>
        </row>
        <row r="23">
          <cell r="F23" t="str">
            <v>22020042</v>
          </cell>
          <cell r="G23" t="str">
            <v>5371</v>
          </cell>
          <cell r="H23">
            <v>9797677.4735718481</v>
          </cell>
          <cell r="I23" t="str">
            <v>Litres</v>
          </cell>
          <cell r="J23">
            <v>0.5</v>
          </cell>
          <cell r="K23">
            <v>4898838.7367859241</v>
          </cell>
          <cell r="M23">
            <v>154633.54578461539</v>
          </cell>
          <cell r="N23">
            <v>154633.54578461539</v>
          </cell>
          <cell r="O23">
            <v>154633.54578461539</v>
          </cell>
          <cell r="P23">
            <v>154633.54578461539</v>
          </cell>
          <cell r="Q23">
            <v>154633.54578461539</v>
          </cell>
          <cell r="R23">
            <v>152217.39663173084</v>
          </cell>
          <cell r="S23">
            <v>153918.37317073173</v>
          </cell>
          <cell r="T23">
            <v>159321.08243902435</v>
          </cell>
          <cell r="U23">
            <v>232029.08273170728</v>
          </cell>
          <cell r="V23">
            <v>195304.81740000003</v>
          </cell>
          <cell r="W23">
            <v>190255.60764878048</v>
          </cell>
          <cell r="X23">
            <v>205917.06797951218</v>
          </cell>
          <cell r="Y23">
            <v>222205.06845007057</v>
          </cell>
          <cell r="Z23">
            <v>210507.72914936475</v>
          </cell>
          <cell r="AA23">
            <v>200712.47054682352</v>
          </cell>
          <cell r="AB23">
            <v>198960.12276269883</v>
          </cell>
          <cell r="AC23">
            <v>196771.00052433735</v>
          </cell>
          <cell r="AD23">
            <v>200455.60019277109</v>
          </cell>
          <cell r="AE23">
            <v>528555.8823529412</v>
          </cell>
          <cell r="AF23">
            <v>549983.82352941181</v>
          </cell>
          <cell r="AG23">
            <v>528555.8823529412</v>
          </cell>
          <cell r="AH23">
            <v>4898838.7367859241</v>
          </cell>
        </row>
        <row r="24">
          <cell r="F24" t="str">
            <v>22020041</v>
          </cell>
          <cell r="G24" t="str">
            <v>5371</v>
          </cell>
          <cell r="H24">
            <v>1699039.0729198591</v>
          </cell>
          <cell r="I24" t="str">
            <v>Litres</v>
          </cell>
          <cell r="J24">
            <v>0.5</v>
          </cell>
          <cell r="K24">
            <v>849519.53645992954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22378.073426376814</v>
          </cell>
          <cell r="V24">
            <v>16952.518635945809</v>
          </cell>
          <cell r="W24">
            <v>19978.009733701958</v>
          </cell>
          <cell r="X24">
            <v>20264.291518950784</v>
          </cell>
          <cell r="Y24">
            <v>34038.205552658095</v>
          </cell>
          <cell r="Z24">
            <v>47571.951743250116</v>
          </cell>
          <cell r="AA24">
            <v>66518.517542970672</v>
          </cell>
          <cell r="AB24">
            <v>67890.254176888091</v>
          </cell>
          <cell r="AC24">
            <v>57786.706054985407</v>
          </cell>
          <cell r="AD24">
            <v>48916.008074201782</v>
          </cell>
          <cell r="AE24">
            <v>149075</v>
          </cell>
          <cell r="AF24">
            <v>149075</v>
          </cell>
          <cell r="AG24">
            <v>149075</v>
          </cell>
          <cell r="AH24">
            <v>849519.53645992954</v>
          </cell>
        </row>
        <row r="25">
          <cell r="F25" t="str">
            <v>22020010</v>
          </cell>
          <cell r="G25" t="str">
            <v>5371</v>
          </cell>
          <cell r="H25">
            <v>8619914.9688029401</v>
          </cell>
          <cell r="I25" t="str">
            <v>Litres</v>
          </cell>
          <cell r="J25">
            <v>0.5</v>
          </cell>
          <cell r="K25">
            <v>4309957.4844014701</v>
          </cell>
          <cell r="M25">
            <v>28366.841525536503</v>
          </cell>
          <cell r="N25">
            <v>28366.841525536503</v>
          </cell>
          <cell r="O25">
            <v>28366.841525536503</v>
          </cell>
          <cell r="P25">
            <v>28366.841525536503</v>
          </cell>
          <cell r="Q25">
            <v>28366.841525536503</v>
          </cell>
          <cell r="R25">
            <v>29154.809345690286</v>
          </cell>
          <cell r="S25">
            <v>30217.619319390295</v>
          </cell>
          <cell r="T25">
            <v>68003.697167080216</v>
          </cell>
          <cell r="U25">
            <v>28687.449196738751</v>
          </cell>
          <cell r="V25">
            <v>210450.21924796599</v>
          </cell>
          <cell r="W25">
            <v>224892.02706557856</v>
          </cell>
          <cell r="X25">
            <v>229079.15471055495</v>
          </cell>
          <cell r="Y25">
            <v>236168.54318266077</v>
          </cell>
          <cell r="Z25">
            <v>227955.26740553547</v>
          </cell>
          <cell r="AA25">
            <v>216309.56747898809</v>
          </cell>
          <cell r="AB25">
            <v>213787.45496726909</v>
          </cell>
          <cell r="AC25">
            <v>209493.65639123318</v>
          </cell>
          <cell r="AD25">
            <v>233109.44003817532</v>
          </cell>
          <cell r="AE25">
            <v>685975.32010858413</v>
          </cell>
          <cell r="AF25">
            <v>652107.08096233138</v>
          </cell>
          <cell r="AG25">
            <v>672731.97018601105</v>
          </cell>
          <cell r="AH25">
            <v>4309957.4844014701</v>
          </cell>
        </row>
        <row r="26">
          <cell r="F26" t="str">
            <v>22020050</v>
          </cell>
          <cell r="G26" t="str">
            <v>5371</v>
          </cell>
          <cell r="H26">
            <v>32022096.657553203</v>
          </cell>
          <cell r="I26" t="str">
            <v>Litres</v>
          </cell>
          <cell r="J26">
            <v>0.5</v>
          </cell>
          <cell r="K26">
            <v>16011048.328776602</v>
          </cell>
          <cell r="M26">
            <v>421657.38800416427</v>
          </cell>
          <cell r="N26">
            <v>421657.38800416427</v>
          </cell>
          <cell r="O26">
            <v>421657.38800416427</v>
          </cell>
          <cell r="P26">
            <v>421657.38800416427</v>
          </cell>
          <cell r="Q26">
            <v>421657.38800416427</v>
          </cell>
          <cell r="R26">
            <v>415068.99131659942</v>
          </cell>
          <cell r="S26">
            <v>430199.9242105264</v>
          </cell>
          <cell r="T26">
            <v>445300.42891228065</v>
          </cell>
          <cell r="U26">
            <v>681962.53229467373</v>
          </cell>
          <cell r="V26">
            <v>612196.31616693689</v>
          </cell>
          <cell r="W26">
            <v>621468.89574478474</v>
          </cell>
          <cell r="X26">
            <v>678233.10844097706</v>
          </cell>
          <cell r="Y26">
            <v>734381.29372770851</v>
          </cell>
          <cell r="Z26">
            <v>730022.6809747162</v>
          </cell>
          <cell r="AA26">
            <v>725349.30452976574</v>
          </cell>
          <cell r="AB26">
            <v>709355.0645321497</v>
          </cell>
          <cell r="AC26">
            <v>679678.89858286618</v>
          </cell>
          <cell r="AD26">
            <v>672187.13150802581</v>
          </cell>
          <cell r="AE26">
            <v>1887824.337767496</v>
          </cell>
          <cell r="AF26">
            <v>1959425.5257374209</v>
          </cell>
          <cell r="AG26">
            <v>1920106.9543088495</v>
          </cell>
          <cell r="AH26">
            <v>16011048.328776602</v>
          </cell>
        </row>
        <row r="27">
          <cell r="F27" t="str">
            <v>22020060</v>
          </cell>
          <cell r="G27" t="str">
            <v>5371</v>
          </cell>
          <cell r="H27">
            <v>7763201.3100000005</v>
          </cell>
          <cell r="I27" t="str">
            <v>Litres</v>
          </cell>
          <cell r="J27">
            <v>0.5</v>
          </cell>
          <cell r="K27">
            <v>3881600.6550000003</v>
          </cell>
          <cell r="M27">
            <v>47116.160000000003</v>
          </cell>
          <cell r="N27">
            <v>45471.41</v>
          </cell>
          <cell r="O27">
            <v>43563.5</v>
          </cell>
          <cell r="P27">
            <v>43168.759999999995</v>
          </cell>
          <cell r="Q27">
            <v>42905.599999999999</v>
          </cell>
          <cell r="R27">
            <v>48103.01</v>
          </cell>
          <cell r="S27">
            <v>49747.76</v>
          </cell>
          <cell r="T27">
            <v>79864.959999999992</v>
          </cell>
          <cell r="U27">
            <v>177014.86000000002</v>
          </cell>
          <cell r="V27">
            <v>159865.60000000003</v>
          </cell>
          <cell r="W27">
            <v>165830.56</v>
          </cell>
          <cell r="X27">
            <v>163593.69999999998</v>
          </cell>
          <cell r="Y27">
            <v>175772.16</v>
          </cell>
          <cell r="Z27">
            <v>169558.65999999997</v>
          </cell>
          <cell r="AA27">
            <v>162351</v>
          </cell>
          <cell r="AB27">
            <v>160859.76</v>
          </cell>
          <cell r="AC27">
            <v>159865.60000000003</v>
          </cell>
          <cell r="AD27">
            <v>179500.26</v>
          </cell>
          <cell r="AE27">
            <v>623995.77500000002</v>
          </cell>
          <cell r="AF27">
            <v>580771.745</v>
          </cell>
          <cell r="AG27">
            <v>602679.81499999994</v>
          </cell>
          <cell r="AH27">
            <v>3881600.6550000003</v>
          </cell>
        </row>
        <row r="28">
          <cell r="F28" t="str">
            <v>22020031</v>
          </cell>
          <cell r="G28" t="str">
            <v>5371</v>
          </cell>
          <cell r="H28">
            <v>2874767.1500000008</v>
          </cell>
          <cell r="I28" t="str">
            <v>Litres</v>
          </cell>
          <cell r="J28">
            <v>0.5</v>
          </cell>
          <cell r="K28">
            <v>1437383.5750000004</v>
          </cell>
          <cell r="M28">
            <v>90059.199999999997</v>
          </cell>
          <cell r="N28">
            <v>86861.075000000012</v>
          </cell>
          <cell r="O28">
            <v>83151.25</v>
          </cell>
          <cell r="P28">
            <v>82383.7</v>
          </cell>
          <cell r="Q28">
            <v>81872</v>
          </cell>
          <cell r="R28">
            <v>91978.074999999997</v>
          </cell>
          <cell r="S28">
            <v>95176.2</v>
          </cell>
          <cell r="T28">
            <v>86477.3</v>
          </cell>
          <cell r="U28">
            <v>64784.875</v>
          </cell>
          <cell r="V28">
            <v>46784</v>
          </cell>
          <cell r="W28">
            <v>36403.800000000003</v>
          </cell>
          <cell r="X28">
            <v>35910.375</v>
          </cell>
          <cell r="Y28">
            <v>38596.800000000003</v>
          </cell>
          <cell r="Z28">
            <v>37226.175000000003</v>
          </cell>
          <cell r="AA28">
            <v>35636.25</v>
          </cell>
          <cell r="AB28">
            <v>35307.299999999996</v>
          </cell>
          <cell r="AC28">
            <v>35088</v>
          </cell>
          <cell r="AD28">
            <v>39419.175000000003</v>
          </cell>
          <cell r="AE28">
            <v>115406.62500000001</v>
          </cell>
          <cell r="AF28">
            <v>107402.17500000002</v>
          </cell>
          <cell r="AG28">
            <v>111459.22499999999</v>
          </cell>
          <cell r="AH28">
            <v>1437383.5750000004</v>
          </cell>
        </row>
        <row r="29">
          <cell r="F29" t="str">
            <v>22020930</v>
          </cell>
          <cell r="G29" t="str">
            <v>5372</v>
          </cell>
          <cell r="H29">
            <v>84000</v>
          </cell>
          <cell r="I29" t="str">
            <v>Litres</v>
          </cell>
          <cell r="J29">
            <v>0.5</v>
          </cell>
          <cell r="K29">
            <v>42000</v>
          </cell>
          <cell r="M29">
            <v>2000</v>
          </cell>
          <cell r="N29">
            <v>2000</v>
          </cell>
          <cell r="O29">
            <v>2000</v>
          </cell>
          <cell r="P29">
            <v>2000</v>
          </cell>
          <cell r="Q29">
            <v>2000</v>
          </cell>
          <cell r="R29">
            <v>2000</v>
          </cell>
          <cell r="S29">
            <v>2000</v>
          </cell>
          <cell r="T29">
            <v>2000</v>
          </cell>
          <cell r="U29">
            <v>2000</v>
          </cell>
          <cell r="V29">
            <v>2000</v>
          </cell>
          <cell r="W29">
            <v>2000</v>
          </cell>
          <cell r="X29">
            <v>2000</v>
          </cell>
          <cell r="Y29">
            <v>2000</v>
          </cell>
          <cell r="Z29">
            <v>2000</v>
          </cell>
          <cell r="AA29">
            <v>2000</v>
          </cell>
          <cell r="AB29">
            <v>2000</v>
          </cell>
          <cell r="AC29">
            <v>2000</v>
          </cell>
          <cell r="AD29">
            <v>2000</v>
          </cell>
          <cell r="AE29">
            <v>2000</v>
          </cell>
          <cell r="AF29">
            <v>2000</v>
          </cell>
          <cell r="AG29">
            <v>2000</v>
          </cell>
          <cell r="AH29">
            <v>42000</v>
          </cell>
        </row>
        <row r="30">
          <cell r="F30" t="str">
            <v>22020930</v>
          </cell>
          <cell r="G30" t="str">
            <v>5504</v>
          </cell>
          <cell r="H30">
            <v>1</v>
          </cell>
          <cell r="I30" t="str">
            <v>Lot</v>
          </cell>
          <cell r="J30">
            <v>405000</v>
          </cell>
          <cell r="K30">
            <v>405000</v>
          </cell>
          <cell r="M30">
            <v>15000</v>
          </cell>
          <cell r="N30">
            <v>15000</v>
          </cell>
          <cell r="O30">
            <v>15000</v>
          </cell>
          <cell r="P30">
            <v>15000</v>
          </cell>
          <cell r="Q30">
            <v>15000</v>
          </cell>
          <cell r="R30">
            <v>15000</v>
          </cell>
          <cell r="S30">
            <v>15000</v>
          </cell>
          <cell r="T30">
            <v>15000</v>
          </cell>
          <cell r="U30">
            <v>15000</v>
          </cell>
          <cell r="V30">
            <v>15000</v>
          </cell>
          <cell r="W30">
            <v>15000</v>
          </cell>
          <cell r="X30">
            <v>15000</v>
          </cell>
          <cell r="Y30">
            <v>15000</v>
          </cell>
          <cell r="Z30">
            <v>15000</v>
          </cell>
          <cell r="AA30">
            <v>15000</v>
          </cell>
          <cell r="AB30">
            <v>15000</v>
          </cell>
          <cell r="AC30">
            <v>15000</v>
          </cell>
          <cell r="AD30">
            <v>15000</v>
          </cell>
          <cell r="AE30">
            <v>45000</v>
          </cell>
          <cell r="AF30">
            <v>45000</v>
          </cell>
          <cell r="AG30">
            <v>45000</v>
          </cell>
          <cell r="AH30">
            <v>405000</v>
          </cell>
        </row>
        <row r="31">
          <cell r="F31" t="str">
            <v>22020020</v>
          </cell>
          <cell r="G31" t="str">
            <v>5316</v>
          </cell>
          <cell r="H31">
            <v>27048.529868371606</v>
          </cell>
          <cell r="I31" t="str">
            <v>Tonnes</v>
          </cell>
          <cell r="J31">
            <v>604</v>
          </cell>
          <cell r="K31">
            <v>16337312.04049645</v>
          </cell>
          <cell r="M31">
            <v>462537.56346380897</v>
          </cell>
          <cell r="N31">
            <v>462537.56346380897</v>
          </cell>
          <cell r="O31">
            <v>462537.56346380897</v>
          </cell>
          <cell r="P31">
            <v>462537.56346380897</v>
          </cell>
          <cell r="Q31">
            <v>462537.56346380897</v>
          </cell>
          <cell r="R31">
            <v>462537.56346380897</v>
          </cell>
          <cell r="S31">
            <v>479398.91658848303</v>
          </cell>
          <cell r="T31">
            <v>504230.01265342243</v>
          </cell>
          <cell r="U31">
            <v>623687.00637121254</v>
          </cell>
          <cell r="V31">
            <v>646366.20077724371</v>
          </cell>
          <cell r="W31">
            <v>646334.61386222218</v>
          </cell>
          <cell r="X31">
            <v>681487.71073327714</v>
          </cell>
          <cell r="Y31">
            <v>752524.8390894949</v>
          </cell>
          <cell r="Z31">
            <v>712910.35848183569</v>
          </cell>
          <cell r="AA31">
            <v>679737.50848731108</v>
          </cell>
          <cell r="AB31">
            <v>666493.56872174121</v>
          </cell>
          <cell r="AC31">
            <v>659160.26055549202</v>
          </cell>
          <cell r="AD31">
            <v>698481.18386109185</v>
          </cell>
          <cell r="AE31">
            <v>1937091.4931769231</v>
          </cell>
          <cell r="AF31">
            <v>1937091.4931769231</v>
          </cell>
          <cell r="AG31">
            <v>1937091.4931769231</v>
          </cell>
          <cell r="AH31">
            <v>16337312.04049645</v>
          </cell>
        </row>
        <row r="32">
          <cell r="F32" t="str">
            <v>22020020</v>
          </cell>
          <cell r="G32" t="str">
            <v>5317</v>
          </cell>
          <cell r="H32">
            <v>315104.94693159754</v>
          </cell>
          <cell r="I32" t="str">
            <v>Holes</v>
          </cell>
          <cell r="J32">
            <v>18</v>
          </cell>
          <cell r="K32">
            <v>5671889.0447687563</v>
          </cell>
          <cell r="M32">
            <v>160580.98985325443</v>
          </cell>
          <cell r="N32">
            <v>160580.98985325443</v>
          </cell>
          <cell r="O32">
            <v>160580.98985325443</v>
          </cell>
          <cell r="P32">
            <v>160580.98985325443</v>
          </cell>
          <cell r="Q32">
            <v>160580.98985325443</v>
          </cell>
          <cell r="R32">
            <v>160580.98985325443</v>
          </cell>
          <cell r="S32">
            <v>166434.81230769231</v>
          </cell>
          <cell r="T32">
            <v>175055.52184615383</v>
          </cell>
          <cell r="U32">
            <v>216527.87741538463</v>
          </cell>
          <cell r="V32">
            <v>224401.50276923078</v>
          </cell>
          <cell r="W32">
            <v>224390.53661538463</v>
          </cell>
          <cell r="X32">
            <v>236594.77587692306</v>
          </cell>
          <cell r="Y32">
            <v>261257.0158523077</v>
          </cell>
          <cell r="Z32">
            <v>247503.9004061539</v>
          </cell>
          <cell r="AA32">
            <v>235987.15126153844</v>
          </cell>
          <cell r="AB32">
            <v>231389.20046769234</v>
          </cell>
          <cell r="AC32">
            <v>228843.26695384615</v>
          </cell>
          <cell r="AD32">
            <v>242494.46695384619</v>
          </cell>
          <cell r="AE32">
            <v>672507.69230769225</v>
          </cell>
          <cell r="AF32">
            <v>672507.69230769225</v>
          </cell>
          <cell r="AG32">
            <v>672507.69230769225</v>
          </cell>
          <cell r="AH32">
            <v>5671889.0447687563</v>
          </cell>
        </row>
        <row r="33">
          <cell r="F33" t="str">
            <v>22020020</v>
          </cell>
          <cell r="G33" t="str">
            <v>5371</v>
          </cell>
          <cell r="H33">
            <v>1622911.7921022964</v>
          </cell>
          <cell r="I33" t="str">
            <v>Litres</v>
          </cell>
          <cell r="J33">
            <v>0.5</v>
          </cell>
          <cell r="K33">
            <v>811455.89605114819</v>
          </cell>
          <cell r="M33">
            <v>22973.720039593161</v>
          </cell>
          <cell r="N33">
            <v>22973.720039593161</v>
          </cell>
          <cell r="O33">
            <v>22973.720039593161</v>
          </cell>
          <cell r="P33">
            <v>22973.720039593161</v>
          </cell>
          <cell r="Q33">
            <v>22973.720039593161</v>
          </cell>
          <cell r="R33">
            <v>22973.720039593161</v>
          </cell>
          <cell r="S33">
            <v>23811.204466315379</v>
          </cell>
          <cell r="T33">
            <v>25044.537052322306</v>
          </cell>
          <cell r="U33">
            <v>30977.831442278766</v>
          </cell>
          <cell r="V33">
            <v>32104.281495558462</v>
          </cell>
          <cell r="W33">
            <v>32102.71260905077</v>
          </cell>
          <cell r="X33">
            <v>33848.727354301845</v>
          </cell>
          <cell r="Y33">
            <v>37377.061544180207</v>
          </cell>
          <cell r="Z33">
            <v>35409.45489148191</v>
          </cell>
          <cell r="AA33">
            <v>33761.796779171076</v>
          </cell>
          <cell r="AB33">
            <v>33103.985201410986</v>
          </cell>
          <cell r="AC33">
            <v>32739.748040835693</v>
          </cell>
          <cell r="AD33">
            <v>34692.774032835689</v>
          </cell>
          <cell r="AE33">
            <v>96213.153634615388</v>
          </cell>
          <cell r="AF33">
            <v>96213.153634615388</v>
          </cell>
          <cell r="AG33">
            <v>96213.153634615388</v>
          </cell>
          <cell r="AH33">
            <v>811455.89605114819</v>
          </cell>
        </row>
        <row r="34">
          <cell r="F34" t="str">
            <v>22020020</v>
          </cell>
          <cell r="G34" t="str">
            <v>5504</v>
          </cell>
          <cell r="H34">
            <v>1</v>
          </cell>
          <cell r="I34" t="str">
            <v>Lot</v>
          </cell>
          <cell r="J34" t="e">
            <v>#REF!</v>
          </cell>
          <cell r="K34" t="e">
            <v>#REF!</v>
          </cell>
          <cell r="M34" t="e">
            <v>#REF!</v>
          </cell>
          <cell r="N34" t="e">
            <v>#REF!</v>
          </cell>
          <cell r="O34" t="e">
            <v>#REF!</v>
          </cell>
          <cell r="P34" t="e">
            <v>#REF!</v>
          </cell>
          <cell r="Q34" t="e">
            <v>#REF!</v>
          </cell>
          <cell r="R34" t="e">
            <v>#REF!</v>
          </cell>
          <cell r="S34" t="e">
            <v>#REF!</v>
          </cell>
          <cell r="T34" t="e">
            <v>#REF!</v>
          </cell>
          <cell r="U34" t="e">
            <v>#REF!</v>
          </cell>
          <cell r="V34" t="e">
            <v>#REF!</v>
          </cell>
          <cell r="W34" t="e">
            <v>#REF!</v>
          </cell>
          <cell r="X34" t="e">
            <v>#REF!</v>
          </cell>
          <cell r="Y34" t="e">
            <v>#REF!</v>
          </cell>
          <cell r="Z34" t="e">
            <v>#REF!</v>
          </cell>
          <cell r="AA34" t="e">
            <v>#REF!</v>
          </cell>
          <cell r="AB34" t="e">
            <v>#REF!</v>
          </cell>
          <cell r="AC34" t="e">
            <v>#REF!</v>
          </cell>
          <cell r="AD34" t="e">
            <v>#REF!</v>
          </cell>
          <cell r="AE34" t="e">
            <v>#REF!</v>
          </cell>
          <cell r="AF34" t="e">
            <v>#REF!</v>
          </cell>
          <cell r="AG34" t="e">
            <v>#REF!</v>
          </cell>
          <cell r="AH34" t="e">
            <v>#REF!</v>
          </cell>
        </row>
        <row r="35">
          <cell r="F35" t="str">
            <v>22020930</v>
          </cell>
          <cell r="G35" t="str">
            <v>6301</v>
          </cell>
          <cell r="H35">
            <v>1</v>
          </cell>
          <cell r="I35" t="str">
            <v>Lot</v>
          </cell>
          <cell r="J35">
            <v>15449057.244402079</v>
          </cell>
          <cell r="K35">
            <v>15449057.244402079</v>
          </cell>
          <cell r="M35">
            <v>294400.23749999999</v>
          </cell>
          <cell r="N35">
            <v>294400.23749999999</v>
          </cell>
          <cell r="O35">
            <v>294400.23749999999</v>
          </cell>
          <cell r="P35">
            <v>294400.23749999999</v>
          </cell>
          <cell r="Q35">
            <v>294400.23749999999</v>
          </cell>
          <cell r="R35">
            <v>294400.23749999999</v>
          </cell>
          <cell r="S35">
            <v>292291.76242288505</v>
          </cell>
          <cell r="T35">
            <v>281122.34353532473</v>
          </cell>
          <cell r="U35">
            <v>438598.43014726182</v>
          </cell>
          <cell r="V35">
            <v>426818.34207053151</v>
          </cell>
          <cell r="W35">
            <v>580266.39787625521</v>
          </cell>
          <cell r="X35">
            <v>620890.62336341536</v>
          </cell>
          <cell r="Y35">
            <v>520708.82577849302</v>
          </cell>
          <cell r="Z35">
            <v>713579.27614875184</v>
          </cell>
          <cell r="AA35">
            <v>855238.08269533725</v>
          </cell>
          <cell r="AB35">
            <v>872874.69655998936</v>
          </cell>
          <cell r="AC35">
            <v>742971.93499266962</v>
          </cell>
          <cell r="AD35">
            <v>628920.1038111659</v>
          </cell>
          <cell r="AE35">
            <v>2236125</v>
          </cell>
          <cell r="AF35">
            <v>2236125</v>
          </cell>
          <cell r="AG35">
            <v>2236125</v>
          </cell>
          <cell r="AH35">
            <v>15449057.244402079</v>
          </cell>
        </row>
        <row r="36">
          <cell r="F36" t="str">
            <v>22020930</v>
          </cell>
          <cell r="G36" t="str">
            <v>5842</v>
          </cell>
          <cell r="H36">
            <v>1</v>
          </cell>
          <cell r="I36" t="str">
            <v>Lot</v>
          </cell>
          <cell r="J36">
            <v>0</v>
          </cell>
          <cell r="K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</row>
        <row r="37">
          <cell r="F37" t="str">
            <v>22060121</v>
          </cell>
          <cell r="G37" t="str">
            <v>5321010</v>
          </cell>
          <cell r="H37" t="e">
            <v>#REF!</v>
          </cell>
          <cell r="I37" t="str">
            <v>Tonnes</v>
          </cell>
          <cell r="J37" t="e">
            <v>#REF!</v>
          </cell>
          <cell r="K37" t="e">
            <v>#REF!</v>
          </cell>
          <cell r="M37" t="e">
            <v>#REF!</v>
          </cell>
          <cell r="N37" t="e">
            <v>#REF!</v>
          </cell>
          <cell r="O37" t="e">
            <v>#REF!</v>
          </cell>
          <cell r="P37" t="e">
            <v>#REF!</v>
          </cell>
          <cell r="Q37" t="e">
            <v>#REF!</v>
          </cell>
          <cell r="R37" t="e">
            <v>#REF!</v>
          </cell>
          <cell r="S37" t="e">
            <v>#REF!</v>
          </cell>
          <cell r="T37" t="e">
            <v>#REF!</v>
          </cell>
          <cell r="U37" t="e">
            <v>#REF!</v>
          </cell>
          <cell r="V37" t="e">
            <v>#REF!</v>
          </cell>
          <cell r="W37" t="e">
            <v>#REF!</v>
          </cell>
          <cell r="X37" t="e">
            <v>#REF!</v>
          </cell>
          <cell r="Y37" t="e">
            <v>#REF!</v>
          </cell>
          <cell r="Z37" t="e">
            <v>#REF!</v>
          </cell>
          <cell r="AA37" t="e">
            <v>#REF!</v>
          </cell>
          <cell r="AB37" t="e">
            <v>#REF!</v>
          </cell>
          <cell r="AC37" t="e">
            <v>#REF!</v>
          </cell>
          <cell r="AD37" t="e">
            <v>#REF!</v>
          </cell>
          <cell r="AE37" t="e">
            <v>#REF!</v>
          </cell>
          <cell r="AF37" t="e">
            <v>#REF!</v>
          </cell>
          <cell r="AG37" t="e">
            <v>#REF!</v>
          </cell>
          <cell r="AH37" t="e">
            <v>#REF!</v>
          </cell>
        </row>
        <row r="38">
          <cell r="F38" t="str">
            <v>22060122</v>
          </cell>
          <cell r="G38" t="str">
            <v>5321020</v>
          </cell>
          <cell r="H38" t="e">
            <v>#REF!</v>
          </cell>
          <cell r="I38" t="str">
            <v>Tonnes</v>
          </cell>
          <cell r="J38" t="e">
            <v>#REF!</v>
          </cell>
          <cell r="K38" t="e">
            <v>#REF!</v>
          </cell>
          <cell r="M38" t="e">
            <v>#REF!</v>
          </cell>
          <cell r="N38" t="e">
            <v>#REF!</v>
          </cell>
          <cell r="O38" t="e">
            <v>#REF!</v>
          </cell>
          <cell r="P38" t="e">
            <v>#REF!</v>
          </cell>
          <cell r="Q38" t="e">
            <v>#REF!</v>
          </cell>
          <cell r="R38" t="e">
            <v>#REF!</v>
          </cell>
          <cell r="S38" t="e">
            <v>#REF!</v>
          </cell>
          <cell r="T38" t="e">
            <v>#REF!</v>
          </cell>
          <cell r="U38" t="e">
            <v>#REF!</v>
          </cell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 t="e">
            <v>#REF!</v>
          </cell>
          <cell r="AG38" t="e">
            <v>#REF!</v>
          </cell>
          <cell r="AH38" t="e">
            <v>#REF!</v>
          </cell>
        </row>
        <row r="39">
          <cell r="F39" t="str">
            <v>22060123</v>
          </cell>
          <cell r="G39" t="str">
            <v>5321020</v>
          </cell>
          <cell r="H39" t="e">
            <v>#REF!</v>
          </cell>
          <cell r="I39" t="str">
            <v>Tonnes</v>
          </cell>
          <cell r="J39" t="e">
            <v>#REF!</v>
          </cell>
          <cell r="K39" t="e">
            <v>#REF!</v>
          </cell>
          <cell r="M39" t="e">
            <v>#REF!</v>
          </cell>
          <cell r="N39" t="e">
            <v>#REF!</v>
          </cell>
          <cell r="O39" t="e">
            <v>#REF!</v>
          </cell>
          <cell r="P39" t="e">
            <v>#REF!</v>
          </cell>
          <cell r="Q39" t="e">
            <v>#REF!</v>
          </cell>
          <cell r="R39" t="e">
            <v>#REF!</v>
          </cell>
          <cell r="S39" t="e">
            <v>#REF!</v>
          </cell>
          <cell r="T39" t="e">
            <v>#REF!</v>
          </cell>
          <cell r="U39" t="e">
            <v>#REF!</v>
          </cell>
          <cell r="V39" t="e">
            <v>#REF!</v>
          </cell>
          <cell r="W39" t="e">
            <v>#REF!</v>
          </cell>
          <cell r="X39" t="e">
            <v>#REF!</v>
          </cell>
          <cell r="Y39" t="e">
            <v>#REF!</v>
          </cell>
          <cell r="Z39" t="e">
            <v>#REF!</v>
          </cell>
          <cell r="AA39" t="e">
            <v>#REF!</v>
          </cell>
          <cell r="AB39" t="e">
            <v>#REF!</v>
          </cell>
          <cell r="AC39" t="e">
            <v>#REF!</v>
          </cell>
          <cell r="AD39" t="e">
            <v>#REF!</v>
          </cell>
          <cell r="AE39" t="e">
            <v>#REF!</v>
          </cell>
          <cell r="AF39" t="e">
            <v>#REF!</v>
          </cell>
          <cell r="AG39" t="e">
            <v>#REF!</v>
          </cell>
          <cell r="AH39" t="e">
            <v>#REF!</v>
          </cell>
        </row>
        <row r="40">
          <cell r="F40" t="str">
            <v>22060130</v>
          </cell>
          <cell r="G40" t="str">
            <v>5321030</v>
          </cell>
          <cell r="H40" t="e">
            <v>#REF!</v>
          </cell>
          <cell r="I40" t="str">
            <v>Tonnes</v>
          </cell>
          <cell r="J40" t="e">
            <v>#REF!</v>
          </cell>
          <cell r="K40" t="e">
            <v>#REF!</v>
          </cell>
          <cell r="M40" t="e">
            <v>#REF!</v>
          </cell>
          <cell r="N40" t="e">
            <v>#REF!</v>
          </cell>
          <cell r="O40" t="e">
            <v>#REF!</v>
          </cell>
          <cell r="P40" t="e">
            <v>#REF!</v>
          </cell>
          <cell r="Q40" t="e">
            <v>#REF!</v>
          </cell>
          <cell r="R40" t="e">
            <v>#REF!</v>
          </cell>
          <cell r="S40" t="e">
            <v>#REF!</v>
          </cell>
          <cell r="T40" t="e">
            <v>#REF!</v>
          </cell>
          <cell r="U40" t="e">
            <v>#REF!</v>
          </cell>
          <cell r="V40" t="e">
            <v>#REF!</v>
          </cell>
          <cell r="W40" t="e">
            <v>#REF!</v>
          </cell>
          <cell r="X40" t="e">
            <v>#REF!</v>
          </cell>
          <cell r="Y40" t="e">
            <v>#REF!</v>
          </cell>
          <cell r="Z40" t="e">
            <v>#REF!</v>
          </cell>
          <cell r="AA40" t="e">
            <v>#REF!</v>
          </cell>
          <cell r="AB40" t="e">
            <v>#REF!</v>
          </cell>
          <cell r="AC40" t="e">
            <v>#REF!</v>
          </cell>
          <cell r="AD40" t="e">
            <v>#REF!</v>
          </cell>
          <cell r="AE40" t="e">
            <v>#REF!</v>
          </cell>
          <cell r="AF40" t="e">
            <v>#REF!</v>
          </cell>
          <cell r="AG40" t="e">
            <v>#REF!</v>
          </cell>
          <cell r="AH40" t="e">
            <v>#REF!</v>
          </cell>
        </row>
        <row r="41">
          <cell r="F41" t="str">
            <v>22060140</v>
          </cell>
          <cell r="G41" t="str">
            <v>5321030</v>
          </cell>
          <cell r="H41" t="e">
            <v>#REF!</v>
          </cell>
          <cell r="I41" t="str">
            <v>Tonnes</v>
          </cell>
          <cell r="J41" t="e">
            <v>#REF!</v>
          </cell>
          <cell r="K41" t="e">
            <v>#REF!</v>
          </cell>
          <cell r="M41" t="e">
            <v>#REF!</v>
          </cell>
          <cell r="N41" t="e">
            <v>#REF!</v>
          </cell>
          <cell r="O41" t="e">
            <v>#REF!</v>
          </cell>
          <cell r="P41" t="e">
            <v>#REF!</v>
          </cell>
          <cell r="Q41" t="e">
            <v>#REF!</v>
          </cell>
          <cell r="R41" t="e">
            <v>#REF!</v>
          </cell>
          <cell r="S41" t="e">
            <v>#REF!</v>
          </cell>
          <cell r="T41" t="e">
            <v>#REF!</v>
          </cell>
          <cell r="U41" t="e">
            <v>#REF!</v>
          </cell>
          <cell r="V41" t="e">
            <v>#REF!</v>
          </cell>
          <cell r="W41" t="e">
            <v>#REF!</v>
          </cell>
          <cell r="X41" t="e">
            <v>#REF!</v>
          </cell>
          <cell r="Y41" t="e">
            <v>#REF!</v>
          </cell>
          <cell r="Z41" t="e">
            <v>#REF!</v>
          </cell>
          <cell r="AA41" t="e">
            <v>#REF!</v>
          </cell>
          <cell r="AB41" t="e">
            <v>#REF!</v>
          </cell>
          <cell r="AC41" t="e">
            <v>#REF!</v>
          </cell>
          <cell r="AD41" t="e">
            <v>#REF!</v>
          </cell>
          <cell r="AE41" t="e">
            <v>#REF!</v>
          </cell>
          <cell r="AF41" t="e">
            <v>#REF!</v>
          </cell>
          <cell r="AG41" t="e">
            <v>#REF!</v>
          </cell>
          <cell r="AH41" t="e">
            <v>#REF!</v>
          </cell>
        </row>
        <row r="42">
          <cell r="F42" t="str">
            <v>22061100</v>
          </cell>
          <cell r="G42" t="str">
            <v xml:space="preserve">5330   </v>
          </cell>
          <cell r="H42" t="e">
            <v>#REF!</v>
          </cell>
          <cell r="I42" t="str">
            <v>Tonnes</v>
          </cell>
          <cell r="J42" t="e">
            <v>#REF!</v>
          </cell>
          <cell r="K42" t="e">
            <v>#REF!</v>
          </cell>
          <cell r="M42" t="e">
            <v>#REF!</v>
          </cell>
          <cell r="N42" t="e">
            <v>#REF!</v>
          </cell>
          <cell r="O42" t="e">
            <v>#REF!</v>
          </cell>
          <cell r="P42" t="e">
            <v>#REF!</v>
          </cell>
          <cell r="Q42" t="e">
            <v>#REF!</v>
          </cell>
          <cell r="R42" t="e">
            <v>#REF!</v>
          </cell>
          <cell r="S42" t="e">
            <v>#REF!</v>
          </cell>
          <cell r="T42" t="e">
            <v>#REF!</v>
          </cell>
          <cell r="U42" t="e">
            <v>#REF!</v>
          </cell>
          <cell r="V42" t="e">
            <v>#REF!</v>
          </cell>
          <cell r="W42" t="e">
            <v>#REF!</v>
          </cell>
          <cell r="X42" t="e">
            <v>#REF!</v>
          </cell>
          <cell r="Y42" t="e">
            <v>#REF!</v>
          </cell>
          <cell r="Z42" t="e">
            <v>#REF!</v>
          </cell>
          <cell r="AA42" t="e">
            <v>#REF!</v>
          </cell>
          <cell r="AB42" t="e">
            <v>#REF!</v>
          </cell>
          <cell r="AC42" t="e">
            <v>#REF!</v>
          </cell>
          <cell r="AD42" t="e">
            <v>#REF!</v>
          </cell>
          <cell r="AE42" t="e">
            <v>#REF!</v>
          </cell>
          <cell r="AF42" t="e">
            <v>#REF!</v>
          </cell>
          <cell r="AG42" t="e">
            <v>#REF!</v>
          </cell>
          <cell r="AH42" t="e">
            <v>#REF!</v>
          </cell>
        </row>
        <row r="43">
          <cell r="F43" t="str">
            <v>22061121</v>
          </cell>
          <cell r="G43" t="str">
            <v xml:space="preserve">5330   </v>
          </cell>
          <cell r="H43" t="e">
            <v>#REF!</v>
          </cell>
          <cell r="I43" t="str">
            <v>Tonnes</v>
          </cell>
          <cell r="J43" t="e">
            <v>#REF!</v>
          </cell>
          <cell r="K43" t="e">
            <v>#REF!</v>
          </cell>
          <cell r="M43" t="e">
            <v>#REF!</v>
          </cell>
          <cell r="N43" t="e">
            <v>#REF!</v>
          </cell>
          <cell r="O43" t="e">
            <v>#REF!</v>
          </cell>
          <cell r="P43" t="e">
            <v>#REF!</v>
          </cell>
          <cell r="Q43" t="e">
            <v>#REF!</v>
          </cell>
          <cell r="R43" t="e">
            <v>#REF!</v>
          </cell>
          <cell r="S43" t="e">
            <v>#REF!</v>
          </cell>
          <cell r="T43" t="e">
            <v>#REF!</v>
          </cell>
          <cell r="U43" t="e">
            <v>#REF!</v>
          </cell>
          <cell r="V43" t="e">
            <v>#REF!</v>
          </cell>
          <cell r="W43" t="e">
            <v>#REF!</v>
          </cell>
          <cell r="X43" t="e">
            <v>#REF!</v>
          </cell>
          <cell r="Y43" t="e">
            <v>#REF!</v>
          </cell>
          <cell r="Z43" t="e">
            <v>#REF!</v>
          </cell>
          <cell r="AA43" t="e">
            <v>#REF!</v>
          </cell>
          <cell r="AB43" t="e">
            <v>#REF!</v>
          </cell>
          <cell r="AC43" t="e">
            <v>#REF!</v>
          </cell>
          <cell r="AD43" t="e">
            <v>#REF!</v>
          </cell>
          <cell r="AE43" t="e">
            <v>#REF!</v>
          </cell>
          <cell r="AF43" t="e">
            <v>#REF!</v>
          </cell>
          <cell r="AG43" t="e">
            <v>#REF!</v>
          </cell>
          <cell r="AH43" t="e">
            <v>#REF!</v>
          </cell>
        </row>
        <row r="44">
          <cell r="F44" t="str">
            <v>22061122</v>
          </cell>
          <cell r="G44" t="str">
            <v xml:space="preserve">5330   </v>
          </cell>
          <cell r="H44" t="e">
            <v>#REF!</v>
          </cell>
          <cell r="I44" t="str">
            <v>Tonnes</v>
          </cell>
          <cell r="J44" t="e">
            <v>#REF!</v>
          </cell>
          <cell r="K44" t="e">
            <v>#REF!</v>
          </cell>
          <cell r="M44" t="e">
            <v>#REF!</v>
          </cell>
          <cell r="N44" t="e">
            <v>#REF!</v>
          </cell>
          <cell r="O44" t="e">
            <v>#REF!</v>
          </cell>
          <cell r="P44" t="e">
            <v>#REF!</v>
          </cell>
          <cell r="Q44" t="e">
            <v>#REF!</v>
          </cell>
          <cell r="R44" t="e">
            <v>#REF!</v>
          </cell>
          <cell r="S44" t="e">
            <v>#REF!</v>
          </cell>
          <cell r="T44" t="e">
            <v>#REF!</v>
          </cell>
          <cell r="U44" t="e">
            <v>#REF!</v>
          </cell>
          <cell r="V44" t="e">
            <v>#REF!</v>
          </cell>
          <cell r="W44" t="e">
            <v>#REF!</v>
          </cell>
          <cell r="X44" t="e">
            <v>#REF!</v>
          </cell>
          <cell r="Y44" t="e">
            <v>#REF!</v>
          </cell>
          <cell r="Z44" t="e">
            <v>#REF!</v>
          </cell>
          <cell r="AA44" t="e">
            <v>#REF!</v>
          </cell>
          <cell r="AB44" t="e">
            <v>#REF!</v>
          </cell>
          <cell r="AC44" t="e">
            <v>#REF!</v>
          </cell>
          <cell r="AD44" t="e">
            <v>#REF!</v>
          </cell>
          <cell r="AE44" t="e">
            <v>#REF!</v>
          </cell>
          <cell r="AF44" t="e">
            <v>#REF!</v>
          </cell>
          <cell r="AG44" t="e">
            <v>#REF!</v>
          </cell>
          <cell r="AH44" t="e">
            <v>#REF!</v>
          </cell>
        </row>
        <row r="45">
          <cell r="F45" t="str">
            <v>22061123</v>
          </cell>
          <cell r="G45" t="str">
            <v xml:space="preserve">5330   </v>
          </cell>
          <cell r="H45" t="e">
            <v>#REF!</v>
          </cell>
          <cell r="I45" t="str">
            <v>Tonnes</v>
          </cell>
          <cell r="J45" t="e">
            <v>#REF!</v>
          </cell>
          <cell r="K45" t="e">
            <v>#REF!</v>
          </cell>
          <cell r="M45" t="e">
            <v>#REF!</v>
          </cell>
          <cell r="N45" t="e">
            <v>#REF!</v>
          </cell>
          <cell r="O45" t="e">
            <v>#REF!</v>
          </cell>
          <cell r="P45" t="e">
            <v>#REF!</v>
          </cell>
          <cell r="Q45" t="e">
            <v>#REF!</v>
          </cell>
          <cell r="R45" t="e">
            <v>#REF!</v>
          </cell>
          <cell r="S45" t="e">
            <v>#REF!</v>
          </cell>
          <cell r="T45" t="e">
            <v>#REF!</v>
          </cell>
          <cell r="U45" t="e">
            <v>#REF!</v>
          </cell>
          <cell r="V45" t="e">
            <v>#REF!</v>
          </cell>
          <cell r="W45" t="e">
            <v>#REF!</v>
          </cell>
          <cell r="X45" t="e">
            <v>#REF!</v>
          </cell>
          <cell r="Y45" t="e">
            <v>#REF!</v>
          </cell>
          <cell r="Z45" t="e">
            <v>#REF!</v>
          </cell>
          <cell r="AA45" t="e">
            <v>#REF!</v>
          </cell>
          <cell r="AB45" t="e">
            <v>#REF!</v>
          </cell>
          <cell r="AC45" t="e">
            <v>#REF!</v>
          </cell>
          <cell r="AD45" t="e">
            <v>#REF!</v>
          </cell>
          <cell r="AE45" t="e">
            <v>#REF!</v>
          </cell>
          <cell r="AF45" t="e">
            <v>#REF!</v>
          </cell>
          <cell r="AG45" t="e">
            <v>#REF!</v>
          </cell>
          <cell r="AH45" t="e">
            <v>#REF!</v>
          </cell>
        </row>
        <row r="46">
          <cell r="F46" t="str">
            <v>22060130</v>
          </cell>
          <cell r="G46" t="str">
            <v>5401010</v>
          </cell>
          <cell r="H46" t="e">
            <v>#REF!</v>
          </cell>
          <cell r="I46" t="str">
            <v>Tonnes</v>
          </cell>
          <cell r="J46" t="e">
            <v>#REF!</v>
          </cell>
          <cell r="K46" t="e">
            <v>#REF!</v>
          </cell>
          <cell r="M46" t="e">
            <v>#REF!</v>
          </cell>
          <cell r="N46" t="e">
            <v>#REF!</v>
          </cell>
          <cell r="O46" t="e">
            <v>#REF!</v>
          </cell>
          <cell r="P46" t="e">
            <v>#REF!</v>
          </cell>
          <cell r="Q46" t="e">
            <v>#REF!</v>
          </cell>
          <cell r="R46" t="e">
            <v>#REF!</v>
          </cell>
          <cell r="S46" t="e">
            <v>#REF!</v>
          </cell>
          <cell r="T46" t="e">
            <v>#REF!</v>
          </cell>
          <cell r="U46" t="e">
            <v>#REF!</v>
          </cell>
          <cell r="V46" t="e">
            <v>#REF!</v>
          </cell>
          <cell r="W46" t="e">
            <v>#REF!</v>
          </cell>
          <cell r="X46" t="e">
            <v>#REF!</v>
          </cell>
          <cell r="Y46" t="e">
            <v>#REF!</v>
          </cell>
          <cell r="Z46" t="e">
            <v>#REF!</v>
          </cell>
          <cell r="AA46" t="e">
            <v>#REF!</v>
          </cell>
          <cell r="AB46" t="e">
            <v>#REF!</v>
          </cell>
          <cell r="AC46" t="e">
            <v>#REF!</v>
          </cell>
          <cell r="AD46" t="e">
            <v>#REF!</v>
          </cell>
          <cell r="AE46" t="e">
            <v>#REF!</v>
          </cell>
          <cell r="AF46" t="e">
            <v>#REF!</v>
          </cell>
          <cell r="AG46" t="e">
            <v>#REF!</v>
          </cell>
          <cell r="AH46" t="e">
            <v>#REF!</v>
          </cell>
        </row>
        <row r="47">
          <cell r="F47" t="str">
            <v>22060130</v>
          </cell>
          <cell r="G47" t="str">
            <v xml:space="preserve">5420   </v>
          </cell>
          <cell r="H47" t="e">
            <v>#REF!</v>
          </cell>
          <cell r="I47" t="str">
            <v>Tonnes</v>
          </cell>
          <cell r="J47" t="e">
            <v>#REF!</v>
          </cell>
          <cell r="K47" t="e">
            <v>#REF!</v>
          </cell>
          <cell r="M47" t="e">
            <v>#REF!</v>
          </cell>
          <cell r="N47" t="e">
            <v>#REF!</v>
          </cell>
          <cell r="O47" t="e">
            <v>#REF!</v>
          </cell>
          <cell r="P47" t="e">
            <v>#REF!</v>
          </cell>
          <cell r="Q47" t="e">
            <v>#REF!</v>
          </cell>
          <cell r="R47" t="e">
            <v>#REF!</v>
          </cell>
          <cell r="S47" t="e">
            <v>#REF!</v>
          </cell>
          <cell r="T47" t="e">
            <v>#REF!</v>
          </cell>
          <cell r="U47" t="e">
            <v>#REF!</v>
          </cell>
          <cell r="V47" t="e">
            <v>#REF!</v>
          </cell>
          <cell r="W47" t="e">
            <v>#REF!</v>
          </cell>
          <cell r="X47" t="e">
            <v>#REF!</v>
          </cell>
          <cell r="Y47" t="e">
            <v>#REF!</v>
          </cell>
          <cell r="Z47" t="e">
            <v>#REF!</v>
          </cell>
          <cell r="AA47" t="e">
            <v>#REF!</v>
          </cell>
          <cell r="AB47" t="e">
            <v>#REF!</v>
          </cell>
          <cell r="AC47" t="e">
            <v>#REF!</v>
          </cell>
          <cell r="AD47" t="e">
            <v>#REF!</v>
          </cell>
          <cell r="AE47" t="e">
            <v>#REF!</v>
          </cell>
          <cell r="AF47" t="e">
            <v>#REF!</v>
          </cell>
          <cell r="AG47" t="e">
            <v>#REF!</v>
          </cell>
          <cell r="AH47" t="e">
            <v>#REF!</v>
          </cell>
        </row>
        <row r="48">
          <cell r="F48" t="str">
            <v>22060130</v>
          </cell>
          <cell r="G48" t="str">
            <v>5401020</v>
          </cell>
          <cell r="H48" t="e">
            <v>#REF!</v>
          </cell>
          <cell r="I48" t="str">
            <v>Tonnes</v>
          </cell>
          <cell r="J48" t="e">
            <v>#REF!</v>
          </cell>
          <cell r="K48" t="e">
            <v>#REF!</v>
          </cell>
          <cell r="M48" t="e">
            <v>#REF!</v>
          </cell>
          <cell r="N48" t="e">
            <v>#REF!</v>
          </cell>
          <cell r="O48" t="e">
            <v>#REF!</v>
          </cell>
          <cell r="P48" t="e">
            <v>#REF!</v>
          </cell>
          <cell r="Q48" t="e">
            <v>#REF!</v>
          </cell>
          <cell r="R48" t="e">
            <v>#REF!</v>
          </cell>
          <cell r="S48" t="e">
            <v>#REF!</v>
          </cell>
          <cell r="T48" t="e">
            <v>#REF!</v>
          </cell>
          <cell r="U48" t="e">
            <v>#REF!</v>
          </cell>
          <cell r="V48" t="e">
            <v>#REF!</v>
          </cell>
          <cell r="W48" t="e">
            <v>#REF!</v>
          </cell>
          <cell r="X48" t="e">
            <v>#REF!</v>
          </cell>
          <cell r="Y48" t="e">
            <v>#REF!</v>
          </cell>
          <cell r="Z48" t="e">
            <v>#REF!</v>
          </cell>
          <cell r="AA48" t="e">
            <v>#REF!</v>
          </cell>
          <cell r="AB48" t="e">
            <v>#REF!</v>
          </cell>
          <cell r="AC48" t="e">
            <v>#REF!</v>
          </cell>
          <cell r="AD48" t="e">
            <v>#REF!</v>
          </cell>
          <cell r="AE48" t="e">
            <v>#REF!</v>
          </cell>
          <cell r="AF48" t="e">
            <v>#REF!</v>
          </cell>
          <cell r="AG48" t="e">
            <v>#REF!</v>
          </cell>
          <cell r="AH48" t="e">
            <v>#REF!</v>
          </cell>
        </row>
        <row r="49">
          <cell r="F49" t="str">
            <v>22060140</v>
          </cell>
          <cell r="G49" t="str">
            <v>5401020</v>
          </cell>
          <cell r="H49" t="e">
            <v>#REF!</v>
          </cell>
          <cell r="I49" t="str">
            <v>Tonnes</v>
          </cell>
          <cell r="J49" t="e">
            <v>#REF!</v>
          </cell>
          <cell r="K49" t="e">
            <v>#REF!</v>
          </cell>
          <cell r="M49" t="e">
            <v>#REF!</v>
          </cell>
          <cell r="N49" t="e">
            <v>#REF!</v>
          </cell>
          <cell r="O49" t="e">
            <v>#REF!</v>
          </cell>
          <cell r="P49" t="e">
            <v>#REF!</v>
          </cell>
          <cell r="Q49" t="e">
            <v>#REF!</v>
          </cell>
          <cell r="R49" t="e">
            <v>#REF!</v>
          </cell>
          <cell r="S49" t="e">
            <v>#REF!</v>
          </cell>
          <cell r="T49" t="e">
            <v>#REF!</v>
          </cell>
          <cell r="U49" t="e">
            <v>#REF!</v>
          </cell>
          <cell r="V49" t="e">
            <v>#REF!</v>
          </cell>
          <cell r="W49" t="e">
            <v>#REF!</v>
          </cell>
          <cell r="X49" t="e">
            <v>#REF!</v>
          </cell>
          <cell r="Y49" t="e">
            <v>#REF!</v>
          </cell>
          <cell r="Z49" t="e">
            <v>#REF!</v>
          </cell>
          <cell r="AA49" t="e">
            <v>#REF!</v>
          </cell>
          <cell r="AB49" t="e">
            <v>#REF!</v>
          </cell>
          <cell r="AC49" t="e">
            <v>#REF!</v>
          </cell>
          <cell r="AD49" t="e">
            <v>#REF!</v>
          </cell>
          <cell r="AE49" t="e">
            <v>#REF!</v>
          </cell>
          <cell r="AF49" t="e">
            <v>#REF!</v>
          </cell>
          <cell r="AG49" t="e">
            <v>#REF!</v>
          </cell>
          <cell r="AH49" t="e">
            <v>#REF!</v>
          </cell>
        </row>
        <row r="50">
          <cell r="F50" t="str">
            <v>22060130</v>
          </cell>
          <cell r="G50" t="str">
            <v>5401030</v>
          </cell>
          <cell r="H50" t="e">
            <v>#REF!</v>
          </cell>
          <cell r="I50" t="str">
            <v>Tonnes</v>
          </cell>
          <cell r="J50" t="e">
            <v>#REF!</v>
          </cell>
          <cell r="K50" t="e">
            <v>#REF!</v>
          </cell>
          <cell r="M50" t="e">
            <v>#REF!</v>
          </cell>
          <cell r="N50" t="e">
            <v>#REF!</v>
          </cell>
          <cell r="O50" t="e">
            <v>#REF!</v>
          </cell>
          <cell r="P50" t="e">
            <v>#REF!</v>
          </cell>
          <cell r="Q50" t="e">
            <v>#REF!</v>
          </cell>
          <cell r="R50" t="e">
            <v>#REF!</v>
          </cell>
          <cell r="S50" t="e">
            <v>#REF!</v>
          </cell>
          <cell r="T50" t="e">
            <v>#REF!</v>
          </cell>
          <cell r="U50" t="e">
            <v>#REF!</v>
          </cell>
          <cell r="V50" t="e">
            <v>#REF!</v>
          </cell>
          <cell r="W50" t="e">
            <v>#REF!</v>
          </cell>
          <cell r="X50" t="e">
            <v>#REF!</v>
          </cell>
          <cell r="Y50" t="e">
            <v>#REF!</v>
          </cell>
          <cell r="Z50" t="e">
            <v>#REF!</v>
          </cell>
          <cell r="AA50" t="e">
            <v>#REF!</v>
          </cell>
          <cell r="AB50" t="e">
            <v>#REF!</v>
          </cell>
          <cell r="AC50" t="e">
            <v>#REF!</v>
          </cell>
          <cell r="AD50" t="e">
            <v>#REF!</v>
          </cell>
          <cell r="AE50" t="e">
            <v>#REF!</v>
          </cell>
          <cell r="AF50" t="e">
            <v>#REF!</v>
          </cell>
          <cell r="AG50" t="e">
            <v>#REF!</v>
          </cell>
          <cell r="AH50" t="e">
            <v>#REF!</v>
          </cell>
        </row>
        <row r="51">
          <cell r="F51" t="str">
            <v>22060130</v>
          </cell>
          <cell r="G51" t="str">
            <v>5401040</v>
          </cell>
          <cell r="H51" t="e">
            <v>#REF!</v>
          </cell>
          <cell r="I51" t="str">
            <v>Tonnes</v>
          </cell>
          <cell r="J51" t="e">
            <v>#REF!</v>
          </cell>
          <cell r="K51" t="e">
            <v>#REF!</v>
          </cell>
          <cell r="M51" t="e">
            <v>#REF!</v>
          </cell>
          <cell r="N51" t="e">
            <v>#REF!</v>
          </cell>
          <cell r="O51" t="e">
            <v>#REF!</v>
          </cell>
          <cell r="P51" t="e">
            <v>#REF!</v>
          </cell>
          <cell r="Q51" t="e">
            <v>#REF!</v>
          </cell>
          <cell r="R51" t="e">
            <v>#REF!</v>
          </cell>
          <cell r="S51" t="e">
            <v>#REF!</v>
          </cell>
          <cell r="T51" t="e">
            <v>#REF!</v>
          </cell>
          <cell r="U51" t="e">
            <v>#REF!</v>
          </cell>
          <cell r="V51" t="e">
            <v>#REF!</v>
          </cell>
          <cell r="W51" t="e">
            <v>#REF!</v>
          </cell>
          <cell r="X51" t="e">
            <v>#REF!</v>
          </cell>
          <cell r="Y51" t="e">
            <v>#REF!</v>
          </cell>
          <cell r="Z51" t="e">
            <v>#REF!</v>
          </cell>
          <cell r="AA51" t="e">
            <v>#REF!</v>
          </cell>
          <cell r="AB51" t="e">
            <v>#REF!</v>
          </cell>
          <cell r="AC51" t="e">
            <v>#REF!</v>
          </cell>
          <cell r="AD51" t="e">
            <v>#REF!</v>
          </cell>
          <cell r="AE51" t="e">
            <v>#REF!</v>
          </cell>
          <cell r="AF51" t="e">
            <v>#REF!</v>
          </cell>
          <cell r="AG51" t="e">
            <v>#REF!</v>
          </cell>
          <cell r="AH51" t="e">
            <v>#REF!</v>
          </cell>
        </row>
        <row r="52">
          <cell r="F52" t="str">
            <v>22060140</v>
          </cell>
          <cell r="G52" t="str">
            <v>5401030</v>
          </cell>
          <cell r="H52" t="e">
            <v>#REF!</v>
          </cell>
          <cell r="I52" t="str">
            <v>Tonnes</v>
          </cell>
          <cell r="J52" t="e">
            <v>#REF!</v>
          </cell>
          <cell r="K52" t="e">
            <v>#REF!</v>
          </cell>
          <cell r="M52" t="e">
            <v>#REF!</v>
          </cell>
          <cell r="N52" t="e">
            <v>#REF!</v>
          </cell>
          <cell r="O52" t="e">
            <v>#REF!</v>
          </cell>
          <cell r="P52" t="e">
            <v>#REF!</v>
          </cell>
          <cell r="Q52" t="e">
            <v>#REF!</v>
          </cell>
          <cell r="R52" t="e">
            <v>#REF!</v>
          </cell>
          <cell r="S52" t="e">
            <v>#REF!</v>
          </cell>
          <cell r="T52" t="e">
            <v>#REF!</v>
          </cell>
          <cell r="U52" t="e">
            <v>#REF!</v>
          </cell>
          <cell r="V52" t="e">
            <v>#REF!</v>
          </cell>
          <cell r="W52" t="e">
            <v>#REF!</v>
          </cell>
          <cell r="X52" t="e">
            <v>#REF!</v>
          </cell>
          <cell r="Y52" t="e">
            <v>#REF!</v>
          </cell>
          <cell r="Z52" t="e">
            <v>#REF!</v>
          </cell>
          <cell r="AA52" t="e">
            <v>#REF!</v>
          </cell>
          <cell r="AB52" t="e">
            <v>#REF!</v>
          </cell>
          <cell r="AC52" t="e">
            <v>#REF!</v>
          </cell>
          <cell r="AD52" t="e">
            <v>#REF!</v>
          </cell>
          <cell r="AE52" t="e">
            <v>#REF!</v>
          </cell>
          <cell r="AF52" t="e">
            <v>#REF!</v>
          </cell>
          <cell r="AG52" t="e">
            <v>#REF!</v>
          </cell>
          <cell r="AH52" t="e">
            <v>#REF!</v>
          </cell>
        </row>
        <row r="53">
          <cell r="F53" t="str">
            <v>22060140</v>
          </cell>
          <cell r="G53" t="str">
            <v>5401040</v>
          </cell>
          <cell r="H53" t="e">
            <v>#REF!</v>
          </cell>
          <cell r="I53" t="str">
            <v>Tonnes</v>
          </cell>
          <cell r="J53" t="e">
            <v>#REF!</v>
          </cell>
          <cell r="K53" t="e">
            <v>#REF!</v>
          </cell>
          <cell r="M53" t="e">
            <v>#REF!</v>
          </cell>
          <cell r="N53" t="e">
            <v>#REF!</v>
          </cell>
          <cell r="O53" t="e">
            <v>#REF!</v>
          </cell>
          <cell r="P53" t="e">
            <v>#REF!</v>
          </cell>
          <cell r="Q53" t="e">
            <v>#REF!</v>
          </cell>
          <cell r="R53" t="e">
            <v>#REF!</v>
          </cell>
          <cell r="S53" t="e">
            <v>#REF!</v>
          </cell>
          <cell r="T53" t="e">
            <v>#REF!</v>
          </cell>
          <cell r="U53" t="e">
            <v>#REF!</v>
          </cell>
          <cell r="V53" t="e">
            <v>#REF!</v>
          </cell>
          <cell r="W53" t="e">
            <v>#REF!</v>
          </cell>
          <cell r="X53" t="e">
            <v>#REF!</v>
          </cell>
          <cell r="Y53" t="e">
            <v>#REF!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 t="e">
            <v>#REF!</v>
          </cell>
          <cell r="AG53" t="e">
            <v>#REF!</v>
          </cell>
          <cell r="AH53" t="e">
            <v>#REF!</v>
          </cell>
        </row>
        <row r="54">
          <cell r="F54" t="str">
            <v>22060140</v>
          </cell>
          <cell r="G54" t="str">
            <v>5425010</v>
          </cell>
          <cell r="H54" t="e">
            <v>#REF!</v>
          </cell>
          <cell r="I54" t="str">
            <v>Tonnes</v>
          </cell>
          <cell r="J54" t="e">
            <v>#REF!</v>
          </cell>
          <cell r="K54" t="e">
            <v>#REF!</v>
          </cell>
          <cell r="M54" t="e">
            <v>#REF!</v>
          </cell>
          <cell r="N54" t="e">
            <v>#REF!</v>
          </cell>
          <cell r="O54" t="e">
            <v>#REF!</v>
          </cell>
          <cell r="P54" t="e">
            <v>#REF!</v>
          </cell>
          <cell r="Q54" t="e">
            <v>#REF!</v>
          </cell>
          <cell r="R54" t="e">
            <v>#REF!</v>
          </cell>
          <cell r="S54" t="e">
            <v>#REF!</v>
          </cell>
          <cell r="T54" t="e">
            <v>#REF!</v>
          </cell>
          <cell r="U54" t="e">
            <v>#REF!</v>
          </cell>
          <cell r="V54" t="e">
            <v>#REF!</v>
          </cell>
          <cell r="W54" t="e">
            <v>#REF!</v>
          </cell>
          <cell r="X54" t="e">
            <v>#REF!</v>
          </cell>
          <cell r="Y54" t="e">
            <v>#REF!</v>
          </cell>
          <cell r="Z54" t="e">
            <v>#REF!</v>
          </cell>
          <cell r="AA54" t="e">
            <v>#REF!</v>
          </cell>
          <cell r="AB54" t="e">
            <v>#REF!</v>
          </cell>
          <cell r="AC54" t="e">
            <v>#REF!</v>
          </cell>
          <cell r="AD54" t="e">
            <v>#REF!</v>
          </cell>
          <cell r="AE54" t="e">
            <v>#REF!</v>
          </cell>
          <cell r="AF54" t="e">
            <v>#REF!</v>
          </cell>
          <cell r="AG54" t="e">
            <v>#REF!</v>
          </cell>
          <cell r="AH54" t="e">
            <v>#REF!</v>
          </cell>
        </row>
        <row r="55">
          <cell r="F55" t="str">
            <v>22060140</v>
          </cell>
          <cell r="G55" t="str">
            <v>5425020</v>
          </cell>
          <cell r="H55" t="e">
            <v>#REF!</v>
          </cell>
          <cell r="I55" t="str">
            <v>Tonnes</v>
          </cell>
          <cell r="J55" t="e">
            <v>#REF!</v>
          </cell>
          <cell r="K55" t="e">
            <v>#REF!</v>
          </cell>
          <cell r="M55" t="e">
            <v>#REF!</v>
          </cell>
          <cell r="N55" t="e">
            <v>#REF!</v>
          </cell>
          <cell r="O55" t="e">
            <v>#REF!</v>
          </cell>
          <cell r="P55" t="e">
            <v>#REF!</v>
          </cell>
          <cell r="Q55" t="e">
            <v>#REF!</v>
          </cell>
          <cell r="R55" t="e">
            <v>#REF!</v>
          </cell>
          <cell r="S55" t="e">
            <v>#REF!</v>
          </cell>
          <cell r="T55" t="e">
            <v>#REF!</v>
          </cell>
          <cell r="U55" t="e">
            <v>#REF!</v>
          </cell>
          <cell r="V55" t="e">
            <v>#REF!</v>
          </cell>
          <cell r="W55" t="e">
            <v>#REF!</v>
          </cell>
          <cell r="X55" t="e">
            <v>#REF!</v>
          </cell>
          <cell r="Y55" t="e">
            <v>#REF!</v>
          </cell>
          <cell r="Z55" t="e">
            <v>#REF!</v>
          </cell>
          <cell r="AA55" t="e">
            <v>#REF!</v>
          </cell>
          <cell r="AB55" t="e">
            <v>#REF!</v>
          </cell>
          <cell r="AC55" t="e">
            <v>#REF!</v>
          </cell>
          <cell r="AD55" t="e">
            <v>#REF!</v>
          </cell>
          <cell r="AE55" t="e">
            <v>#REF!</v>
          </cell>
          <cell r="AF55" t="e">
            <v>#REF!</v>
          </cell>
          <cell r="AG55" t="e">
            <v>#REF!</v>
          </cell>
          <cell r="AH55" t="e">
            <v>#REF!</v>
          </cell>
        </row>
        <row r="56">
          <cell r="F56" t="str">
            <v>22060140</v>
          </cell>
          <cell r="G56" t="str">
            <v xml:space="preserve">5410   </v>
          </cell>
          <cell r="H56" t="e">
            <v>#REF!</v>
          </cell>
          <cell r="I56" t="str">
            <v>Tonnes</v>
          </cell>
          <cell r="J56" t="e">
            <v>#REF!</v>
          </cell>
          <cell r="K56" t="e">
            <v>#REF!</v>
          </cell>
          <cell r="M56" t="e">
            <v>#REF!</v>
          </cell>
          <cell r="N56" t="e">
            <v>#REF!</v>
          </cell>
          <cell r="O56" t="e">
            <v>#REF!</v>
          </cell>
          <cell r="P56" t="e">
            <v>#REF!</v>
          </cell>
          <cell r="Q56" t="e">
            <v>#REF!</v>
          </cell>
          <cell r="R56" t="e">
            <v>#REF!</v>
          </cell>
          <cell r="S56" t="e">
            <v>#REF!</v>
          </cell>
          <cell r="T56" t="e">
            <v>#REF!</v>
          </cell>
          <cell r="U56" t="e">
            <v>#REF!</v>
          </cell>
          <cell r="V56" t="e">
            <v>#REF!</v>
          </cell>
          <cell r="W56" t="e">
            <v>#REF!</v>
          </cell>
          <cell r="X56" t="e">
            <v>#REF!</v>
          </cell>
          <cell r="Y56" t="e">
            <v>#REF!</v>
          </cell>
          <cell r="Z56" t="e">
            <v>#REF!</v>
          </cell>
          <cell r="AA56" t="e">
            <v>#REF!</v>
          </cell>
          <cell r="AB56" t="e">
            <v>#REF!</v>
          </cell>
          <cell r="AC56" t="e">
            <v>#REF!</v>
          </cell>
          <cell r="AD56" t="e">
            <v>#REF!</v>
          </cell>
          <cell r="AE56" t="e">
            <v>#REF!</v>
          </cell>
          <cell r="AF56" t="e">
            <v>#REF!</v>
          </cell>
          <cell r="AG56" t="e">
            <v>#REF!</v>
          </cell>
          <cell r="AH56" t="e">
            <v>#REF!</v>
          </cell>
        </row>
        <row r="57">
          <cell r="F57" t="str">
            <v>22060130</v>
          </cell>
          <cell r="G57" t="str">
            <v xml:space="preserve">5410   </v>
          </cell>
          <cell r="H57" t="e">
            <v>#REF!</v>
          </cell>
          <cell r="I57" t="str">
            <v>Tonnes</v>
          </cell>
          <cell r="J57" t="e">
            <v>#REF!</v>
          </cell>
          <cell r="K57" t="e">
            <v>#REF!</v>
          </cell>
          <cell r="M57" t="e">
            <v>#REF!</v>
          </cell>
          <cell r="N57" t="e">
            <v>#REF!</v>
          </cell>
          <cell r="O57" t="e">
            <v>#REF!</v>
          </cell>
          <cell r="P57" t="e">
            <v>#REF!</v>
          </cell>
          <cell r="Q57" t="e">
            <v>#REF!</v>
          </cell>
          <cell r="R57" t="e">
            <v>#REF!</v>
          </cell>
          <cell r="S57" t="e">
            <v>#REF!</v>
          </cell>
          <cell r="T57" t="e">
            <v>#REF!</v>
          </cell>
          <cell r="U57" t="e">
            <v>#REF!</v>
          </cell>
          <cell r="V57" t="e">
            <v>#REF!</v>
          </cell>
          <cell r="W57" t="e">
            <v>#REF!</v>
          </cell>
          <cell r="X57" t="e">
            <v>#REF!</v>
          </cell>
          <cell r="Y57" t="e">
            <v>#REF!</v>
          </cell>
          <cell r="Z57" t="e">
            <v>#REF!</v>
          </cell>
          <cell r="AA57" t="e">
            <v>#REF!</v>
          </cell>
          <cell r="AB57" t="e">
            <v>#REF!</v>
          </cell>
          <cell r="AC57" t="e">
            <v>#REF!</v>
          </cell>
          <cell r="AD57" t="e">
            <v>#REF!</v>
          </cell>
          <cell r="AE57" t="e">
            <v>#REF!</v>
          </cell>
          <cell r="AF57" t="e">
            <v>#REF!</v>
          </cell>
          <cell r="AG57" t="e">
            <v>#REF!</v>
          </cell>
          <cell r="AH57" t="e">
            <v>#REF!</v>
          </cell>
        </row>
        <row r="58">
          <cell r="F58" t="str">
            <v>22060140</v>
          </cell>
          <cell r="G58" t="str">
            <v xml:space="preserve">5410   </v>
          </cell>
          <cell r="H58" t="e">
            <v>#REF!</v>
          </cell>
          <cell r="I58" t="str">
            <v>Tonnes</v>
          </cell>
          <cell r="J58" t="e">
            <v>#REF!</v>
          </cell>
          <cell r="K58" t="e">
            <v>#REF!</v>
          </cell>
          <cell r="M58" t="e">
            <v>#REF!</v>
          </cell>
          <cell r="N58" t="e">
            <v>#REF!</v>
          </cell>
          <cell r="O58" t="e">
            <v>#REF!</v>
          </cell>
          <cell r="P58" t="e">
            <v>#REF!</v>
          </cell>
          <cell r="Q58" t="e">
            <v>#REF!</v>
          </cell>
          <cell r="R58" t="e">
            <v>#REF!</v>
          </cell>
          <cell r="S58" t="e">
            <v>#REF!</v>
          </cell>
          <cell r="T58" t="e">
            <v>#REF!</v>
          </cell>
          <cell r="U58" t="e">
            <v>#REF!</v>
          </cell>
          <cell r="V58" t="e">
            <v>#REF!</v>
          </cell>
          <cell r="W58" t="e">
            <v>#REF!</v>
          </cell>
          <cell r="X58" t="e">
            <v>#REF!</v>
          </cell>
          <cell r="Y58" t="e">
            <v>#REF!</v>
          </cell>
          <cell r="Z58" t="e">
            <v>#REF!</v>
          </cell>
          <cell r="AA58" t="e">
            <v>#REF!</v>
          </cell>
          <cell r="AB58" t="e">
            <v>#REF!</v>
          </cell>
          <cell r="AC58" t="e">
            <v>#REF!</v>
          </cell>
          <cell r="AD58" t="e">
            <v>#REF!</v>
          </cell>
          <cell r="AE58" t="e">
            <v>#REF!</v>
          </cell>
          <cell r="AF58" t="e">
            <v>#REF!</v>
          </cell>
          <cell r="AG58" t="e">
            <v>#REF!</v>
          </cell>
          <cell r="AH58" t="e">
            <v>#REF!</v>
          </cell>
        </row>
        <row r="59">
          <cell r="F59" t="str">
            <v>22060130</v>
          </cell>
          <cell r="G59" t="str">
            <v xml:space="preserve">5410   </v>
          </cell>
          <cell r="H59" t="e">
            <v>#REF!</v>
          </cell>
          <cell r="I59" t="str">
            <v>Tonnes</v>
          </cell>
          <cell r="J59" t="e">
            <v>#REF!</v>
          </cell>
          <cell r="K59" t="e">
            <v>#REF!</v>
          </cell>
          <cell r="M59" t="e">
            <v>#REF!</v>
          </cell>
          <cell r="N59" t="e">
            <v>#REF!</v>
          </cell>
          <cell r="O59" t="e">
            <v>#REF!</v>
          </cell>
          <cell r="P59" t="e">
            <v>#REF!</v>
          </cell>
          <cell r="Q59" t="e">
            <v>#REF!</v>
          </cell>
          <cell r="R59" t="e">
            <v>#REF!</v>
          </cell>
          <cell r="S59" t="e">
            <v>#REF!</v>
          </cell>
          <cell r="T59" t="e">
            <v>#REF!</v>
          </cell>
          <cell r="U59" t="e">
            <v>#REF!</v>
          </cell>
          <cell r="V59" t="e">
            <v>#REF!</v>
          </cell>
          <cell r="W59" t="e">
            <v>#REF!</v>
          </cell>
          <cell r="X59" t="e">
            <v>#REF!</v>
          </cell>
          <cell r="Y59" t="e">
            <v>#REF!</v>
          </cell>
          <cell r="Z59" t="e">
            <v>#REF!</v>
          </cell>
          <cell r="AA59" t="e">
            <v>#REF!</v>
          </cell>
          <cell r="AB59" t="e">
            <v>#REF!</v>
          </cell>
          <cell r="AC59" t="e">
            <v>#REF!</v>
          </cell>
          <cell r="AD59" t="e">
            <v>#REF!</v>
          </cell>
          <cell r="AE59" t="e">
            <v>#REF!</v>
          </cell>
          <cell r="AF59" t="e">
            <v>#REF!</v>
          </cell>
          <cell r="AG59" t="e">
            <v>#REF!</v>
          </cell>
          <cell r="AH59" t="e">
            <v>#REF!</v>
          </cell>
        </row>
        <row r="60">
          <cell r="F60" t="str">
            <v>22060151</v>
          </cell>
          <cell r="G60" t="str">
            <v xml:space="preserve">5405   </v>
          </cell>
          <cell r="H60" t="e">
            <v>#REF!</v>
          </cell>
          <cell r="I60" t="str">
            <v>Tonnes</v>
          </cell>
          <cell r="J60" t="e">
            <v>#REF!</v>
          </cell>
          <cell r="K60" t="e">
            <v>#REF!</v>
          </cell>
          <cell r="M60" t="e">
            <v>#REF!</v>
          </cell>
          <cell r="N60" t="e">
            <v>#REF!</v>
          </cell>
          <cell r="O60" t="e">
            <v>#REF!</v>
          </cell>
          <cell r="P60" t="e">
            <v>#REF!</v>
          </cell>
          <cell r="Q60" t="e">
            <v>#REF!</v>
          </cell>
          <cell r="R60" t="e">
            <v>#REF!</v>
          </cell>
          <cell r="S60" t="e">
            <v>#REF!</v>
          </cell>
          <cell r="T60" t="e">
            <v>#REF!</v>
          </cell>
          <cell r="U60" t="e">
            <v>#REF!</v>
          </cell>
          <cell r="V60" t="e">
            <v>#REF!</v>
          </cell>
          <cell r="W60" t="e">
            <v>#REF!</v>
          </cell>
          <cell r="X60" t="e">
            <v>#REF!</v>
          </cell>
          <cell r="Y60" t="e">
            <v>#REF!</v>
          </cell>
          <cell r="Z60" t="e">
            <v>#REF!</v>
          </cell>
          <cell r="AA60" t="e">
            <v>#REF!</v>
          </cell>
          <cell r="AB60" t="e">
            <v>#REF!</v>
          </cell>
          <cell r="AC60" t="e">
            <v>#REF!</v>
          </cell>
          <cell r="AD60" t="e">
            <v>#REF!</v>
          </cell>
          <cell r="AE60" t="e">
            <v>#REF!</v>
          </cell>
          <cell r="AF60" t="e">
            <v>#REF!</v>
          </cell>
          <cell r="AG60" t="e">
            <v>#REF!</v>
          </cell>
          <cell r="AH60" t="e">
            <v>#REF!</v>
          </cell>
        </row>
        <row r="61">
          <cell r="F61" t="str">
            <v>22060152</v>
          </cell>
          <cell r="G61" t="str">
            <v xml:space="preserve">5340   </v>
          </cell>
          <cell r="H61" t="e">
            <v>#REF!</v>
          </cell>
          <cell r="I61" t="str">
            <v>Sets</v>
          </cell>
          <cell r="J61" t="e">
            <v>#REF!</v>
          </cell>
          <cell r="K61" t="e">
            <v>#REF!</v>
          </cell>
          <cell r="M61" t="e">
            <v>#REF!</v>
          </cell>
          <cell r="N61" t="e">
            <v>#REF!</v>
          </cell>
          <cell r="O61" t="e">
            <v>#REF!</v>
          </cell>
          <cell r="P61" t="e">
            <v>#REF!</v>
          </cell>
          <cell r="Q61" t="e">
            <v>#REF!</v>
          </cell>
          <cell r="R61" t="e">
            <v>#REF!</v>
          </cell>
          <cell r="S61" t="e">
            <v>#REF!</v>
          </cell>
          <cell r="T61" t="e">
            <v>#REF!</v>
          </cell>
          <cell r="U61" t="e">
            <v>#REF!</v>
          </cell>
          <cell r="V61" t="e">
            <v>#REF!</v>
          </cell>
          <cell r="W61" t="e">
            <v>#REF!</v>
          </cell>
          <cell r="X61" t="e">
            <v>#REF!</v>
          </cell>
          <cell r="Y61" t="e">
            <v>#REF!</v>
          </cell>
          <cell r="Z61" t="e">
            <v>#REF!</v>
          </cell>
          <cell r="AA61" t="e">
            <v>#REF!</v>
          </cell>
          <cell r="AB61" t="e">
            <v>#REF!</v>
          </cell>
          <cell r="AC61" t="e">
            <v>#REF!</v>
          </cell>
          <cell r="AD61" t="e">
            <v>#REF!</v>
          </cell>
          <cell r="AE61" t="e">
            <v>#REF!</v>
          </cell>
          <cell r="AF61" t="e">
            <v>#REF!</v>
          </cell>
          <cell r="AG61" t="e">
            <v>#REF!</v>
          </cell>
          <cell r="AH61" t="e">
            <v>#REF!</v>
          </cell>
        </row>
        <row r="62">
          <cell r="F62" t="str">
            <v>22060140</v>
          </cell>
          <cell r="G62" t="str">
            <v xml:space="preserve">5410   </v>
          </cell>
          <cell r="H62" t="e">
            <v>#REF!</v>
          </cell>
          <cell r="I62" t="str">
            <v>Tonnes</v>
          </cell>
          <cell r="J62" t="e">
            <v>#REF!</v>
          </cell>
          <cell r="K62" t="e">
            <v>#REF!</v>
          </cell>
          <cell r="M62" t="e">
            <v>#REF!</v>
          </cell>
          <cell r="N62" t="e">
            <v>#REF!</v>
          </cell>
          <cell r="O62" t="e">
            <v>#REF!</v>
          </cell>
          <cell r="P62" t="e">
            <v>#REF!</v>
          </cell>
          <cell r="Q62" t="e">
            <v>#REF!</v>
          </cell>
          <cell r="R62" t="e">
            <v>#REF!</v>
          </cell>
          <cell r="S62" t="e">
            <v>#REF!</v>
          </cell>
          <cell r="T62" t="e">
            <v>#REF!</v>
          </cell>
          <cell r="U62" t="e">
            <v>#REF!</v>
          </cell>
          <cell r="V62" t="e">
            <v>#REF!</v>
          </cell>
          <cell r="W62" t="e">
            <v>#REF!</v>
          </cell>
          <cell r="X62" t="e">
            <v>#REF!</v>
          </cell>
          <cell r="Y62" t="e">
            <v>#REF!</v>
          </cell>
          <cell r="Z62" t="e">
            <v>#REF!</v>
          </cell>
          <cell r="AA62" t="e">
            <v>#REF!</v>
          </cell>
          <cell r="AB62" t="e">
            <v>#REF!</v>
          </cell>
          <cell r="AC62" t="e">
            <v>#REF!</v>
          </cell>
          <cell r="AD62" t="e">
            <v>#REF!</v>
          </cell>
          <cell r="AE62" t="e">
            <v>#REF!</v>
          </cell>
          <cell r="AF62" t="e">
            <v>#REF!</v>
          </cell>
          <cell r="AG62" t="e">
            <v>#REF!</v>
          </cell>
          <cell r="AH62" t="e">
            <v>#REF!</v>
          </cell>
        </row>
        <row r="63">
          <cell r="F63" t="str">
            <v>22060100</v>
          </cell>
          <cell r="G63" t="str">
            <v xml:space="preserve">5221   </v>
          </cell>
          <cell r="H63" t="e">
            <v>#REF!</v>
          </cell>
          <cell r="I63" t="str">
            <v>Kw</v>
          </cell>
          <cell r="J63">
            <v>0.09</v>
          </cell>
          <cell r="K63" t="e">
            <v>#REF!</v>
          </cell>
          <cell r="M63" t="e">
            <v>#REF!</v>
          </cell>
          <cell r="N63" t="e">
            <v>#REF!</v>
          </cell>
          <cell r="O63" t="e">
            <v>#REF!</v>
          </cell>
          <cell r="P63" t="e">
            <v>#REF!</v>
          </cell>
          <cell r="Q63" t="e">
            <v>#REF!</v>
          </cell>
          <cell r="R63" t="e">
            <v>#REF!</v>
          </cell>
          <cell r="S63" t="e">
            <v>#REF!</v>
          </cell>
          <cell r="T63" t="e">
            <v>#REF!</v>
          </cell>
          <cell r="U63" t="e">
            <v>#REF!</v>
          </cell>
          <cell r="V63" t="e">
            <v>#REF!</v>
          </cell>
          <cell r="W63" t="e">
            <v>#REF!</v>
          </cell>
          <cell r="X63" t="e">
            <v>#REF!</v>
          </cell>
          <cell r="Y63" t="e">
            <v>#REF!</v>
          </cell>
          <cell r="Z63" t="e">
            <v>#REF!</v>
          </cell>
          <cell r="AA63" t="e">
            <v>#REF!</v>
          </cell>
          <cell r="AB63" t="e">
            <v>#REF!</v>
          </cell>
          <cell r="AC63" t="e">
            <v>#REF!</v>
          </cell>
          <cell r="AD63" t="e">
            <v>#REF!</v>
          </cell>
          <cell r="AE63" t="e">
            <v>#REF!</v>
          </cell>
          <cell r="AF63" t="e">
            <v>#REF!</v>
          </cell>
          <cell r="AG63" t="e">
            <v>#REF!</v>
          </cell>
          <cell r="AH63" t="e">
            <v>#REF!</v>
          </cell>
        </row>
        <row r="64">
          <cell r="F64" t="str">
            <v>22060110</v>
          </cell>
          <cell r="G64" t="str">
            <v xml:space="preserve">5221   </v>
          </cell>
          <cell r="H64" t="e">
            <v>#REF!</v>
          </cell>
          <cell r="I64" t="str">
            <v>Kw</v>
          </cell>
          <cell r="J64">
            <v>0.09</v>
          </cell>
          <cell r="K64" t="e">
            <v>#REF!</v>
          </cell>
          <cell r="M64" t="e">
            <v>#REF!</v>
          </cell>
          <cell r="N64" t="e">
            <v>#REF!</v>
          </cell>
          <cell r="O64" t="e">
            <v>#REF!</v>
          </cell>
          <cell r="P64" t="e">
            <v>#REF!</v>
          </cell>
          <cell r="Q64" t="e">
            <v>#REF!</v>
          </cell>
          <cell r="R64" t="e">
            <v>#REF!</v>
          </cell>
          <cell r="S64" t="e">
            <v>#REF!</v>
          </cell>
          <cell r="T64" t="e">
            <v>#REF!</v>
          </cell>
          <cell r="U64" t="e">
            <v>#REF!</v>
          </cell>
          <cell r="V64" t="e">
            <v>#REF!</v>
          </cell>
          <cell r="W64" t="e">
            <v>#REF!</v>
          </cell>
          <cell r="X64" t="e">
            <v>#REF!</v>
          </cell>
          <cell r="Y64" t="e">
            <v>#REF!</v>
          </cell>
          <cell r="Z64" t="e">
            <v>#REF!</v>
          </cell>
          <cell r="AA64" t="e">
            <v>#REF!</v>
          </cell>
          <cell r="AB64" t="e">
            <v>#REF!</v>
          </cell>
          <cell r="AC64" t="e">
            <v>#REF!</v>
          </cell>
          <cell r="AD64" t="e">
            <v>#REF!</v>
          </cell>
          <cell r="AE64" t="e">
            <v>#REF!</v>
          </cell>
          <cell r="AF64" t="e">
            <v>#REF!</v>
          </cell>
          <cell r="AG64" t="e">
            <v>#REF!</v>
          </cell>
          <cell r="AH64" t="e">
            <v>#REF!</v>
          </cell>
        </row>
        <row r="65">
          <cell r="F65" t="str">
            <v>22060121</v>
          </cell>
          <cell r="G65" t="str">
            <v xml:space="preserve">5221   </v>
          </cell>
          <cell r="H65" t="e">
            <v>#REF!</v>
          </cell>
          <cell r="I65" t="str">
            <v>Kw</v>
          </cell>
          <cell r="J65">
            <v>0.09</v>
          </cell>
          <cell r="K65" t="e">
            <v>#REF!</v>
          </cell>
          <cell r="M65" t="e">
            <v>#REF!</v>
          </cell>
          <cell r="N65" t="e">
            <v>#REF!</v>
          </cell>
          <cell r="O65" t="e">
            <v>#REF!</v>
          </cell>
          <cell r="P65" t="e">
            <v>#REF!</v>
          </cell>
          <cell r="Q65" t="e">
            <v>#REF!</v>
          </cell>
          <cell r="R65" t="e">
            <v>#REF!</v>
          </cell>
          <cell r="S65" t="e">
            <v>#REF!</v>
          </cell>
          <cell r="T65" t="e">
            <v>#REF!</v>
          </cell>
          <cell r="U65" t="e">
            <v>#REF!</v>
          </cell>
          <cell r="V65" t="e">
            <v>#REF!</v>
          </cell>
          <cell r="W65" t="e">
            <v>#REF!</v>
          </cell>
          <cell r="X65" t="e">
            <v>#REF!</v>
          </cell>
          <cell r="Y65" t="e">
            <v>#REF!</v>
          </cell>
          <cell r="Z65" t="e">
            <v>#REF!</v>
          </cell>
          <cell r="AA65" t="e">
            <v>#REF!</v>
          </cell>
          <cell r="AB65" t="e">
            <v>#REF!</v>
          </cell>
          <cell r="AC65" t="e">
            <v>#REF!</v>
          </cell>
          <cell r="AD65" t="e">
            <v>#REF!</v>
          </cell>
          <cell r="AE65" t="e">
            <v>#REF!</v>
          </cell>
          <cell r="AF65" t="e">
            <v>#REF!</v>
          </cell>
          <cell r="AG65" t="e">
            <v>#REF!</v>
          </cell>
          <cell r="AH65" t="e">
            <v>#REF!</v>
          </cell>
        </row>
        <row r="66">
          <cell r="F66" t="str">
            <v>22060122</v>
          </cell>
          <cell r="G66" t="str">
            <v xml:space="preserve">5221   </v>
          </cell>
          <cell r="H66" t="e">
            <v>#REF!</v>
          </cell>
          <cell r="I66" t="str">
            <v>Kw</v>
          </cell>
          <cell r="J66">
            <v>0.09</v>
          </cell>
          <cell r="K66" t="e">
            <v>#REF!</v>
          </cell>
          <cell r="M66" t="e">
            <v>#REF!</v>
          </cell>
          <cell r="N66" t="e">
            <v>#REF!</v>
          </cell>
          <cell r="O66" t="e">
            <v>#REF!</v>
          </cell>
          <cell r="P66" t="e">
            <v>#REF!</v>
          </cell>
          <cell r="Q66" t="e">
            <v>#REF!</v>
          </cell>
          <cell r="R66" t="e">
            <v>#REF!</v>
          </cell>
          <cell r="S66" t="e">
            <v>#REF!</v>
          </cell>
          <cell r="T66" t="e">
            <v>#REF!</v>
          </cell>
          <cell r="U66" t="e">
            <v>#REF!</v>
          </cell>
          <cell r="V66" t="e">
            <v>#REF!</v>
          </cell>
          <cell r="W66" t="e">
            <v>#REF!</v>
          </cell>
          <cell r="X66" t="e">
            <v>#REF!</v>
          </cell>
          <cell r="Y66" t="e">
            <v>#REF!</v>
          </cell>
          <cell r="Z66" t="e">
            <v>#REF!</v>
          </cell>
          <cell r="AA66" t="e">
            <v>#REF!</v>
          </cell>
          <cell r="AB66" t="e">
            <v>#REF!</v>
          </cell>
          <cell r="AC66" t="e">
            <v>#REF!</v>
          </cell>
          <cell r="AD66" t="e">
            <v>#REF!</v>
          </cell>
          <cell r="AE66" t="e">
            <v>#REF!</v>
          </cell>
          <cell r="AF66" t="e">
            <v>#REF!</v>
          </cell>
          <cell r="AG66" t="e">
            <v>#REF!</v>
          </cell>
          <cell r="AH66" t="e">
            <v>#REF!</v>
          </cell>
        </row>
        <row r="67">
          <cell r="F67" t="str">
            <v>22060123</v>
          </cell>
          <cell r="G67" t="str">
            <v xml:space="preserve">5221   </v>
          </cell>
          <cell r="H67" t="e">
            <v>#REF!</v>
          </cell>
          <cell r="I67" t="str">
            <v>Kw</v>
          </cell>
          <cell r="J67">
            <v>0.09</v>
          </cell>
          <cell r="K67" t="e">
            <v>#REF!</v>
          </cell>
          <cell r="M67" t="e">
            <v>#REF!</v>
          </cell>
          <cell r="N67" t="e">
            <v>#REF!</v>
          </cell>
          <cell r="O67" t="e">
            <v>#REF!</v>
          </cell>
          <cell r="P67" t="e">
            <v>#REF!</v>
          </cell>
          <cell r="Q67" t="e">
            <v>#REF!</v>
          </cell>
          <cell r="R67" t="e">
            <v>#REF!</v>
          </cell>
          <cell r="S67" t="e">
            <v>#REF!</v>
          </cell>
          <cell r="T67" t="e">
            <v>#REF!</v>
          </cell>
          <cell r="U67" t="e">
            <v>#REF!</v>
          </cell>
          <cell r="V67" t="e">
            <v>#REF!</v>
          </cell>
          <cell r="W67" t="e">
            <v>#REF!</v>
          </cell>
          <cell r="X67" t="e">
            <v>#REF!</v>
          </cell>
          <cell r="Y67" t="e">
            <v>#REF!</v>
          </cell>
          <cell r="Z67" t="e">
            <v>#REF!</v>
          </cell>
          <cell r="AA67" t="e">
            <v>#REF!</v>
          </cell>
          <cell r="AB67" t="e">
            <v>#REF!</v>
          </cell>
          <cell r="AC67" t="e">
            <v>#REF!</v>
          </cell>
          <cell r="AD67" t="e">
            <v>#REF!</v>
          </cell>
          <cell r="AE67" t="e">
            <v>#REF!</v>
          </cell>
          <cell r="AF67" t="e">
            <v>#REF!</v>
          </cell>
          <cell r="AG67" t="e">
            <v>#REF!</v>
          </cell>
          <cell r="AH67" t="e">
            <v>#REF!</v>
          </cell>
        </row>
        <row r="68">
          <cell r="F68" t="str">
            <v>22060130</v>
          </cell>
          <cell r="G68" t="str">
            <v xml:space="preserve">5221   </v>
          </cell>
          <cell r="H68" t="e">
            <v>#REF!</v>
          </cell>
          <cell r="I68" t="str">
            <v>Kw</v>
          </cell>
          <cell r="J68">
            <v>0.09</v>
          </cell>
          <cell r="K68" t="e">
            <v>#REF!</v>
          </cell>
          <cell r="M68" t="e">
            <v>#REF!</v>
          </cell>
          <cell r="N68" t="e">
            <v>#REF!</v>
          </cell>
          <cell r="O68" t="e">
            <v>#REF!</v>
          </cell>
          <cell r="P68" t="e">
            <v>#REF!</v>
          </cell>
          <cell r="Q68" t="e">
            <v>#REF!</v>
          </cell>
          <cell r="R68" t="e">
            <v>#REF!</v>
          </cell>
          <cell r="S68" t="e">
            <v>#REF!</v>
          </cell>
          <cell r="T68" t="e">
            <v>#REF!</v>
          </cell>
          <cell r="U68" t="e">
            <v>#REF!</v>
          </cell>
          <cell r="V68" t="e">
            <v>#REF!</v>
          </cell>
          <cell r="W68" t="e">
            <v>#REF!</v>
          </cell>
          <cell r="X68" t="e">
            <v>#REF!</v>
          </cell>
          <cell r="Y68" t="e">
            <v>#REF!</v>
          </cell>
          <cell r="Z68" t="e">
            <v>#REF!</v>
          </cell>
          <cell r="AA68" t="e">
            <v>#REF!</v>
          </cell>
          <cell r="AB68" t="e">
            <v>#REF!</v>
          </cell>
          <cell r="AC68" t="e">
            <v>#REF!</v>
          </cell>
          <cell r="AD68" t="e">
            <v>#REF!</v>
          </cell>
          <cell r="AE68" t="e">
            <v>#REF!</v>
          </cell>
          <cell r="AF68" t="e">
            <v>#REF!</v>
          </cell>
          <cell r="AG68" t="e">
            <v>#REF!</v>
          </cell>
          <cell r="AH68" t="e">
            <v>#REF!</v>
          </cell>
        </row>
        <row r="69">
          <cell r="F69" t="str">
            <v>22060140</v>
          </cell>
          <cell r="G69" t="str">
            <v xml:space="preserve">5221   </v>
          </cell>
          <cell r="H69" t="e">
            <v>#REF!</v>
          </cell>
          <cell r="I69" t="str">
            <v>Kw</v>
          </cell>
          <cell r="J69">
            <v>0.09</v>
          </cell>
          <cell r="K69" t="e">
            <v>#REF!</v>
          </cell>
          <cell r="M69" t="e">
            <v>#REF!</v>
          </cell>
          <cell r="N69" t="e">
            <v>#REF!</v>
          </cell>
          <cell r="O69" t="e">
            <v>#REF!</v>
          </cell>
          <cell r="P69" t="e">
            <v>#REF!</v>
          </cell>
          <cell r="Q69" t="e">
            <v>#REF!</v>
          </cell>
          <cell r="R69" t="e">
            <v>#REF!</v>
          </cell>
          <cell r="S69" t="e">
            <v>#REF!</v>
          </cell>
          <cell r="T69" t="e">
            <v>#REF!</v>
          </cell>
          <cell r="U69" t="e">
            <v>#REF!</v>
          </cell>
          <cell r="V69" t="e">
            <v>#REF!</v>
          </cell>
          <cell r="W69" t="e">
            <v>#REF!</v>
          </cell>
          <cell r="X69" t="e">
            <v>#REF!</v>
          </cell>
          <cell r="Y69" t="e">
            <v>#REF!</v>
          </cell>
          <cell r="Z69" t="e">
            <v>#REF!</v>
          </cell>
          <cell r="AA69" t="e">
            <v>#REF!</v>
          </cell>
          <cell r="AB69" t="e">
            <v>#REF!</v>
          </cell>
          <cell r="AC69" t="e">
            <v>#REF!</v>
          </cell>
          <cell r="AD69" t="e">
            <v>#REF!</v>
          </cell>
          <cell r="AE69" t="e">
            <v>#REF!</v>
          </cell>
          <cell r="AF69" t="e">
            <v>#REF!</v>
          </cell>
          <cell r="AG69" t="e">
            <v>#REF!</v>
          </cell>
          <cell r="AH69" t="e">
            <v>#REF!</v>
          </cell>
        </row>
        <row r="70">
          <cell r="F70" t="str">
            <v>22060160</v>
          </cell>
          <cell r="G70" t="str">
            <v xml:space="preserve">5221   </v>
          </cell>
          <cell r="H70" t="e">
            <v>#REF!</v>
          </cell>
          <cell r="I70" t="str">
            <v>Kw</v>
          </cell>
          <cell r="J70">
            <v>0.09</v>
          </cell>
          <cell r="K70" t="e">
            <v>#REF!</v>
          </cell>
          <cell r="M70" t="e">
            <v>#REF!</v>
          </cell>
          <cell r="N70" t="e">
            <v>#REF!</v>
          </cell>
          <cell r="O70" t="e">
            <v>#REF!</v>
          </cell>
          <cell r="P70" t="e">
            <v>#REF!</v>
          </cell>
          <cell r="Q70" t="e">
            <v>#REF!</v>
          </cell>
          <cell r="R70" t="e">
            <v>#REF!</v>
          </cell>
          <cell r="S70" t="e">
            <v>#REF!</v>
          </cell>
          <cell r="T70" t="e">
            <v>#REF!</v>
          </cell>
          <cell r="U70" t="e">
            <v>#REF!</v>
          </cell>
          <cell r="V70" t="e">
            <v>#REF!</v>
          </cell>
          <cell r="W70" t="e">
            <v>#REF!</v>
          </cell>
          <cell r="X70" t="e">
            <v>#REF!</v>
          </cell>
          <cell r="Y70" t="e">
            <v>#REF!</v>
          </cell>
          <cell r="Z70" t="e">
            <v>#REF!</v>
          </cell>
          <cell r="AA70" t="e">
            <v>#REF!</v>
          </cell>
          <cell r="AB70" t="e">
            <v>#REF!</v>
          </cell>
          <cell r="AC70" t="e">
            <v>#REF!</v>
          </cell>
          <cell r="AD70" t="e">
            <v>#REF!</v>
          </cell>
          <cell r="AE70" t="e">
            <v>#REF!</v>
          </cell>
          <cell r="AF70" t="e">
            <v>#REF!</v>
          </cell>
          <cell r="AG70" t="e">
            <v>#REF!</v>
          </cell>
          <cell r="AH70" t="e">
            <v>#REF!</v>
          </cell>
        </row>
        <row r="71">
          <cell r="F71" t="str">
            <v>22060151</v>
          </cell>
          <cell r="G71" t="str">
            <v xml:space="preserve">5221   </v>
          </cell>
          <cell r="H71" t="e">
            <v>#REF!</v>
          </cell>
          <cell r="I71" t="str">
            <v>Kw</v>
          </cell>
          <cell r="J71">
            <v>0.09</v>
          </cell>
          <cell r="K71" t="e">
            <v>#REF!</v>
          </cell>
          <cell r="M71" t="e">
            <v>#REF!</v>
          </cell>
          <cell r="N71" t="e">
            <v>#REF!</v>
          </cell>
          <cell r="O71" t="e">
            <v>#REF!</v>
          </cell>
          <cell r="P71" t="e">
            <v>#REF!</v>
          </cell>
          <cell r="Q71" t="e">
            <v>#REF!</v>
          </cell>
          <cell r="R71" t="e">
            <v>#REF!</v>
          </cell>
          <cell r="S71" t="e">
            <v>#REF!</v>
          </cell>
          <cell r="T71" t="e">
            <v>#REF!</v>
          </cell>
          <cell r="U71" t="e">
            <v>#REF!</v>
          </cell>
          <cell r="V71" t="e">
            <v>#REF!</v>
          </cell>
          <cell r="W71" t="e">
            <v>#REF!</v>
          </cell>
          <cell r="X71" t="e">
            <v>#REF!</v>
          </cell>
          <cell r="Y71" t="e">
            <v>#REF!</v>
          </cell>
          <cell r="Z71" t="e">
            <v>#REF!</v>
          </cell>
          <cell r="AA71" t="e">
            <v>#REF!</v>
          </cell>
          <cell r="AB71" t="e">
            <v>#REF!</v>
          </cell>
          <cell r="AC71" t="e">
            <v>#REF!</v>
          </cell>
          <cell r="AD71" t="e">
            <v>#REF!</v>
          </cell>
          <cell r="AE71" t="e">
            <v>#REF!</v>
          </cell>
          <cell r="AF71" t="e">
            <v>#REF!</v>
          </cell>
          <cell r="AG71" t="e">
            <v>#REF!</v>
          </cell>
          <cell r="AH71" t="e">
            <v>#REF!</v>
          </cell>
        </row>
        <row r="72">
          <cell r="F72" t="str">
            <v>22060180</v>
          </cell>
          <cell r="G72" t="str">
            <v xml:space="preserve">5221   </v>
          </cell>
          <cell r="H72" t="e">
            <v>#REF!</v>
          </cell>
          <cell r="I72" t="str">
            <v>Kw</v>
          </cell>
          <cell r="J72">
            <v>0.09</v>
          </cell>
          <cell r="K72" t="e">
            <v>#REF!</v>
          </cell>
          <cell r="M72" t="e">
            <v>#REF!</v>
          </cell>
          <cell r="N72" t="e">
            <v>#REF!</v>
          </cell>
          <cell r="O72" t="e">
            <v>#REF!</v>
          </cell>
          <cell r="P72" t="e">
            <v>#REF!</v>
          </cell>
          <cell r="Q72" t="e">
            <v>#REF!</v>
          </cell>
          <cell r="R72" t="e">
            <v>#REF!</v>
          </cell>
          <cell r="S72" t="e">
            <v>#REF!</v>
          </cell>
          <cell r="T72" t="e">
            <v>#REF!</v>
          </cell>
          <cell r="U72" t="e">
            <v>#REF!</v>
          </cell>
          <cell r="V72" t="e">
            <v>#REF!</v>
          </cell>
          <cell r="W72" t="e">
            <v>#REF!</v>
          </cell>
          <cell r="X72" t="e">
            <v>#REF!</v>
          </cell>
          <cell r="Y72" t="e">
            <v>#REF!</v>
          </cell>
          <cell r="Z72" t="e">
            <v>#REF!</v>
          </cell>
          <cell r="AA72" t="e">
            <v>#REF!</v>
          </cell>
          <cell r="AB72" t="e">
            <v>#REF!</v>
          </cell>
          <cell r="AC72" t="e">
            <v>#REF!</v>
          </cell>
          <cell r="AD72" t="e">
            <v>#REF!</v>
          </cell>
          <cell r="AE72" t="e">
            <v>#REF!</v>
          </cell>
          <cell r="AF72" t="e">
            <v>#REF!</v>
          </cell>
          <cell r="AG72" t="e">
            <v>#REF!</v>
          </cell>
          <cell r="AH72" t="e">
            <v>#REF!</v>
          </cell>
        </row>
        <row r="73">
          <cell r="F73" t="str">
            <v>22060152</v>
          </cell>
          <cell r="G73" t="str">
            <v xml:space="preserve">5221   </v>
          </cell>
          <cell r="H73" t="e">
            <v>#REF!</v>
          </cell>
          <cell r="I73" t="str">
            <v>Kw</v>
          </cell>
          <cell r="J73">
            <v>0.09</v>
          </cell>
          <cell r="K73" t="e">
            <v>#REF!</v>
          </cell>
          <cell r="M73" t="e">
            <v>#REF!</v>
          </cell>
          <cell r="N73" t="e">
            <v>#REF!</v>
          </cell>
          <cell r="O73" t="e">
            <v>#REF!</v>
          </cell>
          <cell r="P73" t="e">
            <v>#REF!</v>
          </cell>
          <cell r="Q73" t="e">
            <v>#REF!</v>
          </cell>
          <cell r="R73" t="e">
            <v>#REF!</v>
          </cell>
          <cell r="S73" t="e">
            <v>#REF!</v>
          </cell>
          <cell r="T73" t="e">
            <v>#REF!</v>
          </cell>
          <cell r="U73" t="e">
            <v>#REF!</v>
          </cell>
          <cell r="V73" t="e">
            <v>#REF!</v>
          </cell>
          <cell r="W73" t="e">
            <v>#REF!</v>
          </cell>
          <cell r="X73" t="e">
            <v>#REF!</v>
          </cell>
          <cell r="Y73" t="e">
            <v>#REF!</v>
          </cell>
          <cell r="Z73" t="e">
            <v>#REF!</v>
          </cell>
          <cell r="AA73" t="e">
            <v>#REF!</v>
          </cell>
          <cell r="AB73" t="e">
            <v>#REF!</v>
          </cell>
          <cell r="AC73" t="e">
            <v>#REF!</v>
          </cell>
          <cell r="AD73" t="e">
            <v>#REF!</v>
          </cell>
          <cell r="AE73" t="e">
            <v>#REF!</v>
          </cell>
          <cell r="AF73" t="e">
            <v>#REF!</v>
          </cell>
          <cell r="AG73" t="e">
            <v>#REF!</v>
          </cell>
          <cell r="AH73" t="e">
            <v>#REF!</v>
          </cell>
        </row>
        <row r="74">
          <cell r="F74" t="str">
            <v>22061170</v>
          </cell>
          <cell r="G74" t="str">
            <v xml:space="preserve">5221   </v>
          </cell>
          <cell r="H74" t="e">
            <v>#REF!</v>
          </cell>
          <cell r="I74" t="str">
            <v>Kw</v>
          </cell>
          <cell r="J74">
            <v>0.09</v>
          </cell>
          <cell r="K74" t="e">
            <v>#REF!</v>
          </cell>
          <cell r="M74" t="e">
            <v>#REF!</v>
          </cell>
          <cell r="N74" t="e">
            <v>#REF!</v>
          </cell>
          <cell r="O74" t="e">
            <v>#REF!</v>
          </cell>
          <cell r="P74" t="e">
            <v>#REF!</v>
          </cell>
          <cell r="Q74" t="e">
            <v>#REF!</v>
          </cell>
          <cell r="R74" t="e">
            <v>#REF!</v>
          </cell>
          <cell r="S74" t="e">
            <v>#REF!</v>
          </cell>
          <cell r="T74" t="e">
            <v>#REF!</v>
          </cell>
          <cell r="U74" t="e">
            <v>#REF!</v>
          </cell>
          <cell r="V74" t="e">
            <v>#REF!</v>
          </cell>
          <cell r="W74" t="e">
            <v>#REF!</v>
          </cell>
          <cell r="X74" t="e">
            <v>#REF!</v>
          </cell>
          <cell r="Y74" t="e">
            <v>#REF!</v>
          </cell>
          <cell r="Z74" t="e">
            <v>#REF!</v>
          </cell>
          <cell r="AA74" t="e">
            <v>#REF!</v>
          </cell>
          <cell r="AB74" t="e">
            <v>#REF!</v>
          </cell>
          <cell r="AC74" t="e">
            <v>#REF!</v>
          </cell>
          <cell r="AD74" t="e">
            <v>#REF!</v>
          </cell>
          <cell r="AE74" t="e">
            <v>#REF!</v>
          </cell>
          <cell r="AF74" t="e">
            <v>#REF!</v>
          </cell>
          <cell r="AG74" t="e">
            <v>#REF!</v>
          </cell>
          <cell r="AH74" t="e">
            <v>#REF!</v>
          </cell>
        </row>
        <row r="75">
          <cell r="F75" t="str">
            <v>22060930</v>
          </cell>
          <cell r="G75" t="str">
            <v xml:space="preserve">5221   </v>
          </cell>
          <cell r="H75">
            <v>1</v>
          </cell>
          <cell r="I75" t="str">
            <v>Lot</v>
          </cell>
          <cell r="J75" t="e">
            <v>#REF!</v>
          </cell>
          <cell r="K75" t="e">
            <v>#REF!</v>
          </cell>
          <cell r="M75" t="e">
            <v>#REF!</v>
          </cell>
          <cell r="N75" t="e">
            <v>#REF!</v>
          </cell>
          <cell r="O75" t="e">
            <v>#REF!</v>
          </cell>
          <cell r="P75" t="e">
            <v>#REF!</v>
          </cell>
          <cell r="Q75" t="e">
            <v>#REF!</v>
          </cell>
          <cell r="R75" t="e">
            <v>#REF!</v>
          </cell>
          <cell r="S75" t="e">
            <v>#REF!</v>
          </cell>
          <cell r="T75" t="e">
            <v>#REF!</v>
          </cell>
          <cell r="U75" t="e">
            <v>#REF!</v>
          </cell>
          <cell r="V75" t="e">
            <v>#REF!</v>
          </cell>
          <cell r="W75" t="e">
            <v>#REF!</v>
          </cell>
          <cell r="X75" t="e">
            <v>#REF!</v>
          </cell>
          <cell r="Y75" t="e">
            <v>#REF!</v>
          </cell>
          <cell r="Z75" t="e">
            <v>#REF!</v>
          </cell>
          <cell r="AA75" t="e">
            <v>#REF!</v>
          </cell>
          <cell r="AB75" t="e">
            <v>#REF!</v>
          </cell>
          <cell r="AC75" t="e">
            <v>#REF!</v>
          </cell>
          <cell r="AD75" t="e">
            <v>#REF!</v>
          </cell>
          <cell r="AE75" t="e">
            <v>#REF!</v>
          </cell>
          <cell r="AF75" t="e">
            <v>#REF!</v>
          </cell>
          <cell r="AG75" t="e">
            <v>#REF!</v>
          </cell>
          <cell r="AH75" t="e">
            <v>#REF!</v>
          </cell>
        </row>
        <row r="76">
          <cell r="F76" t="str">
            <v>22060180</v>
          </cell>
          <cell r="G76" t="str">
            <v xml:space="preserve">5371   </v>
          </cell>
          <cell r="H76" t="e">
            <v>#REF!</v>
          </cell>
          <cell r="I76" t="str">
            <v>Litres</v>
          </cell>
          <cell r="J76">
            <v>0.5</v>
          </cell>
          <cell r="K76" t="e">
            <v>#REF!</v>
          </cell>
          <cell r="M76" t="e">
            <v>#REF!</v>
          </cell>
          <cell r="N76" t="e">
            <v>#REF!</v>
          </cell>
          <cell r="O76" t="e">
            <v>#REF!</v>
          </cell>
          <cell r="P76" t="e">
            <v>#REF!</v>
          </cell>
          <cell r="Q76" t="e">
            <v>#REF!</v>
          </cell>
          <cell r="R76" t="e">
            <v>#REF!</v>
          </cell>
          <cell r="S76" t="e">
            <v>#REF!</v>
          </cell>
          <cell r="T76" t="e">
            <v>#REF!</v>
          </cell>
          <cell r="U76" t="e">
            <v>#REF!</v>
          </cell>
          <cell r="V76" t="e">
            <v>#REF!</v>
          </cell>
          <cell r="W76" t="e">
            <v>#REF!</v>
          </cell>
          <cell r="X76" t="e">
            <v>#REF!</v>
          </cell>
          <cell r="Y76" t="e">
            <v>#REF!</v>
          </cell>
          <cell r="Z76" t="e">
            <v>#REF!</v>
          </cell>
          <cell r="AA76" t="e">
            <v>#REF!</v>
          </cell>
          <cell r="AB76" t="e">
            <v>#REF!</v>
          </cell>
          <cell r="AC76" t="e">
            <v>#REF!</v>
          </cell>
          <cell r="AD76" t="e">
            <v>#REF!</v>
          </cell>
          <cell r="AE76" t="e">
            <v>#REF!</v>
          </cell>
          <cell r="AF76" t="e">
            <v>#REF!</v>
          </cell>
          <cell r="AG76" t="e">
            <v>#REF!</v>
          </cell>
          <cell r="AH76" t="e">
            <v>#REF!</v>
          </cell>
        </row>
        <row r="77">
          <cell r="F77" t="str">
            <v>22061100</v>
          </cell>
          <cell r="G77" t="str">
            <v xml:space="preserve">5351   </v>
          </cell>
          <cell r="H77">
            <v>1</v>
          </cell>
          <cell r="I77" t="str">
            <v>Lot</v>
          </cell>
          <cell r="J77" t="e">
            <v>#REF!</v>
          </cell>
          <cell r="K77" t="e">
            <v>#REF!</v>
          </cell>
          <cell r="M77" t="e">
            <v>#REF!</v>
          </cell>
          <cell r="N77" t="e">
            <v>#REF!</v>
          </cell>
          <cell r="O77" t="e">
            <v>#REF!</v>
          </cell>
          <cell r="P77" t="e">
            <v>#REF!</v>
          </cell>
          <cell r="Q77" t="e">
            <v>#REF!</v>
          </cell>
          <cell r="R77" t="e">
            <v>#REF!</v>
          </cell>
          <cell r="S77" t="e">
            <v>#REF!</v>
          </cell>
          <cell r="T77" t="e">
            <v>#REF!</v>
          </cell>
          <cell r="U77" t="e">
            <v>#REF!</v>
          </cell>
          <cell r="V77" t="e">
            <v>#REF!</v>
          </cell>
          <cell r="W77" t="e">
            <v>#REF!</v>
          </cell>
          <cell r="X77" t="e">
            <v>#REF!</v>
          </cell>
          <cell r="Y77" t="e">
            <v>#REF!</v>
          </cell>
          <cell r="Z77" t="e">
            <v>#REF!</v>
          </cell>
          <cell r="AA77" t="e">
            <v>#REF!</v>
          </cell>
          <cell r="AB77" t="e">
            <v>#REF!</v>
          </cell>
          <cell r="AC77" t="e">
            <v>#REF!</v>
          </cell>
          <cell r="AD77" t="e">
            <v>#REF!</v>
          </cell>
          <cell r="AE77" t="e">
            <v>#REF!</v>
          </cell>
          <cell r="AF77" t="e">
            <v>#REF!</v>
          </cell>
          <cell r="AG77" t="e">
            <v>#REF!</v>
          </cell>
          <cell r="AH77" t="e">
            <v>#REF!</v>
          </cell>
        </row>
        <row r="78">
          <cell r="F78" t="str">
            <v>22061110</v>
          </cell>
          <cell r="G78" t="str">
            <v xml:space="preserve">5351   </v>
          </cell>
          <cell r="H78">
            <v>1</v>
          </cell>
          <cell r="I78" t="str">
            <v>Lot</v>
          </cell>
          <cell r="J78" t="e">
            <v>#REF!</v>
          </cell>
          <cell r="K78" t="e">
            <v>#REF!</v>
          </cell>
          <cell r="M78" t="e">
            <v>#REF!</v>
          </cell>
          <cell r="N78" t="e">
            <v>#REF!</v>
          </cell>
          <cell r="O78" t="e">
            <v>#REF!</v>
          </cell>
          <cell r="P78" t="e">
            <v>#REF!</v>
          </cell>
          <cell r="Q78" t="e">
            <v>#REF!</v>
          </cell>
          <cell r="R78" t="e">
            <v>#REF!</v>
          </cell>
          <cell r="S78" t="e">
            <v>#REF!</v>
          </cell>
          <cell r="T78" t="e">
            <v>#REF!</v>
          </cell>
          <cell r="U78" t="e">
            <v>#REF!</v>
          </cell>
          <cell r="V78" t="e">
            <v>#REF!</v>
          </cell>
          <cell r="W78" t="e">
            <v>#REF!</v>
          </cell>
          <cell r="X78" t="e">
            <v>#REF!</v>
          </cell>
          <cell r="Y78" t="e">
            <v>#REF!</v>
          </cell>
          <cell r="Z78" t="e">
            <v>#REF!</v>
          </cell>
          <cell r="AA78" t="e">
            <v>#REF!</v>
          </cell>
          <cell r="AB78" t="e">
            <v>#REF!</v>
          </cell>
          <cell r="AC78" t="e">
            <v>#REF!</v>
          </cell>
          <cell r="AD78" t="e">
            <v>#REF!</v>
          </cell>
          <cell r="AE78" t="e">
            <v>#REF!</v>
          </cell>
          <cell r="AF78" t="e">
            <v>#REF!</v>
          </cell>
          <cell r="AG78" t="e">
            <v>#REF!</v>
          </cell>
          <cell r="AH78" t="e">
            <v>#REF!</v>
          </cell>
        </row>
        <row r="79">
          <cell r="F79" t="str">
            <v>22061121</v>
          </cell>
          <cell r="G79" t="str">
            <v xml:space="preserve">5351   </v>
          </cell>
          <cell r="H79">
            <v>1</v>
          </cell>
          <cell r="I79" t="str">
            <v>Lot</v>
          </cell>
          <cell r="J79" t="e">
            <v>#REF!</v>
          </cell>
          <cell r="K79" t="e">
            <v>#REF!</v>
          </cell>
          <cell r="M79" t="e">
            <v>#REF!</v>
          </cell>
          <cell r="N79" t="e">
            <v>#REF!</v>
          </cell>
          <cell r="O79" t="e">
            <v>#REF!</v>
          </cell>
          <cell r="P79" t="e">
            <v>#REF!</v>
          </cell>
          <cell r="Q79" t="e">
            <v>#REF!</v>
          </cell>
          <cell r="R79" t="e">
            <v>#REF!</v>
          </cell>
          <cell r="S79" t="e">
            <v>#REF!</v>
          </cell>
          <cell r="T79" t="e">
            <v>#REF!</v>
          </cell>
          <cell r="U79" t="e">
            <v>#REF!</v>
          </cell>
          <cell r="V79" t="e">
            <v>#REF!</v>
          </cell>
          <cell r="W79" t="e">
            <v>#REF!</v>
          </cell>
          <cell r="X79" t="e">
            <v>#REF!</v>
          </cell>
          <cell r="Y79" t="e">
            <v>#REF!</v>
          </cell>
          <cell r="Z79" t="e">
            <v>#REF!</v>
          </cell>
          <cell r="AA79" t="e">
            <v>#REF!</v>
          </cell>
          <cell r="AB79" t="e">
            <v>#REF!</v>
          </cell>
          <cell r="AC79" t="e">
            <v>#REF!</v>
          </cell>
          <cell r="AD79" t="e">
            <v>#REF!</v>
          </cell>
          <cell r="AE79" t="e">
            <v>#REF!</v>
          </cell>
          <cell r="AF79" t="e">
            <v>#REF!</v>
          </cell>
          <cell r="AG79" t="e">
            <v>#REF!</v>
          </cell>
          <cell r="AH79" t="e">
            <v>#REF!</v>
          </cell>
        </row>
        <row r="80">
          <cell r="F80" t="str">
            <v>22061122</v>
          </cell>
          <cell r="G80" t="str">
            <v xml:space="preserve">5351   </v>
          </cell>
          <cell r="H80">
            <v>1</v>
          </cell>
          <cell r="I80" t="str">
            <v>Lot</v>
          </cell>
          <cell r="J80" t="e">
            <v>#REF!</v>
          </cell>
          <cell r="K80" t="e">
            <v>#REF!</v>
          </cell>
          <cell r="M80" t="e">
            <v>#REF!</v>
          </cell>
          <cell r="N80" t="e">
            <v>#REF!</v>
          </cell>
          <cell r="O80" t="e">
            <v>#REF!</v>
          </cell>
          <cell r="P80" t="e">
            <v>#REF!</v>
          </cell>
          <cell r="Q80" t="e">
            <v>#REF!</v>
          </cell>
          <cell r="R80" t="e">
            <v>#REF!</v>
          </cell>
          <cell r="S80" t="e">
            <v>#REF!</v>
          </cell>
          <cell r="T80" t="e">
            <v>#REF!</v>
          </cell>
          <cell r="U80" t="e">
            <v>#REF!</v>
          </cell>
          <cell r="V80" t="e">
            <v>#REF!</v>
          </cell>
          <cell r="W80" t="e">
            <v>#REF!</v>
          </cell>
          <cell r="X80" t="e">
            <v>#REF!</v>
          </cell>
          <cell r="Y80" t="e">
            <v>#REF!</v>
          </cell>
          <cell r="Z80" t="e">
            <v>#REF!</v>
          </cell>
          <cell r="AA80" t="e">
            <v>#REF!</v>
          </cell>
          <cell r="AB80" t="e">
            <v>#REF!</v>
          </cell>
          <cell r="AC80" t="e">
            <v>#REF!</v>
          </cell>
          <cell r="AD80" t="e">
            <v>#REF!</v>
          </cell>
          <cell r="AE80" t="e">
            <v>#REF!</v>
          </cell>
          <cell r="AF80" t="e">
            <v>#REF!</v>
          </cell>
          <cell r="AG80" t="e">
            <v>#REF!</v>
          </cell>
          <cell r="AH80" t="e">
            <v>#REF!</v>
          </cell>
        </row>
        <row r="81">
          <cell r="F81" t="str">
            <v>22061123</v>
          </cell>
          <cell r="G81" t="str">
            <v xml:space="preserve">5351   </v>
          </cell>
          <cell r="H81">
            <v>1</v>
          </cell>
          <cell r="I81" t="str">
            <v>Lot</v>
          </cell>
          <cell r="J81" t="e">
            <v>#REF!</v>
          </cell>
          <cell r="K81" t="e">
            <v>#REF!</v>
          </cell>
          <cell r="M81" t="e">
            <v>#REF!</v>
          </cell>
          <cell r="N81" t="e">
            <v>#REF!</v>
          </cell>
          <cell r="O81" t="e">
            <v>#REF!</v>
          </cell>
          <cell r="P81" t="e">
            <v>#REF!</v>
          </cell>
          <cell r="Q81" t="e">
            <v>#REF!</v>
          </cell>
          <cell r="R81" t="e">
            <v>#REF!</v>
          </cell>
          <cell r="S81" t="e">
            <v>#REF!</v>
          </cell>
          <cell r="T81" t="e">
            <v>#REF!</v>
          </cell>
          <cell r="U81" t="e">
            <v>#REF!</v>
          </cell>
          <cell r="V81" t="e">
            <v>#REF!</v>
          </cell>
          <cell r="W81" t="e">
            <v>#REF!</v>
          </cell>
          <cell r="X81" t="e">
            <v>#REF!</v>
          </cell>
          <cell r="Y81" t="e">
            <v>#REF!</v>
          </cell>
          <cell r="Z81" t="e">
            <v>#REF!</v>
          </cell>
          <cell r="AA81" t="e">
            <v>#REF!</v>
          </cell>
          <cell r="AB81" t="e">
            <v>#REF!</v>
          </cell>
          <cell r="AC81" t="e">
            <v>#REF!</v>
          </cell>
          <cell r="AD81" t="e">
            <v>#REF!</v>
          </cell>
          <cell r="AE81" t="e">
            <v>#REF!</v>
          </cell>
          <cell r="AF81" t="e">
            <v>#REF!</v>
          </cell>
          <cell r="AG81" t="e">
            <v>#REF!</v>
          </cell>
          <cell r="AH81" t="e">
            <v>#REF!</v>
          </cell>
        </row>
        <row r="82">
          <cell r="F82" t="str">
            <v>22061130</v>
          </cell>
          <cell r="G82" t="str">
            <v xml:space="preserve">5351   </v>
          </cell>
          <cell r="H82">
            <v>1</v>
          </cell>
          <cell r="I82" t="str">
            <v>Lot</v>
          </cell>
          <cell r="J82" t="e">
            <v>#REF!</v>
          </cell>
          <cell r="K82" t="e">
            <v>#REF!</v>
          </cell>
          <cell r="M82" t="e">
            <v>#REF!</v>
          </cell>
          <cell r="N82" t="e">
            <v>#REF!</v>
          </cell>
          <cell r="O82" t="e">
            <v>#REF!</v>
          </cell>
          <cell r="P82" t="e">
            <v>#REF!</v>
          </cell>
          <cell r="Q82" t="e">
            <v>#REF!</v>
          </cell>
          <cell r="R82" t="e">
            <v>#REF!</v>
          </cell>
          <cell r="S82" t="e">
            <v>#REF!</v>
          </cell>
          <cell r="T82" t="e">
            <v>#REF!</v>
          </cell>
          <cell r="U82" t="e">
            <v>#REF!</v>
          </cell>
          <cell r="V82" t="e">
            <v>#REF!</v>
          </cell>
          <cell r="W82" t="e">
            <v>#REF!</v>
          </cell>
          <cell r="X82" t="e">
            <v>#REF!</v>
          </cell>
          <cell r="Y82" t="e">
            <v>#REF!</v>
          </cell>
          <cell r="Z82" t="e">
            <v>#REF!</v>
          </cell>
          <cell r="AA82" t="e">
            <v>#REF!</v>
          </cell>
          <cell r="AB82" t="e">
            <v>#REF!</v>
          </cell>
          <cell r="AC82" t="e">
            <v>#REF!</v>
          </cell>
          <cell r="AD82" t="e">
            <v>#REF!</v>
          </cell>
          <cell r="AE82" t="e">
            <v>#REF!</v>
          </cell>
          <cell r="AF82" t="e">
            <v>#REF!</v>
          </cell>
          <cell r="AG82" t="e">
            <v>#REF!</v>
          </cell>
          <cell r="AH82" t="e">
            <v>#REF!</v>
          </cell>
        </row>
        <row r="83">
          <cell r="F83" t="str">
            <v>22061140</v>
          </cell>
          <cell r="G83" t="str">
            <v xml:space="preserve">5351   </v>
          </cell>
          <cell r="H83">
            <v>1</v>
          </cell>
          <cell r="I83" t="str">
            <v>Lot</v>
          </cell>
          <cell r="J83" t="e">
            <v>#REF!</v>
          </cell>
          <cell r="K83" t="e">
            <v>#REF!</v>
          </cell>
          <cell r="M83" t="e">
            <v>#REF!</v>
          </cell>
          <cell r="N83" t="e">
            <v>#REF!</v>
          </cell>
          <cell r="O83" t="e">
            <v>#REF!</v>
          </cell>
          <cell r="P83" t="e">
            <v>#REF!</v>
          </cell>
          <cell r="Q83" t="e">
            <v>#REF!</v>
          </cell>
          <cell r="R83" t="e">
            <v>#REF!</v>
          </cell>
          <cell r="S83" t="e">
            <v>#REF!</v>
          </cell>
          <cell r="T83" t="e">
            <v>#REF!</v>
          </cell>
          <cell r="U83" t="e">
            <v>#REF!</v>
          </cell>
          <cell r="V83" t="e">
            <v>#REF!</v>
          </cell>
          <cell r="W83" t="e">
            <v>#REF!</v>
          </cell>
          <cell r="X83" t="e">
            <v>#REF!</v>
          </cell>
          <cell r="Y83" t="e">
            <v>#REF!</v>
          </cell>
          <cell r="Z83" t="e">
            <v>#REF!</v>
          </cell>
          <cell r="AA83" t="e">
            <v>#REF!</v>
          </cell>
          <cell r="AB83" t="e">
            <v>#REF!</v>
          </cell>
          <cell r="AC83" t="e">
            <v>#REF!</v>
          </cell>
          <cell r="AD83" t="e">
            <v>#REF!</v>
          </cell>
          <cell r="AE83" t="e">
            <v>#REF!</v>
          </cell>
          <cell r="AF83" t="e">
            <v>#REF!</v>
          </cell>
          <cell r="AG83" t="e">
            <v>#REF!</v>
          </cell>
          <cell r="AH83" t="e">
            <v>#REF!</v>
          </cell>
        </row>
        <row r="84">
          <cell r="F84" t="str">
            <v>22061160</v>
          </cell>
          <cell r="G84" t="str">
            <v xml:space="preserve">5351   </v>
          </cell>
          <cell r="H84">
            <v>1</v>
          </cell>
          <cell r="I84" t="str">
            <v>Lot</v>
          </cell>
          <cell r="J84" t="e">
            <v>#REF!</v>
          </cell>
          <cell r="K84" t="e">
            <v>#REF!</v>
          </cell>
          <cell r="M84" t="e">
            <v>#REF!</v>
          </cell>
          <cell r="N84" t="e">
            <v>#REF!</v>
          </cell>
          <cell r="O84" t="e">
            <v>#REF!</v>
          </cell>
          <cell r="P84" t="e">
            <v>#REF!</v>
          </cell>
          <cell r="Q84" t="e">
            <v>#REF!</v>
          </cell>
          <cell r="R84" t="e">
            <v>#REF!</v>
          </cell>
          <cell r="S84" t="e">
            <v>#REF!</v>
          </cell>
          <cell r="T84" t="e">
            <v>#REF!</v>
          </cell>
          <cell r="U84" t="e">
            <v>#REF!</v>
          </cell>
          <cell r="V84" t="e">
            <v>#REF!</v>
          </cell>
          <cell r="W84" t="e">
            <v>#REF!</v>
          </cell>
          <cell r="X84" t="e">
            <v>#REF!</v>
          </cell>
          <cell r="Y84" t="e">
            <v>#REF!</v>
          </cell>
          <cell r="Z84" t="e">
            <v>#REF!</v>
          </cell>
          <cell r="AA84" t="e">
            <v>#REF!</v>
          </cell>
          <cell r="AB84" t="e">
            <v>#REF!</v>
          </cell>
          <cell r="AC84" t="e">
            <v>#REF!</v>
          </cell>
          <cell r="AD84" t="e">
            <v>#REF!</v>
          </cell>
          <cell r="AE84" t="e">
            <v>#REF!</v>
          </cell>
          <cell r="AF84" t="e">
            <v>#REF!</v>
          </cell>
          <cell r="AG84" t="e">
            <v>#REF!</v>
          </cell>
          <cell r="AH84" t="e">
            <v>#REF!</v>
          </cell>
        </row>
        <row r="85">
          <cell r="F85" t="str">
            <v>22061151</v>
          </cell>
          <cell r="G85" t="str">
            <v xml:space="preserve">5351   </v>
          </cell>
          <cell r="H85">
            <v>1</v>
          </cell>
          <cell r="I85" t="str">
            <v>Lot</v>
          </cell>
          <cell r="J85" t="e">
            <v>#REF!</v>
          </cell>
          <cell r="K85" t="e">
            <v>#REF!</v>
          </cell>
          <cell r="M85" t="e">
            <v>#REF!</v>
          </cell>
          <cell r="N85" t="e">
            <v>#REF!</v>
          </cell>
          <cell r="O85" t="e">
            <v>#REF!</v>
          </cell>
          <cell r="P85" t="e">
            <v>#REF!</v>
          </cell>
          <cell r="Q85" t="e">
            <v>#REF!</v>
          </cell>
          <cell r="R85" t="e">
            <v>#REF!</v>
          </cell>
          <cell r="S85" t="e">
            <v>#REF!</v>
          </cell>
          <cell r="T85" t="e">
            <v>#REF!</v>
          </cell>
          <cell r="U85" t="e">
            <v>#REF!</v>
          </cell>
          <cell r="V85" t="e">
            <v>#REF!</v>
          </cell>
          <cell r="W85" t="e">
            <v>#REF!</v>
          </cell>
          <cell r="X85" t="e">
            <v>#REF!</v>
          </cell>
          <cell r="Y85" t="e">
            <v>#REF!</v>
          </cell>
          <cell r="Z85" t="e">
            <v>#REF!</v>
          </cell>
          <cell r="AA85" t="e">
            <v>#REF!</v>
          </cell>
          <cell r="AB85" t="e">
            <v>#REF!</v>
          </cell>
          <cell r="AC85" t="e">
            <v>#REF!</v>
          </cell>
          <cell r="AD85" t="e">
            <v>#REF!</v>
          </cell>
          <cell r="AE85" t="e">
            <v>#REF!</v>
          </cell>
          <cell r="AF85" t="e">
            <v>#REF!</v>
          </cell>
          <cell r="AG85" t="e">
            <v>#REF!</v>
          </cell>
          <cell r="AH85" t="e">
            <v>#REF!</v>
          </cell>
        </row>
        <row r="86">
          <cell r="F86" t="str">
            <v>22061180</v>
          </cell>
          <cell r="G86" t="str">
            <v xml:space="preserve">5351   </v>
          </cell>
          <cell r="H86">
            <v>1</v>
          </cell>
          <cell r="I86" t="str">
            <v>Lot</v>
          </cell>
          <cell r="J86" t="e">
            <v>#REF!</v>
          </cell>
          <cell r="K86" t="e">
            <v>#REF!</v>
          </cell>
          <cell r="M86" t="e">
            <v>#REF!</v>
          </cell>
          <cell r="N86" t="e">
            <v>#REF!</v>
          </cell>
          <cell r="O86" t="e">
            <v>#REF!</v>
          </cell>
          <cell r="P86" t="e">
            <v>#REF!</v>
          </cell>
          <cell r="Q86" t="e">
            <v>#REF!</v>
          </cell>
          <cell r="R86" t="e">
            <v>#REF!</v>
          </cell>
          <cell r="S86" t="e">
            <v>#REF!</v>
          </cell>
          <cell r="T86" t="e">
            <v>#REF!</v>
          </cell>
          <cell r="U86" t="e">
            <v>#REF!</v>
          </cell>
          <cell r="V86" t="e">
            <v>#REF!</v>
          </cell>
          <cell r="W86" t="e">
            <v>#REF!</v>
          </cell>
          <cell r="X86" t="e">
            <v>#REF!</v>
          </cell>
          <cell r="Y86" t="e">
            <v>#REF!</v>
          </cell>
          <cell r="Z86" t="e">
            <v>#REF!</v>
          </cell>
          <cell r="AA86" t="e">
            <v>#REF!</v>
          </cell>
          <cell r="AB86" t="e">
            <v>#REF!</v>
          </cell>
          <cell r="AC86" t="e">
            <v>#REF!</v>
          </cell>
          <cell r="AD86" t="e">
            <v>#REF!</v>
          </cell>
          <cell r="AE86" t="e">
            <v>#REF!</v>
          </cell>
          <cell r="AF86" t="e">
            <v>#REF!</v>
          </cell>
          <cell r="AG86" t="e">
            <v>#REF!</v>
          </cell>
          <cell r="AH86" t="e">
            <v>#REF!</v>
          </cell>
        </row>
        <row r="87">
          <cell r="F87" t="str">
            <v>22061152</v>
          </cell>
          <cell r="G87" t="str">
            <v xml:space="preserve">5351   </v>
          </cell>
          <cell r="H87">
            <v>1</v>
          </cell>
          <cell r="I87" t="str">
            <v>Lot</v>
          </cell>
          <cell r="J87" t="e">
            <v>#REF!</v>
          </cell>
          <cell r="K87" t="e">
            <v>#REF!</v>
          </cell>
          <cell r="M87" t="e">
            <v>#REF!</v>
          </cell>
          <cell r="N87" t="e">
            <v>#REF!</v>
          </cell>
          <cell r="O87" t="e">
            <v>#REF!</v>
          </cell>
          <cell r="P87" t="e">
            <v>#REF!</v>
          </cell>
          <cell r="Q87" t="e">
            <v>#REF!</v>
          </cell>
          <cell r="R87" t="e">
            <v>#REF!</v>
          </cell>
          <cell r="S87" t="e">
            <v>#REF!</v>
          </cell>
          <cell r="T87" t="e">
            <v>#REF!</v>
          </cell>
          <cell r="U87" t="e">
            <v>#REF!</v>
          </cell>
          <cell r="V87" t="e">
            <v>#REF!</v>
          </cell>
          <cell r="W87" t="e">
            <v>#REF!</v>
          </cell>
          <cell r="X87" t="e">
            <v>#REF!</v>
          </cell>
          <cell r="Y87" t="e">
            <v>#REF!</v>
          </cell>
          <cell r="Z87" t="e">
            <v>#REF!</v>
          </cell>
          <cell r="AA87" t="e">
            <v>#REF!</v>
          </cell>
          <cell r="AB87" t="e">
            <v>#REF!</v>
          </cell>
          <cell r="AC87" t="e">
            <v>#REF!</v>
          </cell>
          <cell r="AD87" t="e">
            <v>#REF!</v>
          </cell>
          <cell r="AE87" t="e">
            <v>#REF!</v>
          </cell>
          <cell r="AF87" t="e">
            <v>#REF!</v>
          </cell>
          <cell r="AG87" t="e">
            <v>#REF!</v>
          </cell>
          <cell r="AH87" t="e">
            <v>#REF!</v>
          </cell>
        </row>
        <row r="88">
          <cell r="F88" t="str">
            <v>22061170</v>
          </cell>
          <cell r="G88" t="str">
            <v xml:space="preserve">5351   </v>
          </cell>
          <cell r="H88">
            <v>1</v>
          </cell>
          <cell r="I88" t="str">
            <v>Lot</v>
          </cell>
          <cell r="J88" t="e">
            <v>#REF!</v>
          </cell>
          <cell r="K88" t="e">
            <v>#REF!</v>
          </cell>
          <cell r="M88" t="e">
            <v>#REF!</v>
          </cell>
          <cell r="N88" t="e">
            <v>#REF!</v>
          </cell>
          <cell r="O88" t="e">
            <v>#REF!</v>
          </cell>
          <cell r="P88" t="e">
            <v>#REF!</v>
          </cell>
          <cell r="Q88" t="e">
            <v>#REF!</v>
          </cell>
          <cell r="R88" t="e">
            <v>#REF!</v>
          </cell>
          <cell r="S88" t="e">
            <v>#REF!</v>
          </cell>
          <cell r="T88" t="e">
            <v>#REF!</v>
          </cell>
          <cell r="U88" t="e">
            <v>#REF!</v>
          </cell>
          <cell r="V88" t="e">
            <v>#REF!</v>
          </cell>
          <cell r="W88" t="e">
            <v>#REF!</v>
          </cell>
          <cell r="X88" t="e">
            <v>#REF!</v>
          </cell>
          <cell r="Y88" t="e">
            <v>#REF!</v>
          </cell>
          <cell r="Z88" t="e">
            <v>#REF!</v>
          </cell>
          <cell r="AA88" t="e">
            <v>#REF!</v>
          </cell>
          <cell r="AB88" t="e">
            <v>#REF!</v>
          </cell>
          <cell r="AC88" t="e">
            <v>#REF!</v>
          </cell>
          <cell r="AD88" t="e">
            <v>#REF!</v>
          </cell>
          <cell r="AE88" t="e">
            <v>#REF!</v>
          </cell>
          <cell r="AF88" t="e">
            <v>#REF!</v>
          </cell>
          <cell r="AG88" t="e">
            <v>#REF!</v>
          </cell>
          <cell r="AH88" t="e">
            <v>#REF!</v>
          </cell>
        </row>
        <row r="89">
          <cell r="F89" t="str">
            <v>22020930</v>
          </cell>
          <cell r="G89" t="str">
            <v xml:space="preserve">1002   </v>
          </cell>
          <cell r="I89" t="str">
            <v>Kt</v>
          </cell>
          <cell r="M89" t="e">
            <v>#REF!</v>
          </cell>
          <cell r="N89" t="e">
            <v>#REF!</v>
          </cell>
          <cell r="O89" t="e">
            <v>#REF!</v>
          </cell>
          <cell r="P89" t="e">
            <v>#REF!</v>
          </cell>
          <cell r="Q89" t="e">
            <v>#REF!</v>
          </cell>
          <cell r="R89" t="e">
            <v>#REF!</v>
          </cell>
          <cell r="S89" t="e">
            <v>#REF!</v>
          </cell>
          <cell r="T89" t="e">
            <v>#REF!</v>
          </cell>
          <cell r="U89" t="e">
            <v>#REF!</v>
          </cell>
          <cell r="V89" t="e">
            <v>#REF!</v>
          </cell>
          <cell r="W89" t="e">
            <v>#REF!</v>
          </cell>
          <cell r="X89" t="e">
            <v>#REF!</v>
          </cell>
          <cell r="Y89" t="e">
            <v>#REF!</v>
          </cell>
          <cell r="Z89" t="e">
            <v>#REF!</v>
          </cell>
          <cell r="AA89" t="e">
            <v>#REF!</v>
          </cell>
          <cell r="AB89" t="e">
            <v>#REF!</v>
          </cell>
          <cell r="AC89" t="e">
            <v>#REF!</v>
          </cell>
          <cell r="AD89" t="e">
            <v>#REF!</v>
          </cell>
          <cell r="AE89" t="e">
            <v>#REF!</v>
          </cell>
          <cell r="AF89" t="e">
            <v>#REF!</v>
          </cell>
          <cell r="AG89" t="e">
            <v>#REF!</v>
          </cell>
          <cell r="AH89" t="e">
            <v>#REF!</v>
          </cell>
        </row>
        <row r="90">
          <cell r="F90" t="str">
            <v>22020930</v>
          </cell>
          <cell r="G90" t="str">
            <v xml:space="preserve">1003   </v>
          </cell>
          <cell r="I90" t="str">
            <v>Kt</v>
          </cell>
          <cell r="M90" t="e">
            <v>#REF!</v>
          </cell>
          <cell r="N90" t="e">
            <v>#REF!</v>
          </cell>
          <cell r="O90" t="e">
            <v>#REF!</v>
          </cell>
          <cell r="P90" t="e">
            <v>#REF!</v>
          </cell>
          <cell r="Q90" t="e">
            <v>#REF!</v>
          </cell>
          <cell r="R90" t="e">
            <v>#REF!</v>
          </cell>
          <cell r="S90" t="e">
            <v>#REF!</v>
          </cell>
          <cell r="T90" t="e">
            <v>#REF!</v>
          </cell>
          <cell r="U90" t="e">
            <v>#REF!</v>
          </cell>
          <cell r="V90" t="e">
            <v>#REF!</v>
          </cell>
          <cell r="W90" t="e">
            <v>#REF!</v>
          </cell>
          <cell r="X90" t="e">
            <v>#REF!</v>
          </cell>
          <cell r="Y90" t="e">
            <v>#REF!</v>
          </cell>
          <cell r="Z90" t="e">
            <v>#REF!</v>
          </cell>
          <cell r="AA90" t="e">
            <v>#REF!</v>
          </cell>
          <cell r="AB90" t="e">
            <v>#REF!</v>
          </cell>
          <cell r="AC90" t="e">
            <v>#REF!</v>
          </cell>
          <cell r="AD90" t="e">
            <v>#REF!</v>
          </cell>
          <cell r="AE90" t="e">
            <v>#REF!</v>
          </cell>
          <cell r="AF90" t="e">
            <v>#REF!</v>
          </cell>
          <cell r="AG90" t="e">
            <v>#REF!</v>
          </cell>
          <cell r="AH90" t="e">
            <v>#REF!</v>
          </cell>
        </row>
        <row r="91">
          <cell r="F91" t="str">
            <v>22020930</v>
          </cell>
          <cell r="G91" t="str">
            <v xml:space="preserve">1004   </v>
          </cell>
          <cell r="I91" t="str">
            <v>Kt</v>
          </cell>
          <cell r="M91" t="e">
            <v>#REF!</v>
          </cell>
          <cell r="N91" t="e">
            <v>#REF!</v>
          </cell>
          <cell r="O91" t="e">
            <v>#REF!</v>
          </cell>
          <cell r="P91" t="e">
            <v>#REF!</v>
          </cell>
          <cell r="Q91" t="e">
            <v>#REF!</v>
          </cell>
          <cell r="R91" t="e">
            <v>#REF!</v>
          </cell>
          <cell r="S91" t="e">
            <v>#REF!</v>
          </cell>
          <cell r="T91" t="e">
            <v>#REF!</v>
          </cell>
          <cell r="U91" t="e">
            <v>#REF!</v>
          </cell>
          <cell r="V91" t="e">
            <v>#REF!</v>
          </cell>
          <cell r="W91" t="e">
            <v>#REF!</v>
          </cell>
          <cell r="X91" t="e">
            <v>#REF!</v>
          </cell>
          <cell r="Y91" t="e">
            <v>#REF!</v>
          </cell>
          <cell r="Z91" t="e">
            <v>#REF!</v>
          </cell>
          <cell r="AA91" t="e">
            <v>#REF!</v>
          </cell>
          <cell r="AB91" t="e">
            <v>#REF!</v>
          </cell>
          <cell r="AC91" t="e">
            <v>#REF!</v>
          </cell>
          <cell r="AD91" t="e">
            <v>#REF!</v>
          </cell>
          <cell r="AE91" t="e">
            <v>#REF!</v>
          </cell>
          <cell r="AF91" t="e">
            <v>#REF!</v>
          </cell>
          <cell r="AG91" t="e">
            <v>#REF!</v>
          </cell>
          <cell r="AH91" t="e">
            <v>#REF!</v>
          </cell>
        </row>
        <row r="92">
          <cell r="F92" t="str">
            <v>22020930</v>
          </cell>
          <cell r="G92" t="str">
            <v xml:space="preserve">1001   </v>
          </cell>
          <cell r="I92" t="str">
            <v>Kt</v>
          </cell>
          <cell r="M92">
            <v>1932.9193223076925</v>
          </cell>
          <cell r="N92">
            <v>1932.9193223076925</v>
          </cell>
          <cell r="O92">
            <v>1932.9193223076925</v>
          </cell>
          <cell r="P92">
            <v>1932.9193223076925</v>
          </cell>
          <cell r="Q92">
            <v>1932.9193223076925</v>
          </cell>
          <cell r="R92">
            <v>1932.9193223076925</v>
          </cell>
          <cell r="S92">
            <v>2003.3820000000001</v>
          </cell>
          <cell r="T92">
            <v>2107.1497999999997</v>
          </cell>
          <cell r="U92">
            <v>2606.3540800000001</v>
          </cell>
          <cell r="V92">
            <v>2701.1292000000003</v>
          </cell>
          <cell r="W92">
            <v>2700.9972000000002</v>
          </cell>
          <cell r="X92">
            <v>2847.9000799999999</v>
          </cell>
          <cell r="Y92">
            <v>3144.7603760000002</v>
          </cell>
          <cell r="Z92">
            <v>2979.2136160000005</v>
          </cell>
          <cell r="AA92">
            <v>2840.58608</v>
          </cell>
          <cell r="AB92">
            <v>2785.2403760000002</v>
          </cell>
          <cell r="AC92">
            <v>2754.5948800000001</v>
          </cell>
          <cell r="AD92">
            <v>2918.9148799999998</v>
          </cell>
          <cell r="AE92">
            <v>8095</v>
          </cell>
          <cell r="AF92">
            <v>8095</v>
          </cell>
          <cell r="AG92">
            <v>8095</v>
          </cell>
          <cell r="AH92">
            <v>68272.73850184615</v>
          </cell>
        </row>
        <row r="93">
          <cell r="F93" t="str">
            <v>22020930</v>
          </cell>
          <cell r="G93" t="str">
            <v xml:space="preserve">1005   </v>
          </cell>
          <cell r="I93" t="str">
            <v>g/t</v>
          </cell>
          <cell r="M93" t="e">
            <v>#REF!</v>
          </cell>
          <cell r="N93" t="e">
            <v>#REF!</v>
          </cell>
          <cell r="O93" t="e">
            <v>#REF!</v>
          </cell>
          <cell r="P93" t="e">
            <v>#REF!</v>
          </cell>
          <cell r="Q93" t="e">
            <v>#REF!</v>
          </cell>
          <cell r="R93" t="e">
            <v>#REF!</v>
          </cell>
          <cell r="S93" t="e">
            <v>#REF!</v>
          </cell>
          <cell r="T93" t="e">
            <v>#REF!</v>
          </cell>
          <cell r="U93" t="e">
            <v>#REF!</v>
          </cell>
          <cell r="V93" t="e">
            <v>#REF!</v>
          </cell>
          <cell r="W93" t="e">
            <v>#REF!</v>
          </cell>
          <cell r="X93" t="e">
            <v>#REF!</v>
          </cell>
          <cell r="Y93" t="e">
            <v>#REF!</v>
          </cell>
          <cell r="Z93" t="e">
            <v>#REF!</v>
          </cell>
          <cell r="AA93" t="e">
            <v>#REF!</v>
          </cell>
          <cell r="AB93" t="e">
            <v>#REF!</v>
          </cell>
          <cell r="AC93" t="e">
            <v>#REF!</v>
          </cell>
          <cell r="AD93" t="e">
            <v>#REF!</v>
          </cell>
          <cell r="AE93" t="e">
            <v>#REF!</v>
          </cell>
          <cell r="AF93" t="e">
            <v>#REF!</v>
          </cell>
          <cell r="AG93" t="e">
            <v>#REF!</v>
          </cell>
          <cell r="AH93" t="e">
            <v>#REF!</v>
          </cell>
        </row>
        <row r="94">
          <cell r="F94" t="str">
            <v>22020930</v>
          </cell>
          <cell r="G94" t="str">
            <v xml:space="preserve">1008   </v>
          </cell>
          <cell r="I94" t="str">
            <v>g/t</v>
          </cell>
          <cell r="M94" t="e">
            <v>#REF!</v>
          </cell>
          <cell r="N94" t="e">
            <v>#REF!</v>
          </cell>
          <cell r="O94" t="e">
            <v>#REF!</v>
          </cell>
          <cell r="P94" t="e">
            <v>#REF!</v>
          </cell>
          <cell r="Q94" t="e">
            <v>#REF!</v>
          </cell>
          <cell r="R94" t="e">
            <v>#REF!</v>
          </cell>
          <cell r="S94" t="e">
            <v>#REF!</v>
          </cell>
          <cell r="T94" t="e">
            <v>#REF!</v>
          </cell>
          <cell r="U94" t="e">
            <v>#REF!</v>
          </cell>
          <cell r="V94" t="e">
            <v>#REF!</v>
          </cell>
          <cell r="W94" t="e">
            <v>#REF!</v>
          </cell>
          <cell r="X94" t="e">
            <v>#REF!</v>
          </cell>
          <cell r="Y94" t="e">
            <v>#REF!</v>
          </cell>
          <cell r="Z94" t="e">
            <v>#REF!</v>
          </cell>
          <cell r="AA94" t="e">
            <v>#REF!</v>
          </cell>
          <cell r="AB94" t="e">
            <v>#REF!</v>
          </cell>
          <cell r="AC94" t="e">
            <v>#REF!</v>
          </cell>
          <cell r="AD94" t="e">
            <v>#REF!</v>
          </cell>
          <cell r="AE94" t="e">
            <v>#REF!</v>
          </cell>
          <cell r="AF94" t="e">
            <v>#REF!</v>
          </cell>
          <cell r="AG94" t="e">
            <v>#REF!</v>
          </cell>
          <cell r="AH94" t="e">
            <v>#REF!</v>
          </cell>
        </row>
        <row r="95">
          <cell r="F95" t="str">
            <v>22020930</v>
          </cell>
          <cell r="G95" t="str">
            <v xml:space="preserve">1011   </v>
          </cell>
          <cell r="I95" t="str">
            <v>g/t</v>
          </cell>
          <cell r="M95" t="e">
            <v>#REF!</v>
          </cell>
          <cell r="N95" t="e">
            <v>#REF!</v>
          </cell>
          <cell r="O95" t="e">
            <v>#REF!</v>
          </cell>
          <cell r="P95" t="e">
            <v>#REF!</v>
          </cell>
          <cell r="Q95" t="e">
            <v>#REF!</v>
          </cell>
          <cell r="R95" t="e">
            <v>#REF!</v>
          </cell>
          <cell r="S95" t="e">
            <v>#REF!</v>
          </cell>
          <cell r="T95" t="e">
            <v>#REF!</v>
          </cell>
          <cell r="U95" t="e">
            <v>#REF!</v>
          </cell>
          <cell r="V95" t="e">
            <v>#REF!</v>
          </cell>
          <cell r="W95" t="e">
            <v>#REF!</v>
          </cell>
          <cell r="X95" t="e">
            <v>#REF!</v>
          </cell>
          <cell r="Y95" t="e">
            <v>#REF!</v>
          </cell>
          <cell r="Z95" t="e">
            <v>#REF!</v>
          </cell>
          <cell r="AA95" t="e">
            <v>#REF!</v>
          </cell>
          <cell r="AB95" t="e">
            <v>#REF!</v>
          </cell>
          <cell r="AC95" t="e">
            <v>#REF!</v>
          </cell>
          <cell r="AD95" t="e">
            <v>#REF!</v>
          </cell>
          <cell r="AE95" t="e">
            <v>#REF!</v>
          </cell>
          <cell r="AF95" t="e">
            <v>#REF!</v>
          </cell>
          <cell r="AG95" t="e">
            <v>#REF!</v>
          </cell>
          <cell r="AH95" t="e">
            <v>#REF!</v>
          </cell>
        </row>
        <row r="96">
          <cell r="F96" t="str">
            <v>22020930</v>
          </cell>
          <cell r="G96" t="str">
            <v xml:space="preserve">1006   </v>
          </cell>
          <cell r="I96" t="str">
            <v>%</v>
          </cell>
          <cell r="M96" t="e">
            <v>#REF!</v>
          </cell>
          <cell r="N96" t="e">
            <v>#REF!</v>
          </cell>
          <cell r="O96" t="e">
            <v>#REF!</v>
          </cell>
          <cell r="P96" t="e">
            <v>#REF!</v>
          </cell>
          <cell r="Q96" t="e">
            <v>#REF!</v>
          </cell>
          <cell r="R96" t="e">
            <v>#REF!</v>
          </cell>
          <cell r="S96" t="e">
            <v>#REF!</v>
          </cell>
          <cell r="T96" t="e">
            <v>#REF!</v>
          </cell>
          <cell r="U96" t="e">
            <v>#REF!</v>
          </cell>
          <cell r="V96" t="e">
            <v>#REF!</v>
          </cell>
          <cell r="W96" t="e">
            <v>#REF!</v>
          </cell>
          <cell r="X96" t="e">
            <v>#REF!</v>
          </cell>
          <cell r="Y96" t="e">
            <v>#REF!</v>
          </cell>
          <cell r="Z96" t="e">
            <v>#REF!</v>
          </cell>
          <cell r="AA96" t="e">
            <v>#REF!</v>
          </cell>
          <cell r="AB96" t="e">
            <v>#REF!</v>
          </cell>
          <cell r="AC96" t="e">
            <v>#REF!</v>
          </cell>
          <cell r="AD96" t="e">
            <v>#REF!</v>
          </cell>
          <cell r="AE96" t="e">
            <v>#REF!</v>
          </cell>
          <cell r="AF96" t="e">
            <v>#REF!</v>
          </cell>
          <cell r="AG96" t="e">
            <v>#REF!</v>
          </cell>
          <cell r="AH96" t="e">
            <v>#REF!</v>
          </cell>
        </row>
        <row r="97">
          <cell r="F97" t="str">
            <v>22020930</v>
          </cell>
          <cell r="G97" t="str">
            <v xml:space="preserve">1009   </v>
          </cell>
          <cell r="I97" t="str">
            <v>%</v>
          </cell>
          <cell r="M97" t="e">
            <v>#REF!</v>
          </cell>
          <cell r="N97" t="e">
            <v>#REF!</v>
          </cell>
          <cell r="O97" t="e">
            <v>#REF!</v>
          </cell>
          <cell r="P97" t="e">
            <v>#REF!</v>
          </cell>
          <cell r="Q97" t="e">
            <v>#REF!</v>
          </cell>
          <cell r="R97" t="e">
            <v>#REF!</v>
          </cell>
          <cell r="S97" t="e">
            <v>#REF!</v>
          </cell>
          <cell r="T97" t="e">
            <v>#REF!</v>
          </cell>
          <cell r="U97" t="e">
            <v>#REF!</v>
          </cell>
          <cell r="V97" t="e">
            <v>#REF!</v>
          </cell>
          <cell r="W97" t="e">
            <v>#REF!</v>
          </cell>
          <cell r="X97" t="e">
            <v>#REF!</v>
          </cell>
          <cell r="Y97" t="e">
            <v>#REF!</v>
          </cell>
          <cell r="Z97" t="e">
            <v>#REF!</v>
          </cell>
          <cell r="AA97" t="e">
            <v>#REF!</v>
          </cell>
          <cell r="AB97" t="e">
            <v>#REF!</v>
          </cell>
          <cell r="AC97" t="e">
            <v>#REF!</v>
          </cell>
          <cell r="AD97" t="e">
            <v>#REF!</v>
          </cell>
          <cell r="AE97" t="e">
            <v>#REF!</v>
          </cell>
          <cell r="AF97" t="e">
            <v>#REF!</v>
          </cell>
          <cell r="AG97" t="e">
            <v>#REF!</v>
          </cell>
          <cell r="AH97" t="e">
            <v>#REF!</v>
          </cell>
        </row>
        <row r="98">
          <cell r="F98" t="str">
            <v>22020930</v>
          </cell>
          <cell r="G98" t="str">
            <v xml:space="preserve">1012   </v>
          </cell>
          <cell r="I98" t="str">
            <v>%</v>
          </cell>
          <cell r="M98" t="e">
            <v>#REF!</v>
          </cell>
          <cell r="N98" t="e">
            <v>#REF!</v>
          </cell>
          <cell r="O98" t="e">
            <v>#REF!</v>
          </cell>
          <cell r="P98" t="e">
            <v>#REF!</v>
          </cell>
          <cell r="Q98" t="e">
            <v>#REF!</v>
          </cell>
          <cell r="R98" t="e">
            <v>#REF!</v>
          </cell>
          <cell r="S98" t="e">
            <v>#REF!</v>
          </cell>
          <cell r="T98" t="e">
            <v>#REF!</v>
          </cell>
          <cell r="U98" t="e">
            <v>#REF!</v>
          </cell>
          <cell r="V98" t="e">
            <v>#REF!</v>
          </cell>
          <cell r="W98" t="e">
            <v>#REF!</v>
          </cell>
          <cell r="X98" t="e">
            <v>#REF!</v>
          </cell>
          <cell r="Y98" t="e">
            <v>#REF!</v>
          </cell>
          <cell r="Z98" t="e">
            <v>#REF!</v>
          </cell>
          <cell r="AA98" t="e">
            <v>#REF!</v>
          </cell>
          <cell r="AB98" t="e">
            <v>#REF!</v>
          </cell>
          <cell r="AC98" t="e">
            <v>#REF!</v>
          </cell>
          <cell r="AD98" t="e">
            <v>#REF!</v>
          </cell>
          <cell r="AE98" t="e">
            <v>#REF!</v>
          </cell>
          <cell r="AF98" t="e">
            <v>#REF!</v>
          </cell>
          <cell r="AG98" t="e">
            <v>#REF!</v>
          </cell>
          <cell r="AH98" t="e">
            <v>#REF!</v>
          </cell>
        </row>
        <row r="99">
          <cell r="F99" t="str">
            <v>22020930</v>
          </cell>
          <cell r="G99" t="str">
            <v xml:space="preserve">1007   </v>
          </cell>
          <cell r="I99" t="str">
            <v>%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</row>
        <row r="100">
          <cell r="F100" t="str">
            <v>22020930</v>
          </cell>
          <cell r="G100" t="str">
            <v xml:space="preserve">1010   </v>
          </cell>
          <cell r="I100" t="str">
            <v>%</v>
          </cell>
          <cell r="M100" t="e">
            <v>#REF!</v>
          </cell>
          <cell r="N100" t="e">
            <v>#REF!</v>
          </cell>
          <cell r="O100" t="e">
            <v>#REF!</v>
          </cell>
          <cell r="P100" t="e">
            <v>#REF!</v>
          </cell>
          <cell r="Q100" t="e">
            <v>#REF!</v>
          </cell>
          <cell r="R100" t="e">
            <v>#REF!</v>
          </cell>
          <cell r="S100" t="e">
            <v>#REF!</v>
          </cell>
          <cell r="T100" t="e">
            <v>#REF!</v>
          </cell>
          <cell r="U100" t="e">
            <v>#REF!</v>
          </cell>
          <cell r="V100" t="e">
            <v>#REF!</v>
          </cell>
          <cell r="W100" t="e">
            <v>#REF!</v>
          </cell>
          <cell r="X100" t="e">
            <v>#REF!</v>
          </cell>
          <cell r="Y100" t="e">
            <v>#REF!</v>
          </cell>
          <cell r="Z100" t="e">
            <v>#REF!</v>
          </cell>
          <cell r="AA100" t="e">
            <v>#REF!</v>
          </cell>
          <cell r="AB100" t="e">
            <v>#REF!</v>
          </cell>
          <cell r="AC100" t="e">
            <v>#REF!</v>
          </cell>
          <cell r="AD100" t="e">
            <v>#REF!</v>
          </cell>
          <cell r="AE100" t="e">
            <v>#REF!</v>
          </cell>
          <cell r="AF100" t="e">
            <v>#REF!</v>
          </cell>
          <cell r="AG100" t="e">
            <v>#REF!</v>
          </cell>
          <cell r="AH100" t="e">
            <v>#REF!</v>
          </cell>
        </row>
        <row r="101">
          <cell r="F101" t="str">
            <v>22020930</v>
          </cell>
          <cell r="G101" t="str">
            <v xml:space="preserve">1013   </v>
          </cell>
          <cell r="I101" t="str">
            <v>%</v>
          </cell>
          <cell r="M101" t="e">
            <v>#REF!</v>
          </cell>
          <cell r="N101" t="e">
            <v>#REF!</v>
          </cell>
          <cell r="O101" t="e">
            <v>#REF!</v>
          </cell>
          <cell r="P101" t="e">
            <v>#REF!</v>
          </cell>
          <cell r="Q101" t="e">
            <v>#REF!</v>
          </cell>
          <cell r="R101" t="e">
            <v>#REF!</v>
          </cell>
          <cell r="S101" t="e">
            <v>#REF!</v>
          </cell>
          <cell r="T101" t="e">
            <v>#REF!</v>
          </cell>
          <cell r="U101" t="e">
            <v>#REF!</v>
          </cell>
          <cell r="V101" t="e">
            <v>#REF!</v>
          </cell>
          <cell r="W101" t="e">
            <v>#REF!</v>
          </cell>
          <cell r="X101" t="e">
            <v>#REF!</v>
          </cell>
          <cell r="Y101" t="e">
            <v>#REF!</v>
          </cell>
          <cell r="Z101" t="e">
            <v>#REF!</v>
          </cell>
          <cell r="AA101" t="e">
            <v>#REF!</v>
          </cell>
          <cell r="AB101" t="e">
            <v>#REF!</v>
          </cell>
          <cell r="AC101" t="e">
            <v>#REF!</v>
          </cell>
          <cell r="AD101" t="e">
            <v>#REF!</v>
          </cell>
          <cell r="AE101" t="e">
            <v>#REF!</v>
          </cell>
          <cell r="AF101" t="e">
            <v>#REF!</v>
          </cell>
          <cell r="AG101" t="e">
            <v>#REF!</v>
          </cell>
          <cell r="AH101" t="e">
            <v>#REF!</v>
          </cell>
        </row>
        <row r="102">
          <cell r="F102" t="str">
            <v>22060930</v>
          </cell>
          <cell r="G102" t="str">
            <v xml:space="preserve">1014   </v>
          </cell>
          <cell r="I102" t="str">
            <v>Kt</v>
          </cell>
          <cell r="M102" t="e">
            <v>#REF!</v>
          </cell>
          <cell r="N102" t="e">
            <v>#REF!</v>
          </cell>
          <cell r="O102" t="e">
            <v>#REF!</v>
          </cell>
          <cell r="P102" t="e">
            <v>#REF!</v>
          </cell>
          <cell r="Q102" t="e">
            <v>#REF!</v>
          </cell>
          <cell r="R102" t="e">
            <v>#REF!</v>
          </cell>
          <cell r="S102" t="e">
            <v>#REF!</v>
          </cell>
          <cell r="T102" t="e">
            <v>#REF!</v>
          </cell>
          <cell r="U102" t="e">
            <v>#REF!</v>
          </cell>
          <cell r="V102" t="e">
            <v>#REF!</v>
          </cell>
          <cell r="W102" t="e">
            <v>#REF!</v>
          </cell>
          <cell r="X102" t="e">
            <v>#REF!</v>
          </cell>
          <cell r="Y102" t="e">
            <v>#REF!</v>
          </cell>
          <cell r="Z102" t="e">
            <v>#REF!</v>
          </cell>
          <cell r="AA102" t="e">
            <v>#REF!</v>
          </cell>
          <cell r="AB102" t="e">
            <v>#REF!</v>
          </cell>
          <cell r="AC102" t="e">
            <v>#REF!</v>
          </cell>
          <cell r="AD102" t="e">
            <v>#REF!</v>
          </cell>
          <cell r="AE102" t="e">
            <v>#REF!</v>
          </cell>
          <cell r="AF102" t="e">
            <v>#REF!</v>
          </cell>
          <cell r="AG102" t="e">
            <v>#REF!</v>
          </cell>
          <cell r="AH102" t="e">
            <v>#REF!</v>
          </cell>
        </row>
        <row r="103">
          <cell r="F103" t="str">
            <v>22060930</v>
          </cell>
          <cell r="G103" t="str">
            <v xml:space="preserve">1015   </v>
          </cell>
          <cell r="I103" t="str">
            <v>Kt</v>
          </cell>
          <cell r="M103" t="e">
            <v>#REF!</v>
          </cell>
          <cell r="N103" t="e">
            <v>#REF!</v>
          </cell>
          <cell r="O103" t="e">
            <v>#REF!</v>
          </cell>
          <cell r="P103" t="e">
            <v>#REF!</v>
          </cell>
          <cell r="Q103" t="e">
            <v>#REF!</v>
          </cell>
          <cell r="R103" t="e">
            <v>#REF!</v>
          </cell>
          <cell r="S103" t="e">
            <v>#REF!</v>
          </cell>
          <cell r="T103" t="e">
            <v>#REF!</v>
          </cell>
          <cell r="U103" t="e">
            <v>#REF!</v>
          </cell>
          <cell r="V103" t="e">
            <v>#REF!</v>
          </cell>
          <cell r="W103" t="e">
            <v>#REF!</v>
          </cell>
          <cell r="X103" t="e">
            <v>#REF!</v>
          </cell>
          <cell r="Y103" t="e">
            <v>#REF!</v>
          </cell>
          <cell r="Z103" t="e">
            <v>#REF!</v>
          </cell>
          <cell r="AA103" t="e">
            <v>#REF!</v>
          </cell>
          <cell r="AB103" t="e">
            <v>#REF!</v>
          </cell>
          <cell r="AC103" t="e">
            <v>#REF!</v>
          </cell>
          <cell r="AD103" t="e">
            <v>#REF!</v>
          </cell>
          <cell r="AE103" t="e">
            <v>#REF!</v>
          </cell>
          <cell r="AF103" t="e">
            <v>#REF!</v>
          </cell>
          <cell r="AG103" t="e">
            <v>#REF!</v>
          </cell>
          <cell r="AH103" t="e">
            <v>#REF!</v>
          </cell>
        </row>
        <row r="104">
          <cell r="F104" t="str">
            <v>22060930</v>
          </cell>
          <cell r="G104" t="str">
            <v xml:space="preserve">1016   </v>
          </cell>
          <cell r="I104" t="str">
            <v>g/t</v>
          </cell>
          <cell r="M104" t="e">
            <v>#REF!</v>
          </cell>
          <cell r="N104" t="e">
            <v>#REF!</v>
          </cell>
          <cell r="O104" t="e">
            <v>#REF!</v>
          </cell>
          <cell r="P104" t="e">
            <v>#REF!</v>
          </cell>
          <cell r="Q104" t="e">
            <v>#REF!</v>
          </cell>
          <cell r="R104" t="e">
            <v>#REF!</v>
          </cell>
          <cell r="S104" t="e">
            <v>#REF!</v>
          </cell>
          <cell r="T104" t="e">
            <v>#REF!</v>
          </cell>
          <cell r="U104" t="e">
            <v>#REF!</v>
          </cell>
          <cell r="V104" t="e">
            <v>#REF!</v>
          </cell>
          <cell r="W104" t="e">
            <v>#REF!</v>
          </cell>
          <cell r="X104" t="e">
            <v>#REF!</v>
          </cell>
          <cell r="Y104" t="e">
            <v>#REF!</v>
          </cell>
          <cell r="Z104" t="e">
            <v>#REF!</v>
          </cell>
          <cell r="AA104" t="e">
            <v>#REF!</v>
          </cell>
          <cell r="AB104" t="e">
            <v>#REF!</v>
          </cell>
          <cell r="AC104" t="e">
            <v>#REF!</v>
          </cell>
          <cell r="AD104" t="e">
            <v>#REF!</v>
          </cell>
          <cell r="AE104" t="e">
            <v>#REF!</v>
          </cell>
          <cell r="AF104" t="e">
            <v>#REF!</v>
          </cell>
          <cell r="AG104" t="e">
            <v>#REF!</v>
          </cell>
          <cell r="AH104" t="e">
            <v>#REF!</v>
          </cell>
        </row>
        <row r="105">
          <cell r="F105" t="str">
            <v>22060930</v>
          </cell>
          <cell r="G105" t="str">
            <v xml:space="preserve">1017   </v>
          </cell>
          <cell r="I105" t="str">
            <v>%</v>
          </cell>
          <cell r="M105" t="e">
            <v>#REF!</v>
          </cell>
          <cell r="N105" t="e">
            <v>#REF!</v>
          </cell>
          <cell r="O105" t="e">
            <v>#REF!</v>
          </cell>
          <cell r="P105" t="e">
            <v>#REF!</v>
          </cell>
          <cell r="Q105" t="e">
            <v>#REF!</v>
          </cell>
          <cell r="R105" t="e">
            <v>#REF!</v>
          </cell>
          <cell r="S105" t="e">
            <v>#REF!</v>
          </cell>
          <cell r="T105" t="e">
            <v>#REF!</v>
          </cell>
          <cell r="U105" t="e">
            <v>#REF!</v>
          </cell>
          <cell r="V105" t="e">
            <v>#REF!</v>
          </cell>
          <cell r="W105" t="e">
            <v>#REF!</v>
          </cell>
          <cell r="X105" t="e">
            <v>#REF!</v>
          </cell>
          <cell r="Y105" t="e">
            <v>#REF!</v>
          </cell>
          <cell r="Z105" t="e">
            <v>#REF!</v>
          </cell>
          <cell r="AA105" t="e">
            <v>#REF!</v>
          </cell>
          <cell r="AB105" t="e">
            <v>#REF!</v>
          </cell>
          <cell r="AC105" t="e">
            <v>#REF!</v>
          </cell>
          <cell r="AD105" t="e">
            <v>#REF!</v>
          </cell>
          <cell r="AE105" t="e">
            <v>#REF!</v>
          </cell>
          <cell r="AF105" t="e">
            <v>#REF!</v>
          </cell>
          <cell r="AG105" t="e">
            <v>#REF!</v>
          </cell>
          <cell r="AH105" t="e">
            <v>#REF!</v>
          </cell>
        </row>
        <row r="106">
          <cell r="F106" t="str">
            <v>22060930</v>
          </cell>
          <cell r="G106" t="str">
            <v xml:space="preserve">1018   </v>
          </cell>
          <cell r="I106" t="str">
            <v>%</v>
          </cell>
          <cell r="M106" t="e">
            <v>#REF!</v>
          </cell>
          <cell r="N106" t="e">
            <v>#REF!</v>
          </cell>
          <cell r="O106" t="e">
            <v>#REF!</v>
          </cell>
          <cell r="P106" t="e">
            <v>#REF!</v>
          </cell>
          <cell r="Q106" t="e">
            <v>#REF!</v>
          </cell>
          <cell r="R106" t="e">
            <v>#REF!</v>
          </cell>
          <cell r="S106" t="e">
            <v>#REF!</v>
          </cell>
          <cell r="T106" t="e">
            <v>#REF!</v>
          </cell>
          <cell r="U106" t="e">
            <v>#REF!</v>
          </cell>
          <cell r="V106" t="e">
            <v>#REF!</v>
          </cell>
          <cell r="W106" t="e">
            <v>#REF!</v>
          </cell>
          <cell r="X106" t="e">
            <v>#REF!</v>
          </cell>
          <cell r="Y106" t="e">
            <v>#REF!</v>
          </cell>
          <cell r="Z106" t="e">
            <v>#REF!</v>
          </cell>
          <cell r="AA106" t="e">
            <v>#REF!</v>
          </cell>
          <cell r="AB106" t="e">
            <v>#REF!</v>
          </cell>
          <cell r="AC106" t="e">
            <v>#REF!</v>
          </cell>
          <cell r="AD106" t="e">
            <v>#REF!</v>
          </cell>
          <cell r="AE106" t="e">
            <v>#REF!</v>
          </cell>
          <cell r="AF106" t="e">
            <v>#REF!</v>
          </cell>
          <cell r="AG106" t="e">
            <v>#REF!</v>
          </cell>
          <cell r="AH106" t="e">
            <v>#REF!</v>
          </cell>
        </row>
        <row r="107">
          <cell r="F107" t="str">
            <v>22060930</v>
          </cell>
          <cell r="G107" t="str">
            <v xml:space="preserve">1019   </v>
          </cell>
          <cell r="I107" t="str">
            <v>%</v>
          </cell>
          <cell r="M107" t="e">
            <v>#REF!</v>
          </cell>
          <cell r="N107" t="e">
            <v>#REF!</v>
          </cell>
          <cell r="O107" t="e">
            <v>#REF!</v>
          </cell>
          <cell r="P107" t="e">
            <v>#REF!</v>
          </cell>
          <cell r="Q107" t="e">
            <v>#REF!</v>
          </cell>
          <cell r="R107" t="e">
            <v>#REF!</v>
          </cell>
          <cell r="S107" t="e">
            <v>#REF!</v>
          </cell>
          <cell r="T107" t="e">
            <v>#REF!</v>
          </cell>
          <cell r="U107" t="e">
            <v>#REF!</v>
          </cell>
          <cell r="V107" t="e">
            <v>#REF!</v>
          </cell>
          <cell r="W107" t="e">
            <v>#REF!</v>
          </cell>
          <cell r="X107" t="e">
            <v>#REF!</v>
          </cell>
          <cell r="Y107" t="e">
            <v>#REF!</v>
          </cell>
          <cell r="Z107" t="e">
            <v>#REF!</v>
          </cell>
          <cell r="AA107" t="e">
            <v>#REF!</v>
          </cell>
          <cell r="AB107" t="e">
            <v>#REF!</v>
          </cell>
          <cell r="AC107" t="e">
            <v>#REF!</v>
          </cell>
          <cell r="AD107" t="e">
            <v>#REF!</v>
          </cell>
          <cell r="AE107" t="e">
            <v>#REF!</v>
          </cell>
          <cell r="AF107" t="e">
            <v>#REF!</v>
          </cell>
          <cell r="AG107" t="e">
            <v>#REF!</v>
          </cell>
          <cell r="AH107" t="e">
            <v>#REF!</v>
          </cell>
        </row>
        <row r="108">
          <cell r="F108" t="str">
            <v>22060930</v>
          </cell>
          <cell r="G108" t="str">
            <v xml:space="preserve">1020   </v>
          </cell>
          <cell r="I108" t="str">
            <v>%</v>
          </cell>
          <cell r="M108" t="e">
            <v>#REF!</v>
          </cell>
          <cell r="N108" t="e">
            <v>#REF!</v>
          </cell>
          <cell r="O108" t="e">
            <v>#REF!</v>
          </cell>
          <cell r="P108" t="e">
            <v>#REF!</v>
          </cell>
          <cell r="Q108" t="e">
            <v>#REF!</v>
          </cell>
          <cell r="R108" t="e">
            <v>#REF!</v>
          </cell>
          <cell r="S108" t="e">
            <v>#REF!</v>
          </cell>
          <cell r="T108" t="e">
            <v>#REF!</v>
          </cell>
          <cell r="U108" t="e">
            <v>#REF!</v>
          </cell>
          <cell r="V108" t="e">
            <v>#REF!</v>
          </cell>
          <cell r="W108" t="e">
            <v>#REF!</v>
          </cell>
          <cell r="X108" t="e">
            <v>#REF!</v>
          </cell>
          <cell r="Y108" t="e">
            <v>#REF!</v>
          </cell>
          <cell r="Z108" t="e">
            <v>#REF!</v>
          </cell>
          <cell r="AA108" t="e">
            <v>#REF!</v>
          </cell>
          <cell r="AB108" t="e">
            <v>#REF!</v>
          </cell>
          <cell r="AC108" t="e">
            <v>#REF!</v>
          </cell>
          <cell r="AD108" t="e">
            <v>#REF!</v>
          </cell>
          <cell r="AE108" t="e">
            <v>#REF!</v>
          </cell>
          <cell r="AF108" t="e">
            <v>#REF!</v>
          </cell>
          <cell r="AG108" t="e">
            <v>#REF!</v>
          </cell>
          <cell r="AH108" t="e">
            <v>#REF!</v>
          </cell>
        </row>
        <row r="109">
          <cell r="F109" t="str">
            <v>22060930</v>
          </cell>
          <cell r="G109" t="str">
            <v xml:space="preserve">1021   </v>
          </cell>
          <cell r="I109" t="str">
            <v>%</v>
          </cell>
          <cell r="M109" t="e">
            <v>#REF!</v>
          </cell>
          <cell r="N109" t="e">
            <v>#REF!</v>
          </cell>
          <cell r="O109" t="e">
            <v>#REF!</v>
          </cell>
          <cell r="P109" t="e">
            <v>#REF!</v>
          </cell>
          <cell r="Q109" t="e">
            <v>#REF!</v>
          </cell>
          <cell r="R109" t="e">
            <v>#REF!</v>
          </cell>
          <cell r="S109" t="e">
            <v>#REF!</v>
          </cell>
          <cell r="T109" t="e">
            <v>#REF!</v>
          </cell>
          <cell r="U109" t="e">
            <v>#REF!</v>
          </cell>
          <cell r="V109" t="e">
            <v>#REF!</v>
          </cell>
          <cell r="W109" t="e">
            <v>#REF!</v>
          </cell>
          <cell r="X109" t="e">
            <v>#REF!</v>
          </cell>
          <cell r="Y109" t="e">
            <v>#REF!</v>
          </cell>
          <cell r="Z109" t="e">
            <v>#REF!</v>
          </cell>
          <cell r="AA109" t="e">
            <v>#REF!</v>
          </cell>
          <cell r="AB109" t="e">
            <v>#REF!</v>
          </cell>
          <cell r="AC109" t="e">
            <v>#REF!</v>
          </cell>
          <cell r="AD109" t="e">
            <v>#REF!</v>
          </cell>
          <cell r="AE109" t="e">
            <v>#REF!</v>
          </cell>
          <cell r="AF109" t="e">
            <v>#REF!</v>
          </cell>
          <cell r="AG109" t="e">
            <v>#REF!</v>
          </cell>
          <cell r="AH109" t="e">
            <v>#REF!</v>
          </cell>
        </row>
        <row r="110">
          <cell r="F110" t="str">
            <v>22060930</v>
          </cell>
          <cell r="G110" t="str">
            <v xml:space="preserve">1022   </v>
          </cell>
          <cell r="I110" t="str">
            <v>Kt</v>
          </cell>
          <cell r="M110" t="e">
            <v>#REF!</v>
          </cell>
          <cell r="N110" t="e">
            <v>#REF!</v>
          </cell>
          <cell r="O110" t="e">
            <v>#REF!</v>
          </cell>
          <cell r="P110" t="e">
            <v>#REF!</v>
          </cell>
          <cell r="Q110" t="e">
            <v>#REF!</v>
          </cell>
          <cell r="R110" t="e">
            <v>#REF!</v>
          </cell>
          <cell r="S110" t="e">
            <v>#REF!</v>
          </cell>
          <cell r="T110" t="e">
            <v>#REF!</v>
          </cell>
          <cell r="U110" t="e">
            <v>#REF!</v>
          </cell>
          <cell r="V110" t="e">
            <v>#REF!</v>
          </cell>
          <cell r="W110" t="e">
            <v>#REF!</v>
          </cell>
          <cell r="X110" t="e">
            <v>#REF!</v>
          </cell>
          <cell r="Y110" t="e">
            <v>#REF!</v>
          </cell>
          <cell r="Z110" t="e">
            <v>#REF!</v>
          </cell>
          <cell r="AA110" t="e">
            <v>#REF!</v>
          </cell>
          <cell r="AB110" t="e">
            <v>#REF!</v>
          </cell>
          <cell r="AC110" t="e">
            <v>#REF!</v>
          </cell>
          <cell r="AD110" t="e">
            <v>#REF!</v>
          </cell>
          <cell r="AE110" t="e">
            <v>#REF!</v>
          </cell>
          <cell r="AF110" t="e">
            <v>#REF!</v>
          </cell>
          <cell r="AG110" t="e">
            <v>#REF!</v>
          </cell>
          <cell r="AH110" t="e">
            <v>#REF!</v>
          </cell>
        </row>
        <row r="111">
          <cell r="F111" t="str">
            <v>22060930</v>
          </cell>
          <cell r="G111" t="str">
            <v xml:space="preserve">1023   </v>
          </cell>
          <cell r="I111" t="str">
            <v>Kt</v>
          </cell>
          <cell r="M111" t="e">
            <v>#REF!</v>
          </cell>
          <cell r="N111" t="e">
            <v>#REF!</v>
          </cell>
          <cell r="O111" t="e">
            <v>#REF!</v>
          </cell>
          <cell r="P111" t="e">
            <v>#REF!</v>
          </cell>
          <cell r="Q111" t="e">
            <v>#REF!</v>
          </cell>
          <cell r="R111" t="e">
            <v>#REF!</v>
          </cell>
          <cell r="S111" t="e">
            <v>#REF!</v>
          </cell>
          <cell r="T111" t="e">
            <v>#REF!</v>
          </cell>
          <cell r="U111" t="e">
            <v>#REF!</v>
          </cell>
          <cell r="V111" t="e">
            <v>#REF!</v>
          </cell>
          <cell r="W111" t="e">
            <v>#REF!</v>
          </cell>
          <cell r="X111" t="e">
            <v>#REF!</v>
          </cell>
          <cell r="Y111" t="e">
            <v>#REF!</v>
          </cell>
          <cell r="Z111" t="e">
            <v>#REF!</v>
          </cell>
          <cell r="AA111" t="e">
            <v>#REF!</v>
          </cell>
          <cell r="AB111" t="e">
            <v>#REF!</v>
          </cell>
          <cell r="AC111" t="e">
            <v>#REF!</v>
          </cell>
          <cell r="AD111" t="e">
            <v>#REF!</v>
          </cell>
          <cell r="AE111" t="e">
            <v>#REF!</v>
          </cell>
          <cell r="AF111" t="e">
            <v>#REF!</v>
          </cell>
          <cell r="AG111" t="e">
            <v>#REF!</v>
          </cell>
          <cell r="AH111" t="e">
            <v>#REF!</v>
          </cell>
        </row>
        <row r="112">
          <cell r="F112" t="str">
            <v>22060930</v>
          </cell>
          <cell r="G112" t="str">
            <v xml:space="preserve">1024   </v>
          </cell>
          <cell r="I112" t="str">
            <v>g/t</v>
          </cell>
          <cell r="M112" t="e">
            <v>#REF!</v>
          </cell>
          <cell r="N112" t="e">
            <v>#REF!</v>
          </cell>
          <cell r="O112" t="e">
            <v>#REF!</v>
          </cell>
          <cell r="P112" t="e">
            <v>#REF!</v>
          </cell>
          <cell r="Q112" t="e">
            <v>#REF!</v>
          </cell>
          <cell r="R112" t="e">
            <v>#REF!</v>
          </cell>
          <cell r="S112" t="e">
            <v>#REF!</v>
          </cell>
          <cell r="T112" t="e">
            <v>#REF!</v>
          </cell>
          <cell r="U112" t="e">
            <v>#REF!</v>
          </cell>
          <cell r="V112" t="e">
            <v>#REF!</v>
          </cell>
          <cell r="W112" t="e">
            <v>#REF!</v>
          </cell>
          <cell r="X112" t="e">
            <v>#REF!</v>
          </cell>
          <cell r="Y112" t="e">
            <v>#REF!</v>
          </cell>
          <cell r="Z112" t="e">
            <v>#REF!</v>
          </cell>
          <cell r="AA112" t="e">
            <v>#REF!</v>
          </cell>
          <cell r="AB112" t="e">
            <v>#REF!</v>
          </cell>
          <cell r="AC112" t="e">
            <v>#REF!</v>
          </cell>
          <cell r="AD112" t="e">
            <v>#REF!</v>
          </cell>
          <cell r="AE112" t="e">
            <v>#REF!</v>
          </cell>
          <cell r="AF112" t="e">
            <v>#REF!</v>
          </cell>
          <cell r="AG112" t="e">
            <v>#REF!</v>
          </cell>
          <cell r="AH112" t="e">
            <v>#REF!</v>
          </cell>
        </row>
        <row r="113">
          <cell r="F113" t="str">
            <v>22060930</v>
          </cell>
          <cell r="G113" t="str">
            <v xml:space="preserve">1025   </v>
          </cell>
          <cell r="I113" t="str">
            <v>g/t</v>
          </cell>
          <cell r="M113" t="e">
            <v>#REF!</v>
          </cell>
          <cell r="N113" t="e">
            <v>#REF!</v>
          </cell>
          <cell r="O113" t="e">
            <v>#REF!</v>
          </cell>
          <cell r="P113" t="e">
            <v>#REF!</v>
          </cell>
          <cell r="Q113" t="e">
            <v>#REF!</v>
          </cell>
          <cell r="R113" t="e">
            <v>#REF!</v>
          </cell>
          <cell r="S113" t="e">
            <v>#REF!</v>
          </cell>
          <cell r="T113" t="e">
            <v>#REF!</v>
          </cell>
          <cell r="U113" t="e">
            <v>#REF!</v>
          </cell>
          <cell r="V113" t="e">
            <v>#REF!</v>
          </cell>
          <cell r="W113" t="e">
            <v>#REF!</v>
          </cell>
          <cell r="X113" t="e">
            <v>#REF!</v>
          </cell>
          <cell r="Y113" t="e">
            <v>#REF!</v>
          </cell>
          <cell r="Z113" t="e">
            <v>#REF!</v>
          </cell>
          <cell r="AA113" t="e">
            <v>#REF!</v>
          </cell>
          <cell r="AB113" t="e">
            <v>#REF!</v>
          </cell>
          <cell r="AC113" t="e">
            <v>#REF!</v>
          </cell>
          <cell r="AD113" t="e">
            <v>#REF!</v>
          </cell>
          <cell r="AE113" t="e">
            <v>#REF!</v>
          </cell>
          <cell r="AF113" t="e">
            <v>#REF!</v>
          </cell>
          <cell r="AG113" t="e">
            <v>#REF!</v>
          </cell>
          <cell r="AH113" t="e">
            <v>#REF!</v>
          </cell>
        </row>
        <row r="114">
          <cell r="F114" t="str">
            <v>22060930</v>
          </cell>
          <cell r="G114" t="str">
            <v xml:space="preserve">1026   </v>
          </cell>
          <cell r="I114" t="str">
            <v>KOz</v>
          </cell>
          <cell r="M114" t="e">
            <v>#REF!</v>
          </cell>
          <cell r="N114" t="e">
            <v>#REF!</v>
          </cell>
          <cell r="O114" t="e">
            <v>#REF!</v>
          </cell>
          <cell r="P114" t="e">
            <v>#REF!</v>
          </cell>
          <cell r="Q114" t="e">
            <v>#REF!</v>
          </cell>
          <cell r="R114" t="e">
            <v>#REF!</v>
          </cell>
          <cell r="S114" t="e">
            <v>#REF!</v>
          </cell>
          <cell r="T114" t="e">
            <v>#REF!</v>
          </cell>
          <cell r="U114" t="e">
            <v>#REF!</v>
          </cell>
          <cell r="V114" t="e">
            <v>#REF!</v>
          </cell>
          <cell r="W114" t="e">
            <v>#REF!</v>
          </cell>
          <cell r="X114" t="e">
            <v>#REF!</v>
          </cell>
          <cell r="Y114" t="e">
            <v>#REF!</v>
          </cell>
          <cell r="Z114" t="e">
            <v>#REF!</v>
          </cell>
          <cell r="AA114" t="e">
            <v>#REF!</v>
          </cell>
          <cell r="AB114" t="e">
            <v>#REF!</v>
          </cell>
          <cell r="AC114" t="e">
            <v>#REF!</v>
          </cell>
          <cell r="AD114" t="e">
            <v>#REF!</v>
          </cell>
          <cell r="AE114" t="e">
            <v>#REF!</v>
          </cell>
          <cell r="AF114" t="e">
            <v>#REF!</v>
          </cell>
          <cell r="AG114" t="e">
            <v>#REF!</v>
          </cell>
          <cell r="AH114" t="e">
            <v>#REF!</v>
          </cell>
        </row>
        <row r="115">
          <cell r="F115" t="str">
            <v>22060930</v>
          </cell>
          <cell r="G115" t="str">
            <v xml:space="preserve">1027   </v>
          </cell>
          <cell r="I115" t="str">
            <v>Kt</v>
          </cell>
          <cell r="M115" t="e">
            <v>#REF!</v>
          </cell>
          <cell r="N115" t="e">
            <v>#REF!</v>
          </cell>
          <cell r="O115" t="e">
            <v>#REF!</v>
          </cell>
          <cell r="P115" t="e">
            <v>#REF!</v>
          </cell>
          <cell r="Q115" t="e">
            <v>#REF!</v>
          </cell>
          <cell r="R115" t="e">
            <v>#REF!</v>
          </cell>
          <cell r="S115" t="e">
            <v>#REF!</v>
          </cell>
          <cell r="T115" t="e">
            <v>#REF!</v>
          </cell>
          <cell r="U115" t="e">
            <v>#REF!</v>
          </cell>
          <cell r="V115" t="e">
            <v>#REF!</v>
          </cell>
          <cell r="W115" t="e">
            <v>#REF!</v>
          </cell>
          <cell r="X115" t="e">
            <v>#REF!</v>
          </cell>
          <cell r="Y115" t="e">
            <v>#REF!</v>
          </cell>
          <cell r="Z115" t="e">
            <v>#REF!</v>
          </cell>
          <cell r="AA115" t="e">
            <v>#REF!</v>
          </cell>
          <cell r="AB115" t="e">
            <v>#REF!</v>
          </cell>
          <cell r="AC115" t="e">
            <v>#REF!</v>
          </cell>
          <cell r="AD115" t="e">
            <v>#REF!</v>
          </cell>
          <cell r="AE115" t="e">
            <v>#REF!</v>
          </cell>
          <cell r="AF115" t="e">
            <v>#REF!</v>
          </cell>
          <cell r="AG115" t="e">
            <v>#REF!</v>
          </cell>
          <cell r="AH115" t="e">
            <v>#REF!</v>
          </cell>
        </row>
        <row r="116">
          <cell r="F116" t="str">
            <v>22060930</v>
          </cell>
          <cell r="G116" t="str">
            <v xml:space="preserve">1028   </v>
          </cell>
          <cell r="I116" t="str">
            <v>Kt</v>
          </cell>
          <cell r="M116" t="e">
            <v>#REF!</v>
          </cell>
          <cell r="N116" t="e">
            <v>#REF!</v>
          </cell>
          <cell r="O116" t="e">
            <v>#REF!</v>
          </cell>
          <cell r="P116" t="e">
            <v>#REF!</v>
          </cell>
          <cell r="Q116" t="e">
            <v>#REF!</v>
          </cell>
          <cell r="R116" t="e">
            <v>#REF!</v>
          </cell>
          <cell r="S116" t="e">
            <v>#REF!</v>
          </cell>
          <cell r="T116" t="e">
            <v>#REF!</v>
          </cell>
          <cell r="U116" t="e">
            <v>#REF!</v>
          </cell>
          <cell r="V116" t="e">
            <v>#REF!</v>
          </cell>
          <cell r="W116" t="e">
            <v>#REF!</v>
          </cell>
          <cell r="X116" t="e">
            <v>#REF!</v>
          </cell>
          <cell r="Y116" t="e">
            <v>#REF!</v>
          </cell>
          <cell r="Z116" t="e">
            <v>#REF!</v>
          </cell>
          <cell r="AA116" t="e">
            <v>#REF!</v>
          </cell>
          <cell r="AB116" t="e">
            <v>#REF!</v>
          </cell>
          <cell r="AC116" t="e">
            <v>#REF!</v>
          </cell>
          <cell r="AD116" t="e">
            <v>#REF!</v>
          </cell>
          <cell r="AE116" t="e">
            <v>#REF!</v>
          </cell>
          <cell r="AF116" t="e">
            <v>#REF!</v>
          </cell>
          <cell r="AG116" t="e">
            <v>#REF!</v>
          </cell>
          <cell r="AH116" t="e">
            <v>#REF!</v>
          </cell>
        </row>
        <row r="117">
          <cell r="F117" t="str">
            <v>22060930</v>
          </cell>
          <cell r="G117" t="str">
            <v xml:space="preserve">1029   </v>
          </cell>
          <cell r="I117" t="str">
            <v>KOz</v>
          </cell>
          <cell r="M117" t="e">
            <v>#REF!</v>
          </cell>
          <cell r="N117" t="e">
            <v>#REF!</v>
          </cell>
          <cell r="O117" t="e">
            <v>#REF!</v>
          </cell>
          <cell r="P117" t="e">
            <v>#REF!</v>
          </cell>
          <cell r="Q117" t="e">
            <v>#REF!</v>
          </cell>
          <cell r="R117" t="e">
            <v>#REF!</v>
          </cell>
          <cell r="S117" t="e">
            <v>#REF!</v>
          </cell>
          <cell r="T117" t="e">
            <v>#REF!</v>
          </cell>
          <cell r="U117" t="e">
            <v>#REF!</v>
          </cell>
          <cell r="V117" t="e">
            <v>#REF!</v>
          </cell>
          <cell r="W117" t="e">
            <v>#REF!</v>
          </cell>
          <cell r="X117" t="e">
            <v>#REF!</v>
          </cell>
          <cell r="Y117" t="e">
            <v>#REF!</v>
          </cell>
          <cell r="Z117" t="e">
            <v>#REF!</v>
          </cell>
          <cell r="AA117" t="e">
            <v>#REF!</v>
          </cell>
          <cell r="AB117" t="e">
            <v>#REF!</v>
          </cell>
          <cell r="AC117" t="e">
            <v>#REF!</v>
          </cell>
          <cell r="AD117" t="e">
            <v>#REF!</v>
          </cell>
          <cell r="AE117" t="e">
            <v>#REF!</v>
          </cell>
          <cell r="AF117" t="e">
            <v>#REF!</v>
          </cell>
          <cell r="AG117" t="e">
            <v>#REF!</v>
          </cell>
          <cell r="AH117" t="e">
            <v>#REF!</v>
          </cell>
        </row>
        <row r="118">
          <cell r="F118" t="str">
            <v>22060930</v>
          </cell>
          <cell r="G118" t="str">
            <v xml:space="preserve">1030   </v>
          </cell>
          <cell r="I118" t="str">
            <v>Kt</v>
          </cell>
          <cell r="M118" t="e">
            <v>#REF!</v>
          </cell>
          <cell r="N118" t="e">
            <v>#REF!</v>
          </cell>
          <cell r="O118" t="e">
            <v>#REF!</v>
          </cell>
          <cell r="P118" t="e">
            <v>#REF!</v>
          </cell>
          <cell r="Q118" t="e">
            <v>#REF!</v>
          </cell>
          <cell r="R118" t="e">
            <v>#REF!</v>
          </cell>
          <cell r="S118" t="e">
            <v>#REF!</v>
          </cell>
          <cell r="T118" t="e">
            <v>#REF!</v>
          </cell>
          <cell r="U118" t="e">
            <v>#REF!</v>
          </cell>
          <cell r="V118" t="e">
            <v>#REF!</v>
          </cell>
          <cell r="W118" t="e">
            <v>#REF!</v>
          </cell>
          <cell r="X118" t="e">
            <v>#REF!</v>
          </cell>
          <cell r="Y118" t="e">
            <v>#REF!</v>
          </cell>
          <cell r="Z118" t="e">
            <v>#REF!</v>
          </cell>
          <cell r="AA118" t="e">
            <v>#REF!</v>
          </cell>
          <cell r="AB118" t="e">
            <v>#REF!</v>
          </cell>
          <cell r="AC118" t="e">
            <v>#REF!</v>
          </cell>
          <cell r="AD118" t="e">
            <v>#REF!</v>
          </cell>
          <cell r="AE118" t="e">
            <v>#REF!</v>
          </cell>
          <cell r="AF118" t="e">
            <v>#REF!</v>
          </cell>
          <cell r="AG118" t="e">
            <v>#REF!</v>
          </cell>
          <cell r="AH118" t="e">
            <v>#REF!</v>
          </cell>
        </row>
        <row r="119">
          <cell r="F119" t="str">
            <v>22060930</v>
          </cell>
          <cell r="G119" t="str">
            <v xml:space="preserve">1031   </v>
          </cell>
          <cell r="I119" t="str">
            <v>Kt</v>
          </cell>
          <cell r="M119" t="e">
            <v>#REF!</v>
          </cell>
          <cell r="N119" t="e">
            <v>#REF!</v>
          </cell>
          <cell r="O119" t="e">
            <v>#REF!</v>
          </cell>
          <cell r="P119" t="e">
            <v>#REF!</v>
          </cell>
          <cell r="Q119" t="e">
            <v>#REF!</v>
          </cell>
          <cell r="R119" t="e">
            <v>#REF!</v>
          </cell>
          <cell r="S119" t="e">
            <v>#REF!</v>
          </cell>
          <cell r="T119" t="e">
            <v>#REF!</v>
          </cell>
          <cell r="U119" t="e">
            <v>#REF!</v>
          </cell>
          <cell r="V119" t="e">
            <v>#REF!</v>
          </cell>
          <cell r="W119" t="e">
            <v>#REF!</v>
          </cell>
          <cell r="X119" t="e">
            <v>#REF!</v>
          </cell>
          <cell r="Y119" t="e">
            <v>#REF!</v>
          </cell>
          <cell r="Z119" t="e">
            <v>#REF!</v>
          </cell>
          <cell r="AA119" t="e">
            <v>#REF!</v>
          </cell>
          <cell r="AB119" t="e">
            <v>#REF!</v>
          </cell>
          <cell r="AC119" t="e">
            <v>#REF!</v>
          </cell>
          <cell r="AD119" t="e">
            <v>#REF!</v>
          </cell>
          <cell r="AE119" t="e">
            <v>#REF!</v>
          </cell>
          <cell r="AF119" t="e">
            <v>#REF!</v>
          </cell>
          <cell r="AG119" t="e">
            <v>#REF!</v>
          </cell>
          <cell r="AH119" t="e">
            <v>#REF!</v>
          </cell>
        </row>
        <row r="120">
          <cell r="F120" t="str">
            <v>22060930</v>
          </cell>
          <cell r="G120" t="str">
            <v xml:space="preserve">1032   </v>
          </cell>
          <cell r="I120" t="str">
            <v>USD 000's</v>
          </cell>
          <cell r="M120" t="e">
            <v>#REF!</v>
          </cell>
          <cell r="N120" t="e">
            <v>#REF!</v>
          </cell>
          <cell r="O120" t="e">
            <v>#REF!</v>
          </cell>
          <cell r="P120" t="e">
            <v>#REF!</v>
          </cell>
          <cell r="Q120" t="e">
            <v>#REF!</v>
          </cell>
          <cell r="R120" t="e">
            <v>#REF!</v>
          </cell>
          <cell r="S120" t="e">
            <v>#REF!</v>
          </cell>
          <cell r="T120" t="e">
            <v>#REF!</v>
          </cell>
          <cell r="U120" t="e">
            <v>#REF!</v>
          </cell>
          <cell r="V120" t="e">
            <v>#REF!</v>
          </cell>
          <cell r="W120" t="e">
            <v>#REF!</v>
          </cell>
          <cell r="X120" t="e">
            <v>#REF!</v>
          </cell>
          <cell r="Y120" t="e">
            <v>#REF!</v>
          </cell>
          <cell r="Z120" t="e">
            <v>#REF!</v>
          </cell>
          <cell r="AA120" t="e">
            <v>#REF!</v>
          </cell>
          <cell r="AB120" t="e">
            <v>#REF!</v>
          </cell>
          <cell r="AC120" t="e">
            <v>#REF!</v>
          </cell>
          <cell r="AD120" t="e">
            <v>#REF!</v>
          </cell>
          <cell r="AE120" t="e">
            <v>#REF!</v>
          </cell>
          <cell r="AF120" t="e">
            <v>#REF!</v>
          </cell>
          <cell r="AG120" t="e">
            <v>#REF!</v>
          </cell>
          <cell r="AH120" t="e">
            <v>#REF!</v>
          </cell>
        </row>
        <row r="121">
          <cell r="F121" t="str">
            <v>22060930</v>
          </cell>
          <cell r="G121" t="str">
            <v xml:space="preserve">1033   </v>
          </cell>
          <cell r="I121" t="str">
            <v>USD 000's</v>
          </cell>
          <cell r="M121" t="e">
            <v>#REF!</v>
          </cell>
          <cell r="N121" t="e">
            <v>#REF!</v>
          </cell>
          <cell r="O121" t="e">
            <v>#REF!</v>
          </cell>
          <cell r="P121" t="e">
            <v>#REF!</v>
          </cell>
          <cell r="Q121" t="e">
            <v>#REF!</v>
          </cell>
          <cell r="R121" t="e">
            <v>#REF!</v>
          </cell>
          <cell r="S121" t="e">
            <v>#REF!</v>
          </cell>
          <cell r="T121" t="e">
            <v>#REF!</v>
          </cell>
          <cell r="U121" t="e">
            <v>#REF!</v>
          </cell>
          <cell r="V121" t="e">
            <v>#REF!</v>
          </cell>
          <cell r="W121" t="e">
            <v>#REF!</v>
          </cell>
          <cell r="X121" t="e">
            <v>#REF!</v>
          </cell>
          <cell r="Y121" t="e">
            <v>#REF!</v>
          </cell>
          <cell r="Z121" t="e">
            <v>#REF!</v>
          </cell>
          <cell r="AA121" t="e">
            <v>#REF!</v>
          </cell>
          <cell r="AB121" t="e">
            <v>#REF!</v>
          </cell>
          <cell r="AC121" t="e">
            <v>#REF!</v>
          </cell>
          <cell r="AD121" t="e">
            <v>#REF!</v>
          </cell>
          <cell r="AE121" t="e">
            <v>#REF!</v>
          </cell>
          <cell r="AF121" t="e">
            <v>#REF!</v>
          </cell>
          <cell r="AG121" t="e">
            <v>#REF!</v>
          </cell>
          <cell r="AH121" t="e">
            <v>#REF!</v>
          </cell>
        </row>
        <row r="128">
          <cell r="AH128">
            <v>0</v>
          </cell>
        </row>
        <row r="129">
          <cell r="AH129">
            <v>0</v>
          </cell>
        </row>
        <row r="130">
          <cell r="AH130">
            <v>0</v>
          </cell>
        </row>
        <row r="131">
          <cell r="AH131">
            <v>0</v>
          </cell>
        </row>
      </sheetData>
      <sheetData sheetId="23"/>
      <sheetData sheetId="2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weeks"/>
      <sheetName val="Buy ins"/>
      <sheetName val="Prepmts"/>
      <sheetName val="CashFlow"/>
      <sheetName val="Report"/>
      <sheetName val="Report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ormato 5 Entrenamiento"/>
      <sheetName val="Report"/>
    </sheetNames>
    <sheetDataSet>
      <sheetData sheetId="0" refreshError="1">
        <row r="2">
          <cell r="A2" t="str">
            <v>E</v>
          </cell>
          <cell r="B2" t="str">
            <v>I</v>
          </cell>
          <cell r="C2" t="str">
            <v>C</v>
          </cell>
          <cell r="D2">
            <v>1</v>
          </cell>
        </row>
        <row r="3">
          <cell r="A3" t="str">
            <v>F</v>
          </cell>
          <cell r="B3" t="str">
            <v>E</v>
          </cell>
          <cell r="C3" t="str">
            <v>P</v>
          </cell>
          <cell r="D3">
            <v>2</v>
          </cell>
        </row>
        <row r="4">
          <cell r="A4" t="str">
            <v>T</v>
          </cell>
          <cell r="C4" t="str">
            <v>E</v>
          </cell>
          <cell r="D4">
            <v>3</v>
          </cell>
        </row>
        <row r="5">
          <cell r="A5" t="str">
            <v>G</v>
          </cell>
        </row>
        <row r="6">
          <cell r="A6" t="str">
            <v>S</v>
          </cell>
        </row>
      </sheetData>
      <sheetData sheetId="1" refreshError="1"/>
      <sheetData sheetId="2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lujo De Caja "/>
      <sheetName val="Reporte"/>
      <sheetName val="Programa"/>
      <sheetName val="LISTAS"/>
      <sheetName val="Hoja2"/>
      <sheetName val="Sheet1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ala"/>
      <sheetName val="Evolución"/>
      <sheetName val="TARIF2002"/>
      <sheetName val="Produccion"/>
      <sheetName val="Transporte"/>
      <sheetName val="Z mantto"/>
      <sheetName val="Aviso 1"/>
      <sheetName val="Aviso 2"/>
      <sheetName val="Factor A"/>
      <sheetName val="San Andrés"/>
      <sheetName val="LISTAS"/>
      <sheetName val="Sheet1"/>
      <sheetName val="precios20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Manning"/>
      <sheetName val="Cashflows"/>
      <sheetName val="P &amp; L"/>
      <sheetName val="UG &amp; CPP"/>
      <sheetName val="OC &amp; HW"/>
      <sheetName val="Revenue"/>
      <sheetName val="Capital T"/>
      <sheetName val="Capital GCA T"/>
      <sheetName val="Capital West"/>
      <sheetName val="Financing"/>
      <sheetName val="TARIF2002"/>
    </sheetNames>
    <sheetDataSet>
      <sheetData sheetId="0" refreshError="1">
        <row r="6">
          <cell r="D6">
            <v>0.3</v>
          </cell>
        </row>
        <row r="7">
          <cell r="D7">
            <v>0.3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ponsors Valuation"/>
      <sheetName val="MMJV"/>
      <sheetName val="Glenmurrin AUD"/>
      <sheetName val="Glenmurrin USD"/>
      <sheetName val="Minara AUD"/>
      <sheetName val="Minara USD"/>
      <sheetName val="LOM Valuation"/>
      <sheetName val="Exec Sum - MMJV"/>
      <sheetName val="Exec Sum Mthly"/>
      <sheetName val="Glenmurrin Tax Depn"/>
      <sheetName val="Glenmurrin Acc Depn"/>
      <sheetName val="MRE Tax Depn"/>
      <sheetName val="LOM Val'n Sum"/>
      <sheetName val="Comparision"/>
      <sheetName val="EBITDA Sum"/>
      <sheetName val="LOM Graphs"/>
      <sheetName val="LOM Graph Data"/>
      <sheetName val="MRE Acctg depn"/>
      <sheetName val="Production"/>
      <sheetName val="LOM Capability"/>
      <sheetName val="Price Inputs"/>
      <sheetName val="LOM Capital"/>
      <sheetName val="OL"/>
      <sheetName val="Ref"/>
      <sheetName val="Acid Calc"/>
      <sheetName val="Util"/>
      <sheetName val="HL"/>
      <sheetName val="Secondary Feeds"/>
      <sheetName val="Mine &amp; Admin"/>
      <sheetName val="Site Mtce"/>
      <sheetName val="Assumptions"/>
      <sheetName val="Working Cap Movemts"/>
      <sheetName val="CY 2007 Forecast Adjustments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puesta"/>
      <sheetName val="Altenativa"/>
      <sheetName val="Incremental"/>
      <sheetName val="Graficas VPN"/>
      <sheetName val="Gráficas VPN (Inglés)"/>
      <sheetName val="Tabla Depreciación"/>
      <sheetName val="MODEC_II"/>
      <sheetName val="Working Cap Movemts"/>
      <sheetName val="H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ores A.N."/>
      <sheetName val="SOPORTES A.N."/>
      <sheetName val="DOMI.STA.CECILIA II"/>
      <sheetName val="ACTA"/>
      <sheetName val="BALANCE FINANCIERO"/>
      <sheetName val="AVANCE"/>
      <sheetName val="E.MERCANCIA"/>
      <sheetName val="tuberia"/>
      <sheetName val="CONT INSP Y ENSAYO"/>
    </sheetNames>
    <sheetDataSet>
      <sheetData sheetId="0" refreshError="1">
        <row r="15">
          <cell r="I15">
            <v>0.54751813668079397</v>
          </cell>
        </row>
        <row r="16">
          <cell r="I16">
            <v>0.67002611682034363</v>
          </cell>
        </row>
        <row r="17">
          <cell r="I17">
            <v>0.80535562905411928</v>
          </cell>
        </row>
        <row r="18">
          <cell r="I18">
            <v>0.89811116639918487</v>
          </cell>
        </row>
        <row r="19">
          <cell r="I19">
            <v>0.9744774270287262</v>
          </cell>
        </row>
        <row r="20">
          <cell r="I20">
            <v>1.1239471251137785</v>
          </cell>
        </row>
        <row r="21">
          <cell r="I21">
            <v>1.2825432987340994</v>
          </cell>
        </row>
        <row r="22">
          <cell r="I22">
            <v>1.4530556979861888</v>
          </cell>
        </row>
        <row r="23">
          <cell r="I23">
            <v>1.6392553722877783</v>
          </cell>
        </row>
        <row r="24">
          <cell r="I24">
            <v>1.8401475946639425</v>
          </cell>
        </row>
        <row r="25">
          <cell r="I25">
            <v>2.4052561673438118</v>
          </cell>
        </row>
        <row r="28">
          <cell r="I28">
            <v>3.6230056809750879</v>
          </cell>
        </row>
        <row r="29">
          <cell r="I29">
            <v>4.2349131863889973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Tables"/>
      <sheetName val="Summary"/>
      <sheetName val="CapitalBudget6MthToDec05"/>
      <sheetName val="Propuesta"/>
    </sheetNames>
    <sheetDataSet>
      <sheetData sheetId="0" refreshError="1">
        <row r="2">
          <cell r="K2" t="str">
            <v>1A</v>
          </cell>
          <cell r="L2" t="str">
            <v>(1) Extreme</v>
          </cell>
        </row>
        <row r="3">
          <cell r="K3" t="str">
            <v>1B</v>
          </cell>
          <cell r="L3" t="str">
            <v>(2) Extreme</v>
          </cell>
        </row>
        <row r="4">
          <cell r="K4" t="str">
            <v>1C</v>
          </cell>
          <cell r="L4" t="str">
            <v>(4) Extreme</v>
          </cell>
        </row>
        <row r="5">
          <cell r="K5" t="str">
            <v>1D</v>
          </cell>
          <cell r="L5" t="str">
            <v>(7) Extreme</v>
          </cell>
        </row>
        <row r="6">
          <cell r="K6" t="str">
            <v>1E</v>
          </cell>
          <cell r="L6" t="str">
            <v>(11) High</v>
          </cell>
        </row>
        <row r="7">
          <cell r="K7" t="str">
            <v>2A</v>
          </cell>
          <cell r="L7" t="str">
            <v>(3) Extreme</v>
          </cell>
        </row>
        <row r="8">
          <cell r="K8" t="str">
            <v>2B</v>
          </cell>
          <cell r="L8" t="str">
            <v>(5) Extreme</v>
          </cell>
        </row>
        <row r="9">
          <cell r="K9" t="str">
            <v>2C</v>
          </cell>
          <cell r="L9" t="str">
            <v>(8) Extreme</v>
          </cell>
        </row>
        <row r="10">
          <cell r="K10" t="str">
            <v>2D</v>
          </cell>
          <cell r="L10" t="str">
            <v>(12) High</v>
          </cell>
        </row>
        <row r="11">
          <cell r="K11" t="str">
            <v>2E</v>
          </cell>
          <cell r="L11" t="str">
            <v>(16) High</v>
          </cell>
        </row>
        <row r="12">
          <cell r="K12" t="str">
            <v>3A</v>
          </cell>
          <cell r="L12" t="str">
            <v>(6) Extreme</v>
          </cell>
        </row>
        <row r="13">
          <cell r="K13" t="str">
            <v>3B</v>
          </cell>
          <cell r="L13" t="str">
            <v>(9) High</v>
          </cell>
        </row>
        <row r="14">
          <cell r="K14" t="str">
            <v>3C</v>
          </cell>
          <cell r="L14" t="str">
            <v>(13) High</v>
          </cell>
        </row>
        <row r="15">
          <cell r="K15" t="str">
            <v>3D</v>
          </cell>
          <cell r="L15" t="str">
            <v>(17) Moderate</v>
          </cell>
        </row>
        <row r="16">
          <cell r="K16" t="str">
            <v>3E</v>
          </cell>
          <cell r="L16" t="str">
            <v>(20) Moderate</v>
          </cell>
        </row>
        <row r="17">
          <cell r="K17" t="str">
            <v>4A</v>
          </cell>
          <cell r="L17" t="str">
            <v>(10) High</v>
          </cell>
        </row>
        <row r="18">
          <cell r="K18" t="str">
            <v>4B</v>
          </cell>
          <cell r="L18" t="str">
            <v>(14) High</v>
          </cell>
        </row>
        <row r="19">
          <cell r="K19" t="str">
            <v>4C</v>
          </cell>
          <cell r="L19" t="str">
            <v>(18) Moderate</v>
          </cell>
        </row>
        <row r="20">
          <cell r="K20" t="str">
            <v>4D</v>
          </cell>
          <cell r="L20" t="str">
            <v>(21) Low</v>
          </cell>
        </row>
        <row r="21">
          <cell r="K21" t="str">
            <v>4E</v>
          </cell>
          <cell r="L21" t="str">
            <v>(23) Low</v>
          </cell>
        </row>
        <row r="22">
          <cell r="K22" t="str">
            <v>5A</v>
          </cell>
          <cell r="L22" t="str">
            <v>(15) High</v>
          </cell>
        </row>
        <row r="23">
          <cell r="K23" t="str">
            <v>5B</v>
          </cell>
          <cell r="L23" t="str">
            <v>(19) Moderate</v>
          </cell>
        </row>
        <row r="24">
          <cell r="K24" t="str">
            <v>5C</v>
          </cell>
          <cell r="L24" t="str">
            <v>(22) Low</v>
          </cell>
        </row>
        <row r="25">
          <cell r="K25" t="str">
            <v>5D</v>
          </cell>
          <cell r="L25" t="str">
            <v>(24) Low</v>
          </cell>
        </row>
        <row r="26">
          <cell r="K26" t="str">
            <v>5E</v>
          </cell>
          <cell r="L26" t="str">
            <v>(25) Low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illas"/>
      <sheetName val="GENERAL "/>
      <sheetName val="cap 5-ELECTRICAS "/>
      <sheetName val="datosluminariasRoyAlPHa"/>
      <sheetName val="RefTables"/>
      <sheetName val="Registros_de_Asistencia"/>
      <sheetName val="Simulación Inf."/>
    </sheetNames>
    <sheetDataSet>
      <sheetData sheetId="0"/>
      <sheetData sheetId="1"/>
      <sheetData sheetId="2"/>
      <sheetData sheetId="3">
        <row r="1">
          <cell r="A1" t="str">
            <v>Luminarias de 70W-220V con brazo Sodio</v>
          </cell>
        </row>
        <row r="2">
          <cell r="A2" t="str">
            <v>Luminarias de 150W-220V con brazo Sodio</v>
          </cell>
        </row>
        <row r="3">
          <cell r="A3" t="str">
            <v>Luminarias de 250W-220V con brazo Sodio</v>
          </cell>
        </row>
        <row r="4">
          <cell r="A4" t="str">
            <v>Luminarias de 400W-220V con brazo Sodio</v>
          </cell>
        </row>
        <row r="5">
          <cell r="A5" t="str">
            <v xml:space="preserve">Reflectores tipo RCG de 1000W-220V </v>
          </cell>
        </row>
        <row r="6">
          <cell r="A6" t="str">
            <v>Luminarias tipo RAP de 70W-220V</v>
          </cell>
        </row>
        <row r="7">
          <cell r="A7" t="str">
            <v>Bombillos de Sodio 70W-220V</v>
          </cell>
        </row>
        <row r="8">
          <cell r="A8" t="str">
            <v>Bombillos de Sodio 150W-220V</v>
          </cell>
        </row>
        <row r="9">
          <cell r="A9" t="str">
            <v>Bombillos de Sodio 250W-220V</v>
          </cell>
        </row>
        <row r="10">
          <cell r="A10" t="str">
            <v>Bombillos de Sodio 400W-220V</v>
          </cell>
        </row>
        <row r="11">
          <cell r="A11" t="str">
            <v>Bombillos de Sodio 1000W-220V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arios"/>
      <sheetName val="Precios"/>
      <sheetName val="Unitarios"/>
      <sheetName val="Presupuesto"/>
      <sheetName val="Cronograma"/>
      <sheetName val="APU - Agualongo"/>
    </sheetNames>
    <sheetDataSet>
      <sheetData sheetId="0">
        <row r="2">
          <cell r="B2">
            <v>689454</v>
          </cell>
        </row>
      </sheetData>
      <sheetData sheetId="1"/>
      <sheetData sheetId="2">
        <row r="1">
          <cell r="A1" t="str">
            <v>Replanteo en sitio</v>
          </cell>
        </row>
      </sheetData>
      <sheetData sheetId="3"/>
      <sheetData sheetId="4"/>
      <sheetData sheetId="5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page"/>
      <sheetName val="Summary"/>
      <sheetName val="Creation of value"/>
      <sheetName val="Defining the problem"/>
      <sheetName val="Logic trees"/>
      <sheetName val="The value chain"/>
      <sheetName val="Value driver analysis"/>
      <sheetName val="Sources of project value"/>
      <sheetName val="Principles of valuation"/>
      <sheetName val="Forecasting cash flow"/>
      <sheetName val="Principles of investment risk"/>
      <sheetName val="Capital asset pricing model"/>
      <sheetName val="Project cost of capital"/>
      <sheetName val="Project risk analysis"/>
      <sheetName val="Alternative investment criteria"/>
      <sheetName val="Communicating value"/>
      <sheetName val="Principles of spreadsheeting"/>
      <sheetName val="Spreadsheet standards (1)"/>
      <sheetName val="Spreadsheet standards (2)"/>
      <sheetName val="Reconciling value"/>
      <sheetName val="Mine variance - graph"/>
      <sheetName val="Mine variance - tree"/>
      <sheetName val="Graph data"/>
      <sheetName val="Graph data (2)"/>
      <sheetName val="datosluminariasRoyAlPH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 MENORES"/>
      <sheetName val="LISTA PRECIO"/>
      <sheetName val="CUAD"/>
      <sheetName val="CEM-AREN"/>
      <sheetName val="PRESUPU"/>
      <sheetName val="RENDIMIEN"/>
      <sheetName val="ANALISIS BASICO"/>
      <sheetName val="1.PRELI"/>
      <sheetName val="2 CIMI"/>
      <sheetName val="3.ESTRU"/>
      <sheetName val="4.MURO"/>
      <sheetName val="5.CUBIE"/>
      <sheetName val="6.PISO"/>
      <sheetName val="7.CARPI"/>
      <sheetName val="8.ACAB MU"/>
      <sheetName val="9.INST SANT"/>
      <sheetName val="10.INST HIDRA"/>
      <sheetName val="11.INST ELECT"/>
      <sheetName val="12.APAR SANIT"/>
      <sheetName val="13.INST GAS.NAT"/>
      <sheetName val="14.PINTU"/>
      <sheetName val="15.ASEO GEN"/>
      <sheetName val="ITEM-COSTO"/>
      <sheetName val="ACT-COST"/>
      <sheetName val="ACT-%"/>
      <sheetName val="CONCRETOS"/>
      <sheetName val="CONCRET"/>
      <sheetName val="Hoja2"/>
      <sheetName val="DURACION"/>
      <sheetName val="CTO INDIR"/>
      <sheetName val="MATERIALES"/>
      <sheetName val="PREACTA(1)"/>
    </sheetNames>
    <sheetDataSet>
      <sheetData sheetId="0" refreshError="1"/>
      <sheetData sheetId="1" refreshError="1">
        <row r="72">
          <cell r="B72">
            <v>8120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Index"/>
      <sheetName val="Project Parameters"/>
      <sheetName val="Fleet"/>
      <sheetName val="Utilisation"/>
      <sheetName val="Support Equipment"/>
      <sheetName val="Truck Nos - Coal"/>
      <sheetName val="Truck Nos - Waste"/>
      <sheetName val="Ground Prep - Coal"/>
      <sheetName val="Ground Prep - Waste"/>
      <sheetName val="Capacity"/>
      <sheetName val="Pasted Schedule"/>
      <sheetName val="MANUAL CONTRACTOR ANNUAL VOLUME"/>
      <sheetName val="Waste Exc Prod"/>
      <sheetName val="Coal Exc Prod"/>
      <sheetName val="Work Hrs - FEL&amp;EXC "/>
      <sheetName val="Work Hrs - Trucks&amp;Support"/>
      <sheetName val="Hours Summary"/>
      <sheetName val="Equip Selection &amp; Roster"/>
      <sheetName val="Truck Cycle Data"/>
      <sheetName val="OC Equip Data"/>
      <sheetName val="Mine variance - tree"/>
    </sheetNames>
    <sheetDataSet>
      <sheetData sheetId="0"/>
      <sheetData sheetId="1">
        <row r="41">
          <cell r="S41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1 (2)"/>
      <sheetName val="Hoja4"/>
      <sheetName val="Hoja4 (2)"/>
      <sheetName val="Hoja4 (3)"/>
      <sheetName val="Hoja2"/>
      <sheetName val="Hoja3"/>
    </sheetNames>
    <sheetDataSet>
      <sheetData sheetId="0" refreshError="1">
        <row r="60">
          <cell r="F60">
            <v>80591.125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 con"/>
      <sheetName val="FACTORES"/>
      <sheetName val="ACOMETIDAS"/>
      <sheetName val="SUMA TUBERIA"/>
      <sheetName val="TUBERIA"/>
      <sheetName val="CONST DOM"/>
      <sheetName val="PAVIMENTO"/>
      <sheetName val="dem poz"/>
      <sheetName val="RESUMEN"/>
      <sheetName val="SAN BASILIO N"/>
    </sheetNames>
    <sheetDataSet>
      <sheetData sheetId="0"/>
      <sheetData sheetId="1"/>
      <sheetData sheetId="2"/>
      <sheetData sheetId="3"/>
      <sheetData sheetId="4" refreshError="1">
        <row r="10">
          <cell r="AB10">
            <v>0</v>
          </cell>
        </row>
        <row r="14">
          <cell r="AB14">
            <v>0.56999999999999995</v>
          </cell>
        </row>
        <row r="15">
          <cell r="AB15">
            <v>0</v>
          </cell>
        </row>
        <row r="19">
          <cell r="AB19">
            <v>0.56999999999999995</v>
          </cell>
        </row>
        <row r="20">
          <cell r="AB20">
            <v>0</v>
          </cell>
        </row>
        <row r="24">
          <cell r="AB24">
            <v>0.56999999999999995</v>
          </cell>
        </row>
        <row r="25">
          <cell r="AB25">
            <v>0</v>
          </cell>
        </row>
        <row r="29">
          <cell r="AB29">
            <v>0.56999999999999995</v>
          </cell>
        </row>
        <row r="30">
          <cell r="AB30">
            <v>0</v>
          </cell>
        </row>
        <row r="34">
          <cell r="AB34">
            <v>0.56999999999999995</v>
          </cell>
        </row>
        <row r="35">
          <cell r="AB35">
            <v>0</v>
          </cell>
        </row>
        <row r="39">
          <cell r="AB39">
            <v>0</v>
          </cell>
        </row>
        <row r="40">
          <cell r="AB40">
            <v>0</v>
          </cell>
        </row>
        <row r="44">
          <cell r="AB44">
            <v>0.56999999999999995</v>
          </cell>
        </row>
        <row r="45">
          <cell r="AB45">
            <v>0</v>
          </cell>
        </row>
        <row r="49">
          <cell r="AB49">
            <v>0.56999999999999995</v>
          </cell>
        </row>
        <row r="50">
          <cell r="AB50">
            <v>0</v>
          </cell>
        </row>
        <row r="54">
          <cell r="AB54">
            <v>0.56999999999999995</v>
          </cell>
        </row>
        <row r="55">
          <cell r="AB55">
            <v>0</v>
          </cell>
        </row>
        <row r="59">
          <cell r="AB59">
            <v>0.56999999999999995</v>
          </cell>
        </row>
        <row r="60">
          <cell r="AB60">
            <v>0</v>
          </cell>
        </row>
        <row r="64">
          <cell r="AB64">
            <v>0.56999999999999995</v>
          </cell>
        </row>
        <row r="65">
          <cell r="AB65">
            <v>0</v>
          </cell>
        </row>
        <row r="69">
          <cell r="AB69">
            <v>0.56999999999999995</v>
          </cell>
        </row>
        <row r="70">
          <cell r="AB70">
            <v>0</v>
          </cell>
        </row>
        <row r="74">
          <cell r="AB74">
            <v>0.56999999999999995</v>
          </cell>
        </row>
        <row r="75">
          <cell r="AB75">
            <v>0</v>
          </cell>
        </row>
        <row r="79">
          <cell r="AB79">
            <v>0.56999999999999995</v>
          </cell>
        </row>
        <row r="80">
          <cell r="AB80">
            <v>0</v>
          </cell>
        </row>
        <row r="84">
          <cell r="AB84">
            <v>0.56999999999999995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ORES"/>
      <sheetName val="TUBERIA"/>
    </sheetNames>
    <sheetDataSet>
      <sheetData sheetId="0" refreshError="1">
        <row r="8">
          <cell r="M8">
            <v>1.6584571641407996E-2</v>
          </cell>
        </row>
        <row r="9">
          <cell r="M9">
            <v>2.2426467938538669E-2</v>
          </cell>
        </row>
        <row r="10">
          <cell r="M10">
            <v>2.8274936599466664E-2</v>
          </cell>
        </row>
        <row r="11">
          <cell r="M11">
            <v>3.829661593736533E-2</v>
          </cell>
        </row>
        <row r="12">
          <cell r="M12">
            <v>4.5516980430421336E-2</v>
          </cell>
        </row>
        <row r="13">
          <cell r="M13">
            <v>5.3258333226048005E-2</v>
          </cell>
        </row>
        <row r="14">
          <cell r="M14">
            <v>6.1634517528832006E-2</v>
          </cell>
        </row>
        <row r="15">
          <cell r="M15">
            <v>7.0733394045866677E-2</v>
          </cell>
        </row>
        <row r="16">
          <cell r="M16">
            <v>9.5576087426047993E-2</v>
          </cell>
        </row>
        <row r="17">
          <cell r="M17">
            <v>0.12212833482117867</v>
          </cell>
        </row>
        <row r="18">
          <cell r="M18">
            <v>0.14359225586346663</v>
          </cell>
        </row>
        <row r="19">
          <cell r="M19">
            <v>0.17174652128076801</v>
          </cell>
        </row>
        <row r="20">
          <cell r="M20">
            <v>0.20882594236319996</v>
          </cell>
        </row>
        <row r="21">
          <cell r="M21">
            <v>0.24948355910860801</v>
          </cell>
        </row>
        <row r="22">
          <cell r="M22">
            <v>0.29331212464947198</v>
          </cell>
        </row>
        <row r="23">
          <cell r="M23">
            <v>0.50414299258879991</v>
          </cell>
        </row>
      </sheetData>
      <sheetData sheetId="1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ÁLISIS MANO DE OBRA"/>
      <sheetName val="BASE DE DATOS"/>
      <sheetName val="Hoja1"/>
      <sheetName val="ANALISIS UNITARIOS"/>
      <sheetName val="APUS NUEVOS"/>
      <sheetName val="apus electricos"/>
      <sheetName val="ITEMS"/>
      <sheetName val="Datos de ejemplo"/>
      <sheetName val="TRANSPORT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00"/>
      <sheetName val="June00"/>
      <sheetName val="Sheet3"/>
      <sheetName val="Sheet4"/>
      <sheetName val="Sheet6"/>
      <sheetName val="Sheet7"/>
      <sheetName val="Sheet9"/>
      <sheetName val="Sheet10"/>
      <sheetName val="Index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BS1015</v>
          </cell>
          <cell r="B2" t="str">
            <v>MURRIN MURRIN CHQ ACC</v>
          </cell>
          <cell r="C2">
            <v>-919953.21</v>
          </cell>
          <cell r="D2">
            <v>-408212.97</v>
          </cell>
          <cell r="E2">
            <v>-1328166.18</v>
          </cell>
        </row>
        <row r="3">
          <cell r="A3" t="str">
            <v>BS1018</v>
          </cell>
          <cell r="B3" t="str">
            <v>ANO USD CHQ ACCT</v>
          </cell>
          <cell r="C3">
            <v>5879906</v>
          </cell>
          <cell r="D3">
            <v>-5901378.1799999997</v>
          </cell>
          <cell r="E3">
            <v>-21472.18</v>
          </cell>
        </row>
        <row r="4">
          <cell r="A4" t="str">
            <v>BS1077</v>
          </cell>
          <cell r="B4" t="str">
            <v>PETTY CASH MMO MINING</v>
          </cell>
          <cell r="C4">
            <v>1000</v>
          </cell>
          <cell r="D4">
            <v>0</v>
          </cell>
          <cell r="E4">
            <v>1000</v>
          </cell>
        </row>
        <row r="5">
          <cell r="A5" t="str">
            <v>BS1079</v>
          </cell>
          <cell r="B5" t="str">
            <v>PETTY CASH MMO PERTH</v>
          </cell>
          <cell r="C5">
            <v>1000</v>
          </cell>
          <cell r="D5">
            <v>0</v>
          </cell>
          <cell r="E5">
            <v>1000</v>
          </cell>
        </row>
        <row r="6">
          <cell r="A6" t="str">
            <v>BS1080</v>
          </cell>
          <cell r="B6" t="str">
            <v>PETTY CASH MELBOURNE</v>
          </cell>
          <cell r="C6">
            <v>500</v>
          </cell>
          <cell r="D6">
            <v>1000</v>
          </cell>
          <cell r="E6">
            <v>1500</v>
          </cell>
        </row>
        <row r="7">
          <cell r="A7" t="str">
            <v>BS1140</v>
          </cell>
          <cell r="B7" t="str">
            <v>GUAR TERM DEP OFFSET</v>
          </cell>
          <cell r="C7">
            <v>1430000</v>
          </cell>
          <cell r="D7">
            <v>0</v>
          </cell>
          <cell r="E7">
            <v>1430000</v>
          </cell>
        </row>
        <row r="8">
          <cell r="A8" t="str">
            <v>BS1205</v>
          </cell>
          <cell r="B8" t="str">
            <v>TRADE DBTRS ABACUS</v>
          </cell>
          <cell r="C8">
            <v>134401.92000000001</v>
          </cell>
          <cell r="D8">
            <v>-250</v>
          </cell>
          <cell r="E8">
            <v>134151.92000000001</v>
          </cell>
        </row>
        <row r="9">
          <cell r="A9" t="str">
            <v>BS1207</v>
          </cell>
          <cell r="B9" t="str">
            <v>DEBTOR FD MISC ACC</v>
          </cell>
          <cell r="C9">
            <v>880148.03</v>
          </cell>
          <cell r="D9">
            <v>386685.55</v>
          </cell>
          <cell r="E9">
            <v>1266833.58</v>
          </cell>
        </row>
        <row r="10">
          <cell r="A10" t="str">
            <v>BS1208</v>
          </cell>
          <cell r="B10" t="str">
            <v>DEBTOR - INITCO</v>
          </cell>
          <cell r="C10">
            <v>17645.87</v>
          </cell>
          <cell r="D10">
            <v>-1780.97</v>
          </cell>
          <cell r="E10">
            <v>15864.9</v>
          </cell>
        </row>
        <row r="11">
          <cell r="A11" t="str">
            <v>BS1209</v>
          </cell>
          <cell r="B11" t="str">
            <v>DEBTOR - CSM</v>
          </cell>
          <cell r="C11">
            <v>318214.39</v>
          </cell>
          <cell r="D11">
            <v>-71279.210000000006</v>
          </cell>
          <cell r="E11">
            <v>246935.18</v>
          </cell>
        </row>
        <row r="12">
          <cell r="A12" t="str">
            <v>BS1210</v>
          </cell>
          <cell r="B12" t="str">
            <v>DEBTOR FLUOR DANIEL</v>
          </cell>
          <cell r="C12">
            <v>21283050.050000001</v>
          </cell>
          <cell r="D12">
            <v>455476.19</v>
          </cell>
          <cell r="E12">
            <v>21738526.239999998</v>
          </cell>
        </row>
        <row r="13">
          <cell r="A13" t="str">
            <v>BS1211</v>
          </cell>
          <cell r="B13" t="str">
            <v>DEBTOR - BRAMBLES</v>
          </cell>
          <cell r="C13">
            <v>52711.74</v>
          </cell>
          <cell r="D13">
            <v>-11446.15</v>
          </cell>
          <cell r="E13">
            <v>41265.589999999997</v>
          </cell>
        </row>
        <row r="14">
          <cell r="A14" t="str">
            <v>BS1213</v>
          </cell>
          <cell r="B14" t="str">
            <v>DEBTOR WALLIS DRILL'G</v>
          </cell>
          <cell r="C14">
            <v>17224.98</v>
          </cell>
          <cell r="D14">
            <v>-1266.7</v>
          </cell>
          <cell r="E14">
            <v>15958.28</v>
          </cell>
        </row>
        <row r="15">
          <cell r="A15" t="str">
            <v>BS1214</v>
          </cell>
          <cell r="B15" t="str">
            <v>DEBTOR - BOC</v>
          </cell>
          <cell r="C15">
            <v>14273.32</v>
          </cell>
          <cell r="D15">
            <v>22477.93</v>
          </cell>
          <cell r="E15">
            <v>36751.25</v>
          </cell>
        </row>
        <row r="16">
          <cell r="A16" t="str">
            <v>BS1215</v>
          </cell>
          <cell r="B16" t="str">
            <v>DEBTOR SHRM (BIDARN)</v>
          </cell>
          <cell r="C16">
            <v>82145.98</v>
          </cell>
          <cell r="D16">
            <v>4606.84</v>
          </cell>
          <cell r="E16">
            <v>86752.82</v>
          </cell>
        </row>
        <row r="17">
          <cell r="A17" t="str">
            <v>BS1227</v>
          </cell>
          <cell r="B17" t="str">
            <v>DEBTOR FD OTHER EPC</v>
          </cell>
          <cell r="C17">
            <v>60448850.609999999</v>
          </cell>
          <cell r="D17">
            <v>21156358.390000001</v>
          </cell>
          <cell r="E17">
            <v>81605209</v>
          </cell>
        </row>
        <row r="18">
          <cell r="A18" t="str">
            <v>BS1232</v>
          </cell>
          <cell r="B18" t="str">
            <v>DEBTOR - BRANDRILL</v>
          </cell>
          <cell r="C18">
            <v>7692.28</v>
          </cell>
          <cell r="D18">
            <v>-4506.79</v>
          </cell>
          <cell r="E18">
            <v>3185.49</v>
          </cell>
        </row>
        <row r="19">
          <cell r="A19" t="str">
            <v>BS1234</v>
          </cell>
          <cell r="B19" t="str">
            <v>DEBTOR - EUREST</v>
          </cell>
          <cell r="C19">
            <v>19862.53</v>
          </cell>
          <cell r="D19">
            <v>4378.71</v>
          </cell>
          <cell r="E19">
            <v>24241.24</v>
          </cell>
        </row>
        <row r="20">
          <cell r="A20" t="str">
            <v>BS1235</v>
          </cell>
          <cell r="B20" t="str">
            <v>DEBTOR - US FILTERS</v>
          </cell>
          <cell r="C20">
            <v>80108.02</v>
          </cell>
          <cell r="D20">
            <v>-1100</v>
          </cell>
          <cell r="E20">
            <v>79008.02</v>
          </cell>
        </row>
        <row r="21">
          <cell r="A21" t="str">
            <v>BS1236</v>
          </cell>
          <cell r="B21" t="str">
            <v>DEBTOR - FURNACE TECH</v>
          </cell>
          <cell r="C21">
            <v>700</v>
          </cell>
          <cell r="D21">
            <v>0</v>
          </cell>
          <cell r="E21">
            <v>700</v>
          </cell>
        </row>
        <row r="22">
          <cell r="A22" t="str">
            <v>BS1237</v>
          </cell>
          <cell r="B22" t="str">
            <v>DEBTOR - H2 PLT LINDE</v>
          </cell>
          <cell r="C22">
            <v>9019.5400000000009</v>
          </cell>
          <cell r="D22">
            <v>0</v>
          </cell>
          <cell r="E22">
            <v>9019.5400000000009</v>
          </cell>
        </row>
        <row r="23">
          <cell r="A23" t="str">
            <v>BS1238</v>
          </cell>
          <cell r="B23" t="str">
            <v>DEBTOR - WEIR</v>
          </cell>
          <cell r="C23">
            <v>2524.9899999999998</v>
          </cell>
          <cell r="D23">
            <v>-2525</v>
          </cell>
          <cell r="E23">
            <v>-0.01</v>
          </cell>
        </row>
        <row r="24">
          <cell r="A24" t="str">
            <v>BS1240</v>
          </cell>
          <cell r="B24" t="str">
            <v>DEBTOR - AUSCLAD IND</v>
          </cell>
          <cell r="C24">
            <v>15503.65</v>
          </cell>
          <cell r="D24">
            <v>-15503.65</v>
          </cell>
          <cell r="E24">
            <v>0</v>
          </cell>
        </row>
        <row r="25">
          <cell r="A25" t="str">
            <v>BS1244</v>
          </cell>
          <cell r="B25" t="str">
            <v>DEBTOR - ATKINS</v>
          </cell>
          <cell r="C25">
            <v>865.86</v>
          </cell>
          <cell r="D25">
            <v>-865.86</v>
          </cell>
          <cell r="E25">
            <v>0</v>
          </cell>
        </row>
        <row r="26">
          <cell r="A26" t="str">
            <v>BS1245</v>
          </cell>
          <cell r="B26" t="str">
            <v>DEBTOR - ASC-E</v>
          </cell>
          <cell r="C26">
            <v>62498.2</v>
          </cell>
          <cell r="D26">
            <v>300</v>
          </cell>
          <cell r="E26">
            <v>62798.2</v>
          </cell>
        </row>
        <row r="27">
          <cell r="A27" t="str">
            <v>BS1246</v>
          </cell>
          <cell r="B27" t="str">
            <v>DEBTOR - BORAL BUILD</v>
          </cell>
          <cell r="C27">
            <v>802.51</v>
          </cell>
          <cell r="D27">
            <v>981.97</v>
          </cell>
          <cell r="E27">
            <v>1784.48</v>
          </cell>
        </row>
        <row r="28">
          <cell r="A28" t="str">
            <v>BS1247</v>
          </cell>
          <cell r="B28" t="str">
            <v>DEBTOR - BYAC</v>
          </cell>
          <cell r="C28">
            <v>12514.9</v>
          </cell>
          <cell r="D28">
            <v>25428.95</v>
          </cell>
          <cell r="E28">
            <v>37943.85</v>
          </cell>
        </row>
        <row r="29">
          <cell r="A29" t="str">
            <v>BS1248</v>
          </cell>
          <cell r="B29" t="str">
            <v>DEBTOR - COATES HIRE</v>
          </cell>
          <cell r="C29">
            <v>4246.1499999999996</v>
          </cell>
          <cell r="D29">
            <v>-402.9</v>
          </cell>
          <cell r="E29">
            <v>3843.25</v>
          </cell>
        </row>
        <row r="30">
          <cell r="A30" t="str">
            <v>BS1249</v>
          </cell>
          <cell r="B30" t="str">
            <v>DEBTOR-COCKBURN HIRE</v>
          </cell>
          <cell r="C30">
            <v>4414.3999999999996</v>
          </cell>
          <cell r="D30">
            <v>-471.93</v>
          </cell>
          <cell r="E30">
            <v>3942.47</v>
          </cell>
        </row>
        <row r="31">
          <cell r="A31" t="str">
            <v>BS1250</v>
          </cell>
          <cell r="B31" t="str">
            <v>DEBTOR - CSR</v>
          </cell>
          <cell r="C31">
            <v>-814.72</v>
          </cell>
          <cell r="D31">
            <v>-1017.56</v>
          </cell>
          <cell r="E31">
            <v>-1832.28</v>
          </cell>
        </row>
        <row r="32">
          <cell r="A32" t="str">
            <v>BS1251</v>
          </cell>
          <cell r="B32" t="str">
            <v>DEBTOR - JAMES HARDIE</v>
          </cell>
          <cell r="C32">
            <v>-200.01</v>
          </cell>
          <cell r="D32">
            <v>0</v>
          </cell>
          <cell r="E32">
            <v>-200.01</v>
          </cell>
        </row>
        <row r="33">
          <cell r="A33" t="str">
            <v>BS1255</v>
          </cell>
          <cell r="B33" t="str">
            <v>DEBTOR - NATIONAL JET</v>
          </cell>
          <cell r="C33">
            <v>2426.16</v>
          </cell>
          <cell r="D33">
            <v>111.67</v>
          </cell>
          <cell r="E33">
            <v>2537.83</v>
          </cell>
        </row>
        <row r="34">
          <cell r="A34" t="str">
            <v>BS1256</v>
          </cell>
          <cell r="B34" t="str">
            <v>DEBTOR - SMC VENDING</v>
          </cell>
          <cell r="C34">
            <v>63523.17</v>
          </cell>
          <cell r="D34">
            <v>-1955.2</v>
          </cell>
          <cell r="E34">
            <v>61567.97</v>
          </cell>
        </row>
        <row r="35">
          <cell r="A35" t="str">
            <v>BS1257</v>
          </cell>
          <cell r="B35" t="str">
            <v>DEBTOR - SULLIVANS</v>
          </cell>
          <cell r="C35">
            <v>5292.22</v>
          </cell>
          <cell r="D35">
            <v>-874.06</v>
          </cell>
          <cell r="E35">
            <v>4418.16</v>
          </cell>
        </row>
        <row r="36">
          <cell r="A36" t="str">
            <v>BS1258</v>
          </cell>
          <cell r="B36" t="str">
            <v>DEBTOR - GOODYEAR</v>
          </cell>
          <cell r="C36">
            <v>50</v>
          </cell>
          <cell r="D36">
            <v>-50</v>
          </cell>
          <cell r="E36">
            <v>0</v>
          </cell>
        </row>
        <row r="37">
          <cell r="A37" t="str">
            <v>BS1260</v>
          </cell>
          <cell r="B37" t="str">
            <v>DEBTOR - MONODELPHOUS</v>
          </cell>
          <cell r="C37">
            <v>16081.72</v>
          </cell>
          <cell r="D37">
            <v>-11776.16</v>
          </cell>
          <cell r="E37">
            <v>4305.5600000000004</v>
          </cell>
        </row>
        <row r="38">
          <cell r="A38" t="str">
            <v>BS1261</v>
          </cell>
          <cell r="B38" t="str">
            <v>DEBTOR - ALLJAY</v>
          </cell>
          <cell r="C38">
            <v>13527.47</v>
          </cell>
          <cell r="D38">
            <v>6534.16</v>
          </cell>
          <cell r="E38">
            <v>20061.63</v>
          </cell>
        </row>
        <row r="39">
          <cell r="A39" t="str">
            <v>BS1263</v>
          </cell>
          <cell r="B39" t="str">
            <v>DR GARDENER PERROTT</v>
          </cell>
          <cell r="C39">
            <v>38212.19</v>
          </cell>
          <cell r="D39">
            <v>-6511.38</v>
          </cell>
          <cell r="E39">
            <v>31700.81</v>
          </cell>
        </row>
        <row r="40">
          <cell r="A40" t="str">
            <v>BS1264</v>
          </cell>
          <cell r="B40" t="str">
            <v>DEBTOR - SHELL AUST</v>
          </cell>
          <cell r="C40">
            <v>1882.46</v>
          </cell>
          <cell r="D40">
            <v>240.16</v>
          </cell>
          <cell r="E40">
            <v>2122.62</v>
          </cell>
        </row>
        <row r="41">
          <cell r="A41" t="str">
            <v>BS1265</v>
          </cell>
          <cell r="B41" t="str">
            <v>DEBTOR JR ENGINEERING</v>
          </cell>
          <cell r="C41">
            <v>15173.66</v>
          </cell>
          <cell r="D41">
            <v>-1662.57</v>
          </cell>
          <cell r="E41">
            <v>13511.09</v>
          </cell>
        </row>
        <row r="42">
          <cell r="A42" t="str">
            <v>BS1266</v>
          </cell>
          <cell r="B42" t="str">
            <v>DEBTOR - YORK LINING</v>
          </cell>
          <cell r="C42">
            <v>1950</v>
          </cell>
          <cell r="D42">
            <v>-1950</v>
          </cell>
          <cell r="E42">
            <v>0</v>
          </cell>
        </row>
        <row r="43">
          <cell r="A43" t="str">
            <v>BS1269</v>
          </cell>
          <cell r="B43" t="str">
            <v>DEBTOR-SONS OF GWALIA</v>
          </cell>
          <cell r="C43">
            <v>-200</v>
          </cell>
          <cell r="D43">
            <v>580</v>
          </cell>
          <cell r="E43">
            <v>380</v>
          </cell>
        </row>
        <row r="44">
          <cell r="A44" t="str">
            <v>BS1270</v>
          </cell>
          <cell r="B44" t="str">
            <v>DEBTOR-FD VENDOR REPS</v>
          </cell>
          <cell r="C44">
            <v>117741.89</v>
          </cell>
          <cell r="D44">
            <v>-159954.17000000001</v>
          </cell>
          <cell r="E44">
            <v>-42212.28</v>
          </cell>
        </row>
        <row r="45">
          <cell r="A45" t="str">
            <v>BS1271</v>
          </cell>
          <cell r="B45" t="str">
            <v>DEBTOR-FD ENGINEER'G</v>
          </cell>
          <cell r="C45">
            <v>218895.61</v>
          </cell>
          <cell r="D45">
            <v>-204297.31</v>
          </cell>
          <cell r="E45">
            <v>14598.3</v>
          </cell>
        </row>
        <row r="46">
          <cell r="A46" t="str">
            <v>BS1276</v>
          </cell>
          <cell r="B46" t="str">
            <v>DEBTOR - JSE ELECTRIC</v>
          </cell>
          <cell r="C46">
            <v>-100</v>
          </cell>
          <cell r="D46">
            <v>0</v>
          </cell>
          <cell r="E46">
            <v>-100</v>
          </cell>
        </row>
        <row r="47">
          <cell r="A47" t="str">
            <v>BS1277</v>
          </cell>
          <cell r="B47" t="str">
            <v>DEBTOR - KAMKAL PLUMB</v>
          </cell>
          <cell r="C47">
            <v>1684.23</v>
          </cell>
          <cell r="D47">
            <v>-215.67</v>
          </cell>
          <cell r="E47">
            <v>1468.56</v>
          </cell>
        </row>
        <row r="48">
          <cell r="A48" t="str">
            <v>BS1278</v>
          </cell>
          <cell r="B48" t="str">
            <v>DEBTOR - PROTEC PACIF</v>
          </cell>
          <cell r="C48">
            <v>100</v>
          </cell>
          <cell r="D48">
            <v>-100</v>
          </cell>
          <cell r="E48">
            <v>0</v>
          </cell>
        </row>
        <row r="49">
          <cell r="A49" t="str">
            <v>BS1281</v>
          </cell>
          <cell r="B49" t="str">
            <v>DEBTOR TOTAL CORROSIO</v>
          </cell>
          <cell r="C49">
            <v>23777.75</v>
          </cell>
          <cell r="D49">
            <v>-1449.66</v>
          </cell>
          <cell r="E49">
            <v>22328.09</v>
          </cell>
        </row>
        <row r="50">
          <cell r="A50" t="str">
            <v>BS1282</v>
          </cell>
          <cell r="B50" t="str">
            <v>DEBTOR - WRECKAIR</v>
          </cell>
          <cell r="C50">
            <v>803.5</v>
          </cell>
          <cell r="D50">
            <v>-78.599999999999994</v>
          </cell>
          <cell r="E50">
            <v>724.9</v>
          </cell>
        </row>
        <row r="51">
          <cell r="A51" t="str">
            <v>BS1283</v>
          </cell>
          <cell r="B51" t="str">
            <v>DEBTOR - ARB MECHANIA</v>
          </cell>
          <cell r="C51">
            <v>271242.96999999997</v>
          </cell>
          <cell r="D51">
            <v>33883.22</v>
          </cell>
          <cell r="E51">
            <v>305126.19</v>
          </cell>
        </row>
        <row r="52">
          <cell r="A52" t="str">
            <v>BS1285</v>
          </cell>
          <cell r="B52" t="str">
            <v>MONOS FDPL WORK HLDG</v>
          </cell>
          <cell r="C52">
            <v>12725.5</v>
          </cell>
          <cell r="D52">
            <v>0</v>
          </cell>
          <cell r="E52">
            <v>12725.5</v>
          </cell>
        </row>
        <row r="53">
          <cell r="A53" t="str">
            <v>BS1286</v>
          </cell>
          <cell r="B53" t="str">
            <v>MONOS AOPL WORK HLDG</v>
          </cell>
          <cell r="C53">
            <v>25574.98</v>
          </cell>
          <cell r="D53">
            <v>0</v>
          </cell>
          <cell r="E53">
            <v>25574.98</v>
          </cell>
        </row>
        <row r="54">
          <cell r="A54" t="str">
            <v>BS1287</v>
          </cell>
          <cell r="B54" t="str">
            <v>DEBTOR - EUREST SECUR</v>
          </cell>
          <cell r="C54">
            <v>8020.49</v>
          </cell>
          <cell r="D54">
            <v>-4150</v>
          </cell>
          <cell r="E54">
            <v>3870.49</v>
          </cell>
        </row>
        <row r="55">
          <cell r="A55" t="str">
            <v>BS1290</v>
          </cell>
          <cell r="B55" t="str">
            <v>PROV DOUBTFUL DEBTS</v>
          </cell>
          <cell r="C55">
            <v>-146091.13</v>
          </cell>
          <cell r="D55">
            <v>-33688.839999999997</v>
          </cell>
          <cell r="E55">
            <v>-179779.97</v>
          </cell>
        </row>
        <row r="56">
          <cell r="A56" t="str">
            <v>BS1292</v>
          </cell>
          <cell r="B56" t="str">
            <v>DEBTOR - CUMMINS</v>
          </cell>
          <cell r="C56">
            <v>100</v>
          </cell>
          <cell r="D56">
            <v>-100</v>
          </cell>
          <cell r="E56">
            <v>0</v>
          </cell>
        </row>
        <row r="57">
          <cell r="A57" t="str">
            <v>BS1298</v>
          </cell>
          <cell r="B57" t="str">
            <v>CENTAUR - SUND DEBTOR</v>
          </cell>
          <cell r="C57">
            <v>174834.62</v>
          </cell>
          <cell r="D57">
            <v>24</v>
          </cell>
          <cell r="E57">
            <v>174858.62</v>
          </cell>
        </row>
        <row r="58">
          <cell r="A58" t="str">
            <v>BS1325</v>
          </cell>
          <cell r="B58" t="str">
            <v>INSURANCE CLAIMS CTRL</v>
          </cell>
          <cell r="C58">
            <v>-378.39</v>
          </cell>
          <cell r="D58">
            <v>0</v>
          </cell>
          <cell r="E58">
            <v>-378.39</v>
          </cell>
        </row>
        <row r="59">
          <cell r="A59" t="str">
            <v>BS1330</v>
          </cell>
          <cell r="B59" t="str">
            <v>SECURITY RENTAL BOND</v>
          </cell>
          <cell r="C59">
            <v>10952.26</v>
          </cell>
          <cell r="D59">
            <v>0</v>
          </cell>
          <cell r="E59">
            <v>10952.26</v>
          </cell>
        </row>
        <row r="60">
          <cell r="A60" t="str">
            <v>BS1340</v>
          </cell>
          <cell r="B60" t="str">
            <v>GST REMIT CONTROL</v>
          </cell>
          <cell r="C60">
            <v>-0.16</v>
          </cell>
          <cell r="D60">
            <v>0</v>
          </cell>
          <cell r="E60">
            <v>-0.16</v>
          </cell>
        </row>
        <row r="61">
          <cell r="A61" t="str">
            <v>BS1345</v>
          </cell>
          <cell r="B61" t="str">
            <v>WITHHOLDING TAX PAID</v>
          </cell>
          <cell r="C61">
            <v>2175.1999999999998</v>
          </cell>
          <cell r="D61">
            <v>0</v>
          </cell>
          <cell r="E61">
            <v>2175.1999999999998</v>
          </cell>
        </row>
        <row r="62">
          <cell r="A62" t="str">
            <v>BS1350</v>
          </cell>
          <cell r="B62" t="str">
            <v>WORKERS COMP CONTROL</v>
          </cell>
          <cell r="C62">
            <v>-2179.81</v>
          </cell>
          <cell r="D62">
            <v>6532.26</v>
          </cell>
          <cell r="E62">
            <v>4352.45</v>
          </cell>
        </row>
        <row r="63">
          <cell r="A63" t="str">
            <v>BS1360</v>
          </cell>
          <cell r="B63" t="str">
            <v>GENERAL SUSPENSE</v>
          </cell>
          <cell r="C63">
            <v>439990.71</v>
          </cell>
          <cell r="D63">
            <v>-366150.23</v>
          </cell>
          <cell r="E63">
            <v>73840.479999999996</v>
          </cell>
        </row>
        <row r="64">
          <cell r="A64" t="str">
            <v>BS1370</v>
          </cell>
          <cell r="B64" t="str">
            <v>INSURANCE PMTS HOLDNG</v>
          </cell>
          <cell r="C64">
            <v>173433.45</v>
          </cell>
          <cell r="D64">
            <v>-173433.45</v>
          </cell>
          <cell r="E64">
            <v>0</v>
          </cell>
        </row>
        <row r="65">
          <cell r="A65" t="str">
            <v>BS1371</v>
          </cell>
          <cell r="B65" t="str">
            <v>G10 CAPITAL ACQN'S</v>
          </cell>
          <cell r="C65">
            <v>194606.17</v>
          </cell>
          <cell r="D65">
            <v>-45374.57</v>
          </cell>
          <cell r="E65">
            <v>149231.6</v>
          </cell>
        </row>
        <row r="66">
          <cell r="A66" t="str">
            <v>BS1372</v>
          </cell>
          <cell r="B66" t="str">
            <v>G11 OTHER ACQN'S</v>
          </cell>
          <cell r="C66">
            <v>2138060.9900000002</v>
          </cell>
          <cell r="D66">
            <v>214235.63</v>
          </cell>
          <cell r="E66">
            <v>2352296.62</v>
          </cell>
        </row>
        <row r="67">
          <cell r="A67" t="str">
            <v>BS1379</v>
          </cell>
          <cell r="B67" t="str">
            <v>W4 GST UNREG SUPPLIER</v>
          </cell>
          <cell r="C67">
            <v>-1305.6199999999999</v>
          </cell>
          <cell r="D67">
            <v>0</v>
          </cell>
          <cell r="E67">
            <v>-1305.6199999999999</v>
          </cell>
        </row>
        <row r="68">
          <cell r="A68" t="str">
            <v>BS1405</v>
          </cell>
          <cell r="B68" t="str">
            <v>INTERCO - ANL - CNTRL</v>
          </cell>
          <cell r="C68">
            <v>2060357.58</v>
          </cell>
          <cell r="D68">
            <v>-4576177.01</v>
          </cell>
          <cell r="E68">
            <v>-2515819.4300000002</v>
          </cell>
        </row>
        <row r="69">
          <cell r="A69" t="str">
            <v>BS1415</v>
          </cell>
          <cell r="B69" t="str">
            <v>INTERCO - MMH - CNTRL</v>
          </cell>
          <cell r="C69">
            <v>35731.17</v>
          </cell>
          <cell r="D69">
            <v>-1054447</v>
          </cell>
          <cell r="E69">
            <v>-1018715.83</v>
          </cell>
        </row>
        <row r="70">
          <cell r="A70" t="str">
            <v>BS1425</v>
          </cell>
          <cell r="B70" t="str">
            <v>INTERCO - APH - CNTRL</v>
          </cell>
          <cell r="C70">
            <v>1968809.59</v>
          </cell>
          <cell r="D70">
            <v>65042.22</v>
          </cell>
          <cell r="E70">
            <v>2033851.81</v>
          </cell>
        </row>
        <row r="71">
          <cell r="A71" t="str">
            <v>BS1435</v>
          </cell>
          <cell r="B71" t="str">
            <v>INTERCO - MTM - CNTL</v>
          </cell>
          <cell r="C71">
            <v>74773.97</v>
          </cell>
          <cell r="D71">
            <v>-49474.720000000001</v>
          </cell>
          <cell r="E71">
            <v>25299.25</v>
          </cell>
        </row>
        <row r="72">
          <cell r="A72" t="str">
            <v>BS1440</v>
          </cell>
          <cell r="B72" t="str">
            <v>INTERCO - ANE - CNTRL</v>
          </cell>
          <cell r="C72">
            <v>-9466.86</v>
          </cell>
          <cell r="D72">
            <v>502.26</v>
          </cell>
          <cell r="E72">
            <v>-8964.6</v>
          </cell>
        </row>
        <row r="73">
          <cell r="A73" t="str">
            <v>BS1445</v>
          </cell>
          <cell r="B73" t="str">
            <v>INTERCO - MMI</v>
          </cell>
          <cell r="C73">
            <v>-1200</v>
          </cell>
          <cell r="D73">
            <v>0</v>
          </cell>
          <cell r="E73">
            <v>-1200</v>
          </cell>
        </row>
        <row r="74">
          <cell r="A74" t="str">
            <v>BS1460</v>
          </cell>
          <cell r="B74" t="str">
            <v>ANL RECOVERY FROM MMO</v>
          </cell>
          <cell r="C74">
            <v>-1351100</v>
          </cell>
          <cell r="D74">
            <v>729475</v>
          </cell>
          <cell r="E74">
            <v>-621625</v>
          </cell>
        </row>
        <row r="75">
          <cell r="A75" t="str">
            <v>BS1463</v>
          </cell>
          <cell r="B75" t="str">
            <v>MMO RECOVERY FROM ANL</v>
          </cell>
          <cell r="C75">
            <v>219413.7</v>
          </cell>
          <cell r="D75">
            <v>-16941.7</v>
          </cell>
          <cell r="E75">
            <v>202472</v>
          </cell>
        </row>
        <row r="76">
          <cell r="A76" t="str">
            <v>BS1464</v>
          </cell>
          <cell r="B76" t="str">
            <v>MMO RECOVERY FROM MMH</v>
          </cell>
          <cell r="C76">
            <v>12611.5</v>
          </cell>
          <cell r="D76">
            <v>11465</v>
          </cell>
          <cell r="E76">
            <v>24076.5</v>
          </cell>
        </row>
        <row r="77">
          <cell r="A77" t="str">
            <v>BS1466</v>
          </cell>
          <cell r="B77" t="str">
            <v>MMO B/CHARGE TO ANL</v>
          </cell>
          <cell r="C77">
            <v>101258.51</v>
          </cell>
          <cell r="D77">
            <v>-61461.21</v>
          </cell>
          <cell r="E77">
            <v>39797.300000000003</v>
          </cell>
        </row>
        <row r="78">
          <cell r="A78" t="str">
            <v>BS1467</v>
          </cell>
          <cell r="B78" t="str">
            <v>MMO B/CHARGE TO MTM</v>
          </cell>
          <cell r="C78">
            <v>25636.03</v>
          </cell>
          <cell r="D78">
            <v>-420</v>
          </cell>
          <cell r="E78">
            <v>25216.03</v>
          </cell>
        </row>
        <row r="79">
          <cell r="A79" t="str">
            <v>BS1469</v>
          </cell>
          <cell r="B79" t="str">
            <v>MMO B/CHARGE TO ANE</v>
          </cell>
          <cell r="C79">
            <v>1430</v>
          </cell>
          <cell r="D79">
            <v>0</v>
          </cell>
          <cell r="E79">
            <v>1430</v>
          </cell>
        </row>
        <row r="80">
          <cell r="A80" t="str">
            <v>BS1476</v>
          </cell>
          <cell r="B80" t="str">
            <v>PARTICIP'TS REV HOLDG</v>
          </cell>
          <cell r="C80">
            <v>-151084.4</v>
          </cell>
          <cell r="D80">
            <v>-708800.89</v>
          </cell>
          <cell r="E80">
            <v>-859885.29</v>
          </cell>
        </row>
        <row r="81">
          <cell r="A81" t="str">
            <v>BS1491</v>
          </cell>
          <cell r="B81" t="str">
            <v>INTERCO DEBT PROVIS'N</v>
          </cell>
          <cell r="C81">
            <v>0</v>
          </cell>
          <cell r="D81">
            <v>-2033851.81</v>
          </cell>
          <cell r="E81">
            <v>-2033851.81</v>
          </cell>
        </row>
        <row r="82">
          <cell r="A82" t="str">
            <v>BS1505</v>
          </cell>
          <cell r="B82" t="str">
            <v>HG ORE STOCKS</v>
          </cell>
          <cell r="C82">
            <v>3792439.84</v>
          </cell>
          <cell r="D82">
            <v>-830756.07</v>
          </cell>
          <cell r="E82">
            <v>2961683.77</v>
          </cell>
        </row>
        <row r="83">
          <cell r="A83" t="str">
            <v>BS1510</v>
          </cell>
          <cell r="B83" t="str">
            <v>CALCRETE ORE STOCKS</v>
          </cell>
          <cell r="C83">
            <v>2535511.14</v>
          </cell>
          <cell r="D83">
            <v>-701740.95</v>
          </cell>
          <cell r="E83">
            <v>1833770.19</v>
          </cell>
        </row>
        <row r="84">
          <cell r="A84" t="str">
            <v>BS1520</v>
          </cell>
          <cell r="B84" t="str">
            <v>WIP STOCKS</v>
          </cell>
          <cell r="C84">
            <v>11793899</v>
          </cell>
          <cell r="D84">
            <v>486661.16</v>
          </cell>
          <cell r="E84">
            <v>12280560.16</v>
          </cell>
        </row>
        <row r="85">
          <cell r="A85" t="str">
            <v>BS1570</v>
          </cell>
          <cell r="B85" t="str">
            <v>FINISHED STOCKS SITE</v>
          </cell>
          <cell r="C85">
            <v>0</v>
          </cell>
          <cell r="D85">
            <v>1526525.58</v>
          </cell>
          <cell r="E85">
            <v>1526525.58</v>
          </cell>
        </row>
        <row r="86">
          <cell r="A86" t="str">
            <v>BS1575</v>
          </cell>
          <cell r="B86" t="str">
            <v>FINISHED STOCKS KWIN</v>
          </cell>
          <cell r="C86">
            <v>0</v>
          </cell>
          <cell r="D86">
            <v>16090850</v>
          </cell>
          <cell r="E86">
            <v>16090850</v>
          </cell>
        </row>
        <row r="87">
          <cell r="A87" t="str">
            <v>BS1579</v>
          </cell>
          <cell r="B87" t="str">
            <v>FIN ST NRV WRITE DOWN</v>
          </cell>
          <cell r="C87">
            <v>0</v>
          </cell>
          <cell r="D87">
            <v>-164688</v>
          </cell>
          <cell r="E87">
            <v>-164688</v>
          </cell>
        </row>
        <row r="88">
          <cell r="A88" t="str">
            <v>BS1600</v>
          </cell>
          <cell r="B88" t="str">
            <v>INVENTORY CONTROL ACC</v>
          </cell>
          <cell r="C88">
            <v>46147815.93</v>
          </cell>
          <cell r="D88">
            <v>655385.26</v>
          </cell>
          <cell r="E88">
            <v>46803201.189999998</v>
          </cell>
        </row>
        <row r="89">
          <cell r="A89" t="str">
            <v>BS1601</v>
          </cell>
          <cell r="B89" t="str">
            <v>PROVN STOCK OBSELENCE</v>
          </cell>
          <cell r="C89">
            <v>-1101361.1499999999</v>
          </cell>
          <cell r="D89">
            <v>-251065.26</v>
          </cell>
          <cell r="E89">
            <v>-1352426.41</v>
          </cell>
        </row>
        <row r="90">
          <cell r="A90" t="str">
            <v>BS1603</v>
          </cell>
          <cell r="B90" t="str">
            <v>INVENTORY SUSPENSE</v>
          </cell>
          <cell r="C90">
            <v>78202.75</v>
          </cell>
          <cell r="D90">
            <v>92320.47</v>
          </cell>
          <cell r="E90">
            <v>170523.22</v>
          </cell>
        </row>
        <row r="91">
          <cell r="A91" t="str">
            <v>BS1605</v>
          </cell>
          <cell r="B91" t="str">
            <v>UNALLOC'D ISSUES CTRL</v>
          </cell>
          <cell r="C91">
            <v>603.54</v>
          </cell>
          <cell r="D91">
            <v>241.92</v>
          </cell>
          <cell r="E91">
            <v>845.46</v>
          </cell>
        </row>
        <row r="92">
          <cell r="A92" t="str">
            <v>BS1610</v>
          </cell>
          <cell r="B92" t="str">
            <v>MAT IN TRANSIT DIRECT</v>
          </cell>
          <cell r="C92">
            <v>269047.34999999998</v>
          </cell>
          <cell r="D92">
            <v>-4587</v>
          </cell>
          <cell r="E92">
            <v>264460.34999999998</v>
          </cell>
        </row>
        <row r="93">
          <cell r="A93" t="str">
            <v>BS1615</v>
          </cell>
          <cell r="B93" t="str">
            <v>REPAIRS CONTROL</v>
          </cell>
          <cell r="C93">
            <v>5710518.0700000003</v>
          </cell>
          <cell r="D93">
            <v>-2252236.7200000002</v>
          </cell>
          <cell r="E93">
            <v>3458281.35</v>
          </cell>
        </row>
        <row r="94">
          <cell r="A94" t="str">
            <v>BS1622</v>
          </cell>
          <cell r="B94" t="str">
            <v>INV RETURNS HLD'G</v>
          </cell>
          <cell r="C94">
            <v>71996.23</v>
          </cell>
          <cell r="D94">
            <v>0</v>
          </cell>
          <cell r="E94">
            <v>71996.23</v>
          </cell>
        </row>
        <row r="95">
          <cell r="A95" t="str">
            <v>BS1640</v>
          </cell>
          <cell r="B95" t="str">
            <v>PART PAID INVENTY ADV</v>
          </cell>
          <cell r="C95">
            <v>611160</v>
          </cell>
          <cell r="D95">
            <v>-470326.35</v>
          </cell>
          <cell r="E95">
            <v>140833.65</v>
          </cell>
        </row>
        <row r="96">
          <cell r="A96" t="str">
            <v>BS1641</v>
          </cell>
          <cell r="B96" t="str">
            <v>PFP INVENT'Y PAYMT</v>
          </cell>
          <cell r="C96">
            <v>-522178.39</v>
          </cell>
          <cell r="D96">
            <v>0</v>
          </cell>
          <cell r="E96">
            <v>-522178.39</v>
          </cell>
        </row>
        <row r="97">
          <cell r="A97" t="str">
            <v>BS1650</v>
          </cell>
          <cell r="B97" t="str">
            <v>SULPHUR FRGHT RAIL</v>
          </cell>
          <cell r="C97">
            <v>15690876.75</v>
          </cell>
          <cell r="D97">
            <v>-15690876.75</v>
          </cell>
          <cell r="E97">
            <v>0</v>
          </cell>
        </row>
        <row r="98">
          <cell r="A98" t="str">
            <v>BS1651</v>
          </cell>
          <cell r="B98" t="str">
            <v>SULPHUR STD PRICE ADJ</v>
          </cell>
          <cell r="C98">
            <v>-16451368.4</v>
          </cell>
          <cell r="D98">
            <v>15762036.15</v>
          </cell>
          <cell r="E98">
            <v>-689332.25</v>
          </cell>
        </row>
        <row r="99">
          <cell r="A99" t="str">
            <v>BS1655</v>
          </cell>
          <cell r="B99" t="str">
            <v>STORES STD PRICE ADJ</v>
          </cell>
          <cell r="C99">
            <v>-3679399.96</v>
          </cell>
          <cell r="D99">
            <v>4507323.78</v>
          </cell>
          <cell r="E99">
            <v>827923.82</v>
          </cell>
        </row>
        <row r="100">
          <cell r="A100" t="str">
            <v>BS1656</v>
          </cell>
          <cell r="B100" t="str">
            <v>INVENT'Y ISSUES ACC'L</v>
          </cell>
          <cell r="C100">
            <v>-680193.44</v>
          </cell>
          <cell r="D100">
            <v>-1051173.27</v>
          </cell>
          <cell r="E100">
            <v>-1731366.71</v>
          </cell>
        </row>
        <row r="101">
          <cell r="A101" t="str">
            <v>BS1660</v>
          </cell>
          <cell r="B101" t="str">
            <v>AMMONIA FRGHT &amp; INCID</v>
          </cell>
          <cell r="C101">
            <v>233050.57</v>
          </cell>
          <cell r="D101">
            <v>-233050.57</v>
          </cell>
          <cell r="E101">
            <v>0</v>
          </cell>
        </row>
        <row r="102">
          <cell r="A102" t="str">
            <v>BS1670</v>
          </cell>
          <cell r="B102" t="str">
            <v>DIESEL FUEL HLDG</v>
          </cell>
          <cell r="C102">
            <v>-550291.41</v>
          </cell>
          <cell r="D102">
            <v>-376571.16</v>
          </cell>
          <cell r="E102">
            <v>-926862.57</v>
          </cell>
        </row>
        <row r="103">
          <cell r="A103" t="str">
            <v>BS1671</v>
          </cell>
          <cell r="B103" t="str">
            <v>DIESEL FUEL CLAIMS</v>
          </cell>
          <cell r="C103">
            <v>65437.56</v>
          </cell>
          <cell r="D103">
            <v>161103.34</v>
          </cell>
          <cell r="E103">
            <v>226540.9</v>
          </cell>
        </row>
        <row r="104">
          <cell r="A104" t="str">
            <v>BS1675</v>
          </cell>
          <cell r="B104" t="str">
            <v>LT VEH DIESEL HLDG</v>
          </cell>
          <cell r="C104">
            <v>-285343.90999999997</v>
          </cell>
          <cell r="D104">
            <v>-111252.9</v>
          </cell>
          <cell r="E104">
            <v>-396596.81</v>
          </cell>
        </row>
        <row r="105">
          <cell r="A105" t="str">
            <v>BS1690</v>
          </cell>
          <cell r="B105" t="str">
            <v>FRGT - INVENTORY HLDG</v>
          </cell>
          <cell r="C105">
            <v>591614.59</v>
          </cell>
          <cell r="D105">
            <v>952365.51</v>
          </cell>
          <cell r="E105">
            <v>1543980.1</v>
          </cell>
        </row>
        <row r="106">
          <cell r="A106" t="str">
            <v>BS1691</v>
          </cell>
          <cell r="B106" t="str">
            <v>SULPHURIC ACID INVENT</v>
          </cell>
          <cell r="C106">
            <v>0</v>
          </cell>
          <cell r="D106">
            <v>1046240</v>
          </cell>
          <cell r="E106">
            <v>1046240</v>
          </cell>
        </row>
        <row r="107">
          <cell r="A107" t="str">
            <v>BS1805</v>
          </cell>
          <cell r="B107" t="str">
            <v>OTHER PREPAYMENTS</v>
          </cell>
          <cell r="C107">
            <v>0</v>
          </cell>
          <cell r="D107">
            <v>808480.06</v>
          </cell>
          <cell r="E107">
            <v>808480.06</v>
          </cell>
        </row>
        <row r="108">
          <cell r="A108" t="str">
            <v>BS1810</v>
          </cell>
          <cell r="B108" t="str">
            <v>EMPLOYEE PREPAY</v>
          </cell>
          <cell r="C108">
            <v>-6875.95</v>
          </cell>
          <cell r="D108">
            <v>6875.95</v>
          </cell>
          <cell r="E108">
            <v>0</v>
          </cell>
        </row>
        <row r="109">
          <cell r="A109" t="str">
            <v>BS1811</v>
          </cell>
          <cell r="B109" t="str">
            <v>PAYROLL ADV RECOVERY</v>
          </cell>
          <cell r="C109">
            <v>7368.88</v>
          </cell>
          <cell r="D109">
            <v>-6875.95</v>
          </cell>
          <cell r="E109">
            <v>492.93</v>
          </cell>
        </row>
        <row r="110">
          <cell r="A110" t="str">
            <v>BS1820</v>
          </cell>
          <cell r="B110" t="str">
            <v>UNALLOC'D PAYL DR ACC</v>
          </cell>
          <cell r="C110">
            <v>496.03</v>
          </cell>
          <cell r="D110">
            <v>0</v>
          </cell>
          <cell r="E110">
            <v>496.03</v>
          </cell>
        </row>
        <row r="111">
          <cell r="A111" t="str">
            <v>BS1825</v>
          </cell>
          <cell r="B111" t="str">
            <v>UNALLOC'D PAYL CR ACC</v>
          </cell>
          <cell r="C111">
            <v>-1096.01</v>
          </cell>
          <cell r="D111">
            <v>0</v>
          </cell>
          <cell r="E111">
            <v>-1096.01</v>
          </cell>
        </row>
        <row r="112">
          <cell r="A112" t="str">
            <v>BS1901</v>
          </cell>
          <cell r="B112" t="str">
            <v>DEBTOR - PIHA</v>
          </cell>
          <cell r="C112">
            <v>0</v>
          </cell>
          <cell r="D112">
            <v>1200</v>
          </cell>
          <cell r="E112">
            <v>1200</v>
          </cell>
        </row>
        <row r="113">
          <cell r="A113" t="str">
            <v>BS1903</v>
          </cell>
          <cell r="B113" t="str">
            <v>DEBTOR - AJ MAYOR</v>
          </cell>
          <cell r="C113">
            <v>12745</v>
          </cell>
          <cell r="D113">
            <v>-2070</v>
          </cell>
          <cell r="E113">
            <v>10675</v>
          </cell>
        </row>
        <row r="114">
          <cell r="A114" t="str">
            <v>BS1904</v>
          </cell>
          <cell r="B114" t="str">
            <v>DEBTOR - AIRSIDE MTCE</v>
          </cell>
          <cell r="C114">
            <v>0</v>
          </cell>
          <cell r="D114">
            <v>154.38</v>
          </cell>
          <cell r="E114">
            <v>154.38</v>
          </cell>
        </row>
        <row r="115">
          <cell r="A115" t="str">
            <v>BS1905</v>
          </cell>
          <cell r="B115" t="str">
            <v>DEBTOR - CBI CONST'N</v>
          </cell>
          <cell r="C115">
            <v>8834.5300000000007</v>
          </cell>
          <cell r="D115">
            <v>2168.73</v>
          </cell>
          <cell r="E115">
            <v>11003.26</v>
          </cell>
        </row>
        <row r="116">
          <cell r="A116" t="str">
            <v>BS1909</v>
          </cell>
          <cell r="B116" t="str">
            <v>DEBTOR - HITACHI</v>
          </cell>
          <cell r="C116">
            <v>1025</v>
          </cell>
          <cell r="D116">
            <v>-2050</v>
          </cell>
          <cell r="E116">
            <v>-1025</v>
          </cell>
        </row>
        <row r="117">
          <cell r="A117" t="str">
            <v>BS1913</v>
          </cell>
          <cell r="B117" t="str">
            <v>DEBTOR - KOMATSU</v>
          </cell>
          <cell r="C117">
            <v>11731.56</v>
          </cell>
          <cell r="D117">
            <v>-1887.46</v>
          </cell>
          <cell r="E117">
            <v>9844.1</v>
          </cell>
        </row>
        <row r="118">
          <cell r="A118" t="str">
            <v>BS1916</v>
          </cell>
          <cell r="B118" t="str">
            <v>DEBTOR - DYNATEC</v>
          </cell>
          <cell r="C118">
            <v>2750</v>
          </cell>
          <cell r="D118">
            <v>0</v>
          </cell>
          <cell r="E118">
            <v>2750</v>
          </cell>
        </row>
        <row r="119">
          <cell r="A119" t="str">
            <v>BS1920</v>
          </cell>
          <cell r="B119" t="str">
            <v>DEBTOR - MONA TOP ENT</v>
          </cell>
          <cell r="C119">
            <v>27657.49</v>
          </cell>
          <cell r="D119">
            <v>-3663.51</v>
          </cell>
          <cell r="E119">
            <v>23993.98</v>
          </cell>
        </row>
        <row r="120">
          <cell r="A120" t="str">
            <v>BS1923</v>
          </cell>
          <cell r="B120" t="str">
            <v>DEBTOR - MOWATT REF</v>
          </cell>
          <cell r="C120">
            <v>45100</v>
          </cell>
          <cell r="D120">
            <v>0</v>
          </cell>
          <cell r="E120">
            <v>45100</v>
          </cell>
        </row>
        <row r="121">
          <cell r="A121" t="str">
            <v>BS1925</v>
          </cell>
          <cell r="B121" t="str">
            <v>DEBTOR - JENDA CONT</v>
          </cell>
          <cell r="C121">
            <v>3700.01</v>
          </cell>
          <cell r="D121">
            <v>-3700</v>
          </cell>
          <cell r="E121">
            <v>0.01</v>
          </cell>
        </row>
        <row r="122">
          <cell r="A122" t="str">
            <v>BS1928</v>
          </cell>
          <cell r="B122" t="str">
            <v>DEBTOR - FINN INT</v>
          </cell>
          <cell r="C122">
            <v>9073.52</v>
          </cell>
          <cell r="D122">
            <v>11463.59</v>
          </cell>
          <cell r="E122">
            <v>20537.11</v>
          </cell>
        </row>
        <row r="123">
          <cell r="A123" t="str">
            <v>BS1930</v>
          </cell>
          <cell r="B123" t="str">
            <v>DEBTOR - WESTERN CONS</v>
          </cell>
          <cell r="C123">
            <v>14784.38</v>
          </cell>
          <cell r="D123">
            <v>-4241.93</v>
          </cell>
          <cell r="E123">
            <v>10542.45</v>
          </cell>
        </row>
        <row r="124">
          <cell r="A124" t="str">
            <v>BS1933</v>
          </cell>
          <cell r="B124" t="str">
            <v>INTICO HOLDG ACCOUNT</v>
          </cell>
          <cell r="C124">
            <v>235028.96</v>
          </cell>
          <cell r="D124">
            <v>7713.51</v>
          </cell>
          <cell r="E124">
            <v>242742.47</v>
          </cell>
        </row>
        <row r="125">
          <cell r="A125" t="str">
            <v>BS1934</v>
          </cell>
          <cell r="B125" t="str">
            <v>DEBTOR HOMESTAKE GOLD</v>
          </cell>
          <cell r="C125">
            <v>-4600</v>
          </cell>
          <cell r="D125">
            <v>0</v>
          </cell>
          <cell r="E125">
            <v>-4600</v>
          </cell>
        </row>
        <row r="126">
          <cell r="A126" t="str">
            <v>BS1935</v>
          </cell>
          <cell r="B126" t="str">
            <v>DEBTOR - LINOTEX PTY</v>
          </cell>
          <cell r="C126">
            <v>35686.239999999998</v>
          </cell>
          <cell r="D126">
            <v>-4754.41</v>
          </cell>
          <cell r="E126">
            <v>30931.83</v>
          </cell>
        </row>
        <row r="127">
          <cell r="A127" t="str">
            <v>BS1939</v>
          </cell>
          <cell r="B127" t="str">
            <v>DEBTOR IND ISSUES MGT</v>
          </cell>
          <cell r="C127">
            <v>6260</v>
          </cell>
          <cell r="D127">
            <v>-660</v>
          </cell>
          <cell r="E127">
            <v>5600</v>
          </cell>
        </row>
        <row r="128">
          <cell r="A128" t="str">
            <v>BS1943</v>
          </cell>
          <cell r="B128" t="str">
            <v>DEBTOR - BSPC</v>
          </cell>
          <cell r="C128">
            <v>3100.73</v>
          </cell>
          <cell r="D128">
            <v>1483.17</v>
          </cell>
          <cell r="E128">
            <v>4583.8999999999996</v>
          </cell>
        </row>
        <row r="129">
          <cell r="A129" t="str">
            <v>BS1951</v>
          </cell>
          <cell r="B129" t="str">
            <v>DEBTOR - AUST TANK IN</v>
          </cell>
          <cell r="C129">
            <v>0.01</v>
          </cell>
          <cell r="D129">
            <v>0</v>
          </cell>
          <cell r="E129">
            <v>0.01</v>
          </cell>
        </row>
        <row r="130">
          <cell r="A130" t="str">
            <v>BS1954</v>
          </cell>
          <cell r="B130" t="str">
            <v>DEBTOR - GLENMURRIN</v>
          </cell>
          <cell r="C130">
            <v>0</v>
          </cell>
          <cell r="D130">
            <v>2000</v>
          </cell>
          <cell r="E130">
            <v>2000</v>
          </cell>
        </row>
        <row r="131">
          <cell r="A131" t="str">
            <v>BS1955</v>
          </cell>
          <cell r="B131" t="str">
            <v>DEBTOR -SCORE PACIFIC</v>
          </cell>
          <cell r="C131">
            <v>1006.53</v>
          </cell>
          <cell r="D131">
            <v>477.49</v>
          </cell>
          <cell r="E131">
            <v>1484.02</v>
          </cell>
        </row>
        <row r="132">
          <cell r="A132" t="str">
            <v>BS1958</v>
          </cell>
          <cell r="B132" t="str">
            <v>DEBTOR-STEBBINS CONTR</v>
          </cell>
          <cell r="C132">
            <v>7700</v>
          </cell>
          <cell r="D132">
            <v>0</v>
          </cell>
          <cell r="E132">
            <v>7700</v>
          </cell>
        </row>
        <row r="133">
          <cell r="A133" t="str">
            <v>BS1959</v>
          </cell>
          <cell r="B133" t="str">
            <v>DEBTORS-GLOBAL REFACT</v>
          </cell>
          <cell r="C133">
            <v>15375</v>
          </cell>
          <cell r="D133">
            <v>0</v>
          </cell>
          <cell r="E133">
            <v>15375</v>
          </cell>
        </row>
        <row r="134">
          <cell r="A134" t="str">
            <v>BS1960</v>
          </cell>
          <cell r="B134" t="str">
            <v>DEBTORS - ATLAS COPCO</v>
          </cell>
          <cell r="C134">
            <v>675</v>
          </cell>
          <cell r="D134">
            <v>-675</v>
          </cell>
          <cell r="E134">
            <v>0</v>
          </cell>
        </row>
        <row r="135">
          <cell r="A135" t="str">
            <v>BS1962</v>
          </cell>
          <cell r="B135" t="str">
            <v>DEBTOR - SPEC WELDING</v>
          </cell>
          <cell r="C135">
            <v>9652.5</v>
          </cell>
          <cell r="D135">
            <v>0</v>
          </cell>
          <cell r="E135">
            <v>9652.5</v>
          </cell>
        </row>
        <row r="136">
          <cell r="A136" t="str">
            <v>BS1968</v>
          </cell>
          <cell r="B136" t="str">
            <v>DEBTOR - BORAL ENERGY</v>
          </cell>
          <cell r="C136">
            <v>365.2</v>
          </cell>
          <cell r="D136">
            <v>14.27</v>
          </cell>
          <cell r="E136">
            <v>379.47</v>
          </cell>
        </row>
        <row r="137">
          <cell r="A137" t="str">
            <v>BS1969</v>
          </cell>
          <cell r="B137" t="str">
            <v>DEBTOR - BULONG</v>
          </cell>
          <cell r="C137">
            <v>-167.3</v>
          </cell>
          <cell r="D137">
            <v>167.3</v>
          </cell>
          <cell r="E137">
            <v>0</v>
          </cell>
        </row>
        <row r="138">
          <cell r="A138" t="str">
            <v>BS1973</v>
          </cell>
          <cell r="B138" t="str">
            <v>Western Process Cont</v>
          </cell>
          <cell r="C138">
            <v>100</v>
          </cell>
          <cell r="D138">
            <v>-100</v>
          </cell>
          <cell r="E138">
            <v>0</v>
          </cell>
        </row>
        <row r="139">
          <cell r="A139" t="str">
            <v>BS1981</v>
          </cell>
          <cell r="B139" t="str">
            <v>DEBTOR - DTMT CONSTRU</v>
          </cell>
          <cell r="C139">
            <v>10747.08</v>
          </cell>
          <cell r="D139">
            <v>-10447.08</v>
          </cell>
          <cell r="E139">
            <v>300</v>
          </cell>
        </row>
        <row r="140">
          <cell r="A140" t="str">
            <v>BS1990</v>
          </cell>
          <cell r="B140" t="str">
            <v>DEBTOR - ER BUNGEY</v>
          </cell>
          <cell r="C140">
            <v>38055.11</v>
          </cell>
          <cell r="D140">
            <v>-12369.11</v>
          </cell>
          <cell r="E140">
            <v>25686</v>
          </cell>
        </row>
        <row r="141">
          <cell r="A141" t="str">
            <v>BS1991</v>
          </cell>
          <cell r="B141" t="str">
            <v>DEBTOR- INTER RAW MAT</v>
          </cell>
          <cell r="C141">
            <v>27347.32</v>
          </cell>
          <cell r="D141">
            <v>0</v>
          </cell>
          <cell r="E141">
            <v>27347.32</v>
          </cell>
        </row>
        <row r="142">
          <cell r="A142" t="str">
            <v>BS1992</v>
          </cell>
          <cell r="B142" t="str">
            <v>DEBTOR - TENNANT LTD</v>
          </cell>
          <cell r="C142">
            <v>-2160.02</v>
          </cell>
          <cell r="D142">
            <v>2160.02</v>
          </cell>
          <cell r="E142">
            <v>0</v>
          </cell>
        </row>
        <row r="143">
          <cell r="A143" t="str">
            <v>BS1994</v>
          </cell>
          <cell r="B143" t="str">
            <v>DEBTOR - CBI ROLL EXP</v>
          </cell>
          <cell r="C143">
            <v>2700</v>
          </cell>
          <cell r="D143">
            <v>-2000</v>
          </cell>
          <cell r="E143">
            <v>700</v>
          </cell>
        </row>
        <row r="144">
          <cell r="A144" t="str">
            <v>BS1995</v>
          </cell>
          <cell r="B144" t="str">
            <v>DEBTOR REDOX CHEMICAL</v>
          </cell>
          <cell r="C144">
            <v>2100</v>
          </cell>
          <cell r="D144">
            <v>-2100</v>
          </cell>
          <cell r="E144">
            <v>0</v>
          </cell>
        </row>
        <row r="145">
          <cell r="A145" t="str">
            <v>BS1996</v>
          </cell>
          <cell r="B145" t="str">
            <v>DEBTOR - PLAS-TECH</v>
          </cell>
          <cell r="C145">
            <v>8600.27</v>
          </cell>
          <cell r="D145">
            <v>-6267.08</v>
          </cell>
          <cell r="E145">
            <v>2333.19</v>
          </cell>
        </row>
        <row r="146">
          <cell r="A146" t="str">
            <v>BS1997</v>
          </cell>
          <cell r="B146" t="str">
            <v>FD/ASCE AC INT DEFECT</v>
          </cell>
          <cell r="C146">
            <v>926148.64</v>
          </cell>
          <cell r="D146">
            <v>32710.29</v>
          </cell>
          <cell r="E146">
            <v>958858.93</v>
          </cell>
        </row>
        <row r="147">
          <cell r="A147" t="str">
            <v>BS1999</v>
          </cell>
          <cell r="B147" t="str">
            <v>DEBTOR MISC ADHOC VAR</v>
          </cell>
          <cell r="C147">
            <v>145820.85</v>
          </cell>
          <cell r="D147">
            <v>-143181.75</v>
          </cell>
          <cell r="E147">
            <v>2639.1</v>
          </cell>
        </row>
        <row r="148">
          <cell r="A148" t="str">
            <v>BS2210</v>
          </cell>
          <cell r="B148" t="str">
            <v>LG ORE STOCKS</v>
          </cell>
          <cell r="C148">
            <v>17308940.25</v>
          </cell>
          <cell r="D148">
            <v>-6279255.9500000002</v>
          </cell>
          <cell r="E148">
            <v>11029684.300000001</v>
          </cell>
        </row>
        <row r="149">
          <cell r="A149" t="str">
            <v>BS2215</v>
          </cell>
          <cell r="B149" t="str">
            <v>MG ORE STOCKS</v>
          </cell>
          <cell r="C149">
            <v>28450795.780000001</v>
          </cell>
          <cell r="D149">
            <v>-4545837.82</v>
          </cell>
          <cell r="E149">
            <v>23904957.960000001</v>
          </cell>
        </row>
        <row r="150">
          <cell r="A150" t="str">
            <v>BS2504</v>
          </cell>
          <cell r="B150" t="str">
            <v>MMH PP INV'N &amp; EVALN</v>
          </cell>
          <cell r="C150">
            <v>27075329</v>
          </cell>
          <cell r="D150">
            <v>0</v>
          </cell>
          <cell r="E150">
            <v>27075329</v>
          </cell>
        </row>
        <row r="151">
          <cell r="A151" t="str">
            <v>BS2505</v>
          </cell>
          <cell r="B151" t="str">
            <v>PRE-PRJ INV'N &amp; EVALN</v>
          </cell>
          <cell r="C151">
            <v>2455929</v>
          </cell>
          <cell r="D151">
            <v>0</v>
          </cell>
          <cell r="E151">
            <v>2455929</v>
          </cell>
        </row>
        <row r="152">
          <cell r="A152" t="str">
            <v>BS2510</v>
          </cell>
          <cell r="B152" t="str">
            <v>ADDITIONAL EXPLORATN</v>
          </cell>
          <cell r="C152">
            <v>3398402</v>
          </cell>
          <cell r="D152">
            <v>5500</v>
          </cell>
          <cell r="E152">
            <v>3403902</v>
          </cell>
        </row>
        <row r="153">
          <cell r="A153" t="str">
            <v>BS2550</v>
          </cell>
          <cell r="B153" t="str">
            <v>VALUE ADDED TAX</v>
          </cell>
          <cell r="C153">
            <v>4790.6499999999996</v>
          </cell>
          <cell r="D153">
            <v>95.28</v>
          </cell>
          <cell r="E153">
            <v>4885.93</v>
          </cell>
        </row>
        <row r="154">
          <cell r="A154" t="str">
            <v>BS2612</v>
          </cell>
          <cell r="B154" t="str">
            <v>MPD PRJ DEV AREA 2000</v>
          </cell>
          <cell r="C154">
            <v>2717349.6</v>
          </cell>
          <cell r="D154">
            <v>0</v>
          </cell>
          <cell r="E154">
            <v>2717349.6</v>
          </cell>
        </row>
        <row r="155">
          <cell r="A155" t="str">
            <v>BS2614</v>
          </cell>
          <cell r="B155" t="str">
            <v>MPD PRJ DEV AREA 7000</v>
          </cell>
          <cell r="C155">
            <v>24640106.170000002</v>
          </cell>
          <cell r="D155">
            <v>0</v>
          </cell>
          <cell r="E155">
            <v>24640106.170000002</v>
          </cell>
        </row>
        <row r="156">
          <cell r="A156" t="str">
            <v>BS2615</v>
          </cell>
          <cell r="B156" t="str">
            <v>MPD PRJ DEV AREA 8000</v>
          </cell>
          <cell r="C156">
            <v>5102819.67</v>
          </cell>
          <cell r="D156">
            <v>0</v>
          </cell>
          <cell r="E156">
            <v>5102819.67</v>
          </cell>
        </row>
        <row r="157">
          <cell r="A157" t="str">
            <v>BS2620</v>
          </cell>
          <cell r="B157" t="str">
            <v>MPD PRJ DEV AREA 9100</v>
          </cell>
          <cell r="C157">
            <v>61528486.5</v>
          </cell>
          <cell r="D157">
            <v>5939987</v>
          </cell>
          <cell r="E157">
            <v>67468473.5</v>
          </cell>
        </row>
        <row r="158">
          <cell r="A158" t="str">
            <v>BS2625</v>
          </cell>
          <cell r="B158" t="str">
            <v>MPD PRJ DEV AREA 9200</v>
          </cell>
          <cell r="C158">
            <v>17631057.649999999</v>
          </cell>
          <cell r="D158">
            <v>0</v>
          </cell>
          <cell r="E158">
            <v>17631057.649999999</v>
          </cell>
        </row>
        <row r="159">
          <cell r="A159" t="str">
            <v>BS2630</v>
          </cell>
          <cell r="B159" t="str">
            <v>MPD PRJ DEV FINANCE</v>
          </cell>
          <cell r="C159">
            <v>21264642.75</v>
          </cell>
          <cell r="D159">
            <v>0</v>
          </cell>
          <cell r="E159">
            <v>21264642.75</v>
          </cell>
        </row>
        <row r="160">
          <cell r="A160" t="str">
            <v>BS2639</v>
          </cell>
          <cell r="B160" t="str">
            <v>MPD-PPE ADJUSMTENTS</v>
          </cell>
          <cell r="C160">
            <v>-42080789</v>
          </cell>
          <cell r="D160">
            <v>-2774822</v>
          </cell>
          <cell r="E160">
            <v>-44855611</v>
          </cell>
        </row>
        <row r="161">
          <cell r="A161" t="str">
            <v>BS2648</v>
          </cell>
          <cell r="B161" t="str">
            <v>PRE PRD - CARUA ADJ</v>
          </cell>
          <cell r="C161">
            <v>0</v>
          </cell>
          <cell r="D161">
            <v>-23719774</v>
          </cell>
          <cell r="E161">
            <v>-23719774</v>
          </cell>
        </row>
        <row r="162">
          <cell r="A162" t="str">
            <v>BS2650</v>
          </cell>
          <cell r="B162" t="str">
            <v>PRE PRD FIN ROY &amp; OTH</v>
          </cell>
          <cell r="C162">
            <v>42514555.289999999</v>
          </cell>
          <cell r="D162">
            <v>6470097</v>
          </cell>
          <cell r="E162">
            <v>48984652.289999999</v>
          </cell>
        </row>
        <row r="163">
          <cell r="A163" t="str">
            <v>BS2651</v>
          </cell>
          <cell r="B163" t="str">
            <v>PRE PROD'N TOTAL OPEX</v>
          </cell>
          <cell r="C163">
            <v>425925156</v>
          </cell>
          <cell r="D163">
            <v>24081948</v>
          </cell>
          <cell r="E163">
            <v>450007104</v>
          </cell>
        </row>
        <row r="164">
          <cell r="A164" t="str">
            <v>BS2654</v>
          </cell>
          <cell r="B164" t="str">
            <v>REAL'N MINING COSTS</v>
          </cell>
          <cell r="C164">
            <v>-49065461.700000003</v>
          </cell>
          <cell r="D164">
            <v>91184.2</v>
          </cell>
          <cell r="E164">
            <v>-48974277.5</v>
          </cell>
        </row>
        <row r="165">
          <cell r="A165" t="str">
            <v>BS2665</v>
          </cell>
          <cell r="B165" t="str">
            <v>ALLN PP COSTS TO STKS</v>
          </cell>
          <cell r="C165">
            <v>-298652917.38</v>
          </cell>
          <cell r="D165">
            <v>-24182402.120000001</v>
          </cell>
          <cell r="E165">
            <v>-322835319.5</v>
          </cell>
        </row>
        <row r="166">
          <cell r="A166" t="str">
            <v>BS2666</v>
          </cell>
          <cell r="B166" t="str">
            <v>PP FINISHED PROD SHIP</v>
          </cell>
          <cell r="C166">
            <v>286859019.19</v>
          </cell>
          <cell r="D166">
            <v>22169216.32</v>
          </cell>
          <cell r="E166">
            <v>309028235.50999999</v>
          </cell>
        </row>
        <row r="167">
          <cell r="A167" t="str">
            <v>BS2668</v>
          </cell>
          <cell r="B167" t="str">
            <v>ALLN FINISH STKS KWIN</v>
          </cell>
          <cell r="C167">
            <v>0</v>
          </cell>
          <cell r="D167">
            <v>-16090850</v>
          </cell>
          <cell r="E167">
            <v>-16090850</v>
          </cell>
        </row>
        <row r="168">
          <cell r="A168" t="str">
            <v>BS2669</v>
          </cell>
          <cell r="B168" t="str">
            <v>PP WIP NRV WRITE DOWN</v>
          </cell>
          <cell r="C168">
            <v>0</v>
          </cell>
          <cell r="D168">
            <v>1104567</v>
          </cell>
          <cell r="E168">
            <v>1104567</v>
          </cell>
        </row>
        <row r="169">
          <cell r="A169" t="str">
            <v>BS2670</v>
          </cell>
          <cell r="B169" t="str">
            <v>PRE PRD P&amp;L CHGS/OTH</v>
          </cell>
          <cell r="C169">
            <v>-267375</v>
          </cell>
          <cell r="D169">
            <v>1375958.03</v>
          </cell>
          <cell r="E169">
            <v>1108583.03</v>
          </cell>
        </row>
        <row r="170">
          <cell r="A170" t="str">
            <v>BS2689</v>
          </cell>
          <cell r="B170" t="str">
            <v>PRE PRD UNALL'D COSTS</v>
          </cell>
          <cell r="C170">
            <v>-32262.05</v>
          </cell>
          <cell r="D170">
            <v>0</v>
          </cell>
          <cell r="E170">
            <v>-32262.05</v>
          </cell>
        </row>
        <row r="171">
          <cell r="A171" t="str">
            <v>BS2699</v>
          </cell>
          <cell r="B171" t="str">
            <v>DEF'D MINING (WASTE)</v>
          </cell>
          <cell r="C171">
            <v>-486714.98</v>
          </cell>
          <cell r="D171">
            <v>11564664.699999999</v>
          </cell>
          <cell r="E171">
            <v>11077949.720000001</v>
          </cell>
        </row>
        <row r="172">
          <cell r="A172" t="str">
            <v>BS2703</v>
          </cell>
          <cell r="B172" t="str">
            <v>PPE-MPD ADJUSTMENTS</v>
          </cell>
          <cell r="C172">
            <v>42080789</v>
          </cell>
          <cell r="D172">
            <v>2774822</v>
          </cell>
          <cell r="E172">
            <v>44855611</v>
          </cell>
        </row>
        <row r="173">
          <cell r="A173" t="str">
            <v>BS2704</v>
          </cell>
          <cell r="B173" t="str">
            <v>EPC PPE ADJUSTMENTS</v>
          </cell>
          <cell r="C173">
            <v>-36831730.609999999</v>
          </cell>
          <cell r="D173">
            <v>2662941.61</v>
          </cell>
          <cell r="E173">
            <v>-34168789</v>
          </cell>
        </row>
        <row r="174">
          <cell r="A174" t="str">
            <v>BS2705</v>
          </cell>
          <cell r="B174" t="str">
            <v>CONST'N IN PROG (P&amp;E)</v>
          </cell>
          <cell r="C174">
            <v>762395254.64999998</v>
          </cell>
          <cell r="D174">
            <v>-4812521.45</v>
          </cell>
          <cell r="E174">
            <v>757582733.20000005</v>
          </cell>
        </row>
        <row r="175">
          <cell r="A175" t="str">
            <v>BS2707</v>
          </cell>
          <cell r="B175" t="str">
            <v>OPERAT'G LSE PROCEEDS</v>
          </cell>
          <cell r="C175">
            <v>-74030456.030000001</v>
          </cell>
          <cell r="D175">
            <v>0</v>
          </cell>
          <cell r="E175">
            <v>-74030456.030000001</v>
          </cell>
        </row>
        <row r="176">
          <cell r="A176" t="str">
            <v>BS2708</v>
          </cell>
          <cell r="B176" t="str">
            <v>PRE PRD OPS CIP</v>
          </cell>
          <cell r="C176">
            <v>24309289</v>
          </cell>
          <cell r="D176">
            <v>2454557</v>
          </cell>
          <cell r="E176">
            <v>26763846</v>
          </cell>
        </row>
        <row r="177">
          <cell r="A177" t="str">
            <v>BS2709</v>
          </cell>
          <cell r="B177" t="str">
            <v>GLM 100% P&amp;E</v>
          </cell>
          <cell r="C177">
            <v>234549893</v>
          </cell>
          <cell r="D177">
            <v>0</v>
          </cell>
          <cell r="E177">
            <v>234549893</v>
          </cell>
        </row>
        <row r="178">
          <cell r="A178" t="str">
            <v>BS2714</v>
          </cell>
          <cell r="B178" t="str">
            <v>DEV - COBALT EXPN</v>
          </cell>
          <cell r="C178">
            <v>11820279</v>
          </cell>
          <cell r="D178">
            <v>0</v>
          </cell>
          <cell r="E178">
            <v>11820279</v>
          </cell>
        </row>
        <row r="179">
          <cell r="A179" t="str">
            <v>BS2716</v>
          </cell>
          <cell r="B179" t="str">
            <v>DEV - ANO ROLL'G EXP</v>
          </cell>
          <cell r="C179">
            <v>7410265</v>
          </cell>
          <cell r="D179">
            <v>1388980</v>
          </cell>
          <cell r="E179">
            <v>8799245</v>
          </cell>
        </row>
        <row r="180">
          <cell r="A180" t="str">
            <v>BS2733</v>
          </cell>
          <cell r="B180" t="str">
            <v>LEASEHOLD MOTOR VEH</v>
          </cell>
          <cell r="C180">
            <v>351296.75</v>
          </cell>
          <cell r="D180">
            <v>0</v>
          </cell>
          <cell r="E180">
            <v>351296.75</v>
          </cell>
        </row>
        <row r="181">
          <cell r="A181" t="str">
            <v>BS2735</v>
          </cell>
          <cell r="B181" t="str">
            <v>LSEHLD OFF/COMP EQUIP</v>
          </cell>
          <cell r="C181">
            <v>562119.26</v>
          </cell>
          <cell r="D181">
            <v>0</v>
          </cell>
          <cell r="E181">
            <v>562119.26</v>
          </cell>
        </row>
        <row r="182">
          <cell r="A182" t="str">
            <v>BS2738</v>
          </cell>
          <cell r="B182" t="str">
            <v>LEASED MPD COST</v>
          </cell>
          <cell r="C182">
            <v>1927000</v>
          </cell>
          <cell r="D182">
            <v>0</v>
          </cell>
          <cell r="E182">
            <v>1927000</v>
          </cell>
        </row>
        <row r="183">
          <cell r="A183" t="str">
            <v>BS2740</v>
          </cell>
          <cell r="B183" t="str">
            <v>LSEHLD OFF EQ ACC DEP</v>
          </cell>
          <cell r="C183">
            <v>14936</v>
          </cell>
          <cell r="D183">
            <v>0</v>
          </cell>
          <cell r="E183">
            <v>14936</v>
          </cell>
        </row>
        <row r="184">
          <cell r="A184" t="str">
            <v>BS2795</v>
          </cell>
          <cell r="B184" t="str">
            <v>HP COST MOTOR VEHICLE</v>
          </cell>
          <cell r="C184">
            <v>286000</v>
          </cell>
          <cell r="D184">
            <v>0</v>
          </cell>
          <cell r="E184">
            <v>286000</v>
          </cell>
        </row>
        <row r="185">
          <cell r="A185" t="str">
            <v>BS3106</v>
          </cell>
          <cell r="B185" t="str">
            <v>CREDITORS MIMS CNTRL</v>
          </cell>
          <cell r="C185">
            <v>-27701470.960000001</v>
          </cell>
          <cell r="D185">
            <v>-2622033.1</v>
          </cell>
          <cell r="E185">
            <v>-30323504.059999999</v>
          </cell>
        </row>
        <row r="186">
          <cell r="A186" t="str">
            <v>BS3121</v>
          </cell>
          <cell r="B186" t="str">
            <v>GST INV PENDING HOLD</v>
          </cell>
          <cell r="C186">
            <v>-103316.21</v>
          </cell>
          <cell r="D186">
            <v>27558.29</v>
          </cell>
          <cell r="E186">
            <v>-75757.919999999998</v>
          </cell>
        </row>
        <row r="187">
          <cell r="A187" t="str">
            <v>BS3124</v>
          </cell>
          <cell r="B187" t="str">
            <v>GST-Sales &amp; Other G1</v>
          </cell>
          <cell r="C187">
            <v>-72133.509999999995</v>
          </cell>
          <cell r="D187">
            <v>60431.13</v>
          </cell>
          <cell r="E187">
            <v>-11702.38</v>
          </cell>
        </row>
        <row r="188">
          <cell r="A188" t="str">
            <v>BS3130</v>
          </cell>
          <cell r="B188" t="str">
            <v>CREDITORS - OTHER EPC</v>
          </cell>
          <cell r="C188">
            <v>-23617120</v>
          </cell>
          <cell r="D188">
            <v>-99526</v>
          </cell>
          <cell r="E188">
            <v>-23716646</v>
          </cell>
        </row>
        <row r="189">
          <cell r="A189" t="str">
            <v>BS3135</v>
          </cell>
          <cell r="B189" t="str">
            <v>CREDITORS - ACCRUALS</v>
          </cell>
          <cell r="C189">
            <v>-8749509.5899999999</v>
          </cell>
          <cell r="D189">
            <v>-2286680.7599999998</v>
          </cell>
          <cell r="E189">
            <v>-11036190.35</v>
          </cell>
        </row>
        <row r="190">
          <cell r="A190" t="str">
            <v>BS3136</v>
          </cell>
          <cell r="B190" t="str">
            <v>ACC MINING CONT COSTS</v>
          </cell>
          <cell r="C190">
            <v>-2240358.86</v>
          </cell>
          <cell r="D190">
            <v>92237.37</v>
          </cell>
          <cell r="E190">
            <v>-2148121.4900000002</v>
          </cell>
        </row>
        <row r="191">
          <cell r="A191" t="str">
            <v>BS3137</v>
          </cell>
          <cell r="B191" t="str">
            <v>OP'G LEASE PAYMT ACCL</v>
          </cell>
          <cell r="C191">
            <v>-2784741.47</v>
          </cell>
          <cell r="D191">
            <v>395764.97</v>
          </cell>
          <cell r="E191">
            <v>-2388976.5</v>
          </cell>
        </row>
        <row r="192">
          <cell r="A192" t="str">
            <v>BS3138</v>
          </cell>
          <cell r="B192" t="str">
            <v>E&amp;M ACCURALS</v>
          </cell>
          <cell r="C192">
            <v>-6497693.1699999999</v>
          </cell>
          <cell r="D192">
            <v>1477205.23</v>
          </cell>
          <cell r="E192">
            <v>-5020487.9400000004</v>
          </cell>
        </row>
        <row r="193">
          <cell r="A193" t="str">
            <v>BS3139</v>
          </cell>
          <cell r="B193" t="str">
            <v>E&amp;M LAB COST ACCRUALS</v>
          </cell>
          <cell r="C193">
            <v>-139663.26</v>
          </cell>
          <cell r="D193">
            <v>35775.18</v>
          </cell>
          <cell r="E193">
            <v>-103888.08</v>
          </cell>
        </row>
        <row r="194">
          <cell r="A194" t="str">
            <v>BS3141</v>
          </cell>
          <cell r="B194" t="str">
            <v>ROYALTY ACCURALS</v>
          </cell>
          <cell r="C194">
            <v>-2933705</v>
          </cell>
          <cell r="D194">
            <v>-743553</v>
          </cell>
          <cell r="E194">
            <v>-3677258</v>
          </cell>
        </row>
        <row r="195">
          <cell r="A195" t="str">
            <v>BS3144</v>
          </cell>
          <cell r="B195" t="str">
            <v>CONTRACT RETENTIONS</v>
          </cell>
          <cell r="C195">
            <v>-48452.6</v>
          </cell>
          <cell r="D195">
            <v>0</v>
          </cell>
          <cell r="E195">
            <v>-48452.6</v>
          </cell>
        </row>
        <row r="196">
          <cell r="A196" t="str">
            <v>BS3150</v>
          </cell>
          <cell r="B196" t="str">
            <v>INV PND NON GDS MIMS</v>
          </cell>
          <cell r="C196">
            <v>-8124.59</v>
          </cell>
          <cell r="D196">
            <v>433.8</v>
          </cell>
          <cell r="E196">
            <v>-7690.79</v>
          </cell>
        </row>
        <row r="197">
          <cell r="A197" t="str">
            <v>BS3155</v>
          </cell>
          <cell r="B197" t="str">
            <v>SALES TAX LIAB - MIMS</v>
          </cell>
          <cell r="C197">
            <v>-18315.28</v>
          </cell>
          <cell r="D197">
            <v>0</v>
          </cell>
          <cell r="E197">
            <v>-18315.28</v>
          </cell>
        </row>
        <row r="198">
          <cell r="A198" t="str">
            <v>BS3165</v>
          </cell>
          <cell r="B198" t="str">
            <v>CNSGNMNT STCK MIMS</v>
          </cell>
          <cell r="C198">
            <v>-2539380.81</v>
          </cell>
          <cell r="D198">
            <v>64088.29</v>
          </cell>
          <cell r="E198">
            <v>-2475292.52</v>
          </cell>
        </row>
        <row r="199">
          <cell r="A199" t="str">
            <v>BS3170</v>
          </cell>
          <cell r="B199" t="str">
            <v>INV PEND - GOODS MIMS</v>
          </cell>
          <cell r="C199">
            <v>-25981689.07</v>
          </cell>
          <cell r="D199">
            <v>8785478.5899999999</v>
          </cell>
          <cell r="E199">
            <v>-17196210.48</v>
          </cell>
        </row>
        <row r="200">
          <cell r="A200" t="str">
            <v>BS3172</v>
          </cell>
          <cell r="B200" t="str">
            <v>INVOICE PENDING ADJMT</v>
          </cell>
          <cell r="C200">
            <v>4814803.87</v>
          </cell>
          <cell r="D200">
            <v>-1036667.32</v>
          </cell>
          <cell r="E200">
            <v>3778136.55</v>
          </cell>
        </row>
        <row r="201">
          <cell r="A201" t="str">
            <v>BS3175</v>
          </cell>
          <cell r="B201" t="str">
            <v>MATERIAL TRANSIT MIMS</v>
          </cell>
          <cell r="C201">
            <v>-635</v>
          </cell>
          <cell r="D201">
            <v>0</v>
          </cell>
          <cell r="E201">
            <v>-635</v>
          </cell>
        </row>
        <row r="202">
          <cell r="A202" t="str">
            <v>BS3180</v>
          </cell>
          <cell r="B202" t="str">
            <v>CNCLD CHQ MIMS CNTRL</v>
          </cell>
          <cell r="C202">
            <v>-8807.7199999999993</v>
          </cell>
          <cell r="D202">
            <v>9483.91</v>
          </cell>
          <cell r="E202">
            <v>676.19</v>
          </cell>
        </row>
        <row r="203">
          <cell r="A203" t="str">
            <v>BS3305</v>
          </cell>
          <cell r="B203" t="str">
            <v>PROV FOR ANNUAL LEAVE</v>
          </cell>
          <cell r="C203">
            <v>-2299798.42</v>
          </cell>
          <cell r="D203">
            <v>38877.21</v>
          </cell>
          <cell r="E203">
            <v>-2260921.21</v>
          </cell>
        </row>
        <row r="204">
          <cell r="A204" t="str">
            <v>BS3420</v>
          </cell>
          <cell r="B204" t="str">
            <v>PROV FOR FBT</v>
          </cell>
          <cell r="C204">
            <v>-83726.5</v>
          </cell>
          <cell r="D204">
            <v>44103.38</v>
          </cell>
          <cell r="E204">
            <v>-39623.120000000003</v>
          </cell>
        </row>
        <row r="205">
          <cell r="A205" t="str">
            <v>BS3421</v>
          </cell>
          <cell r="B205" t="str">
            <v>FBT PAID</v>
          </cell>
          <cell r="C205">
            <v>201644.63</v>
          </cell>
          <cell r="D205">
            <v>-103553.8</v>
          </cell>
          <cell r="E205">
            <v>98090.83</v>
          </cell>
        </row>
        <row r="206">
          <cell r="A206" t="str">
            <v>BS3435</v>
          </cell>
          <cell r="B206" t="str">
            <v>WORKERS COMP PREMIUM</v>
          </cell>
          <cell r="C206">
            <v>-136041.39000000001</v>
          </cell>
          <cell r="D206">
            <v>-5436.68</v>
          </cell>
          <cell r="E206">
            <v>-141478.07</v>
          </cell>
        </row>
        <row r="207">
          <cell r="A207" t="str">
            <v>BS3500</v>
          </cell>
          <cell r="B207" t="str">
            <v>PAY CLG LEND LEASE</v>
          </cell>
          <cell r="C207">
            <v>-6594.54</v>
          </cell>
          <cell r="D207">
            <v>0</v>
          </cell>
          <cell r="E207">
            <v>-6594.54</v>
          </cell>
        </row>
        <row r="208">
          <cell r="A208" t="str">
            <v>BS3501</v>
          </cell>
          <cell r="B208" t="str">
            <v>PAY CLG MIMS CNTRL</v>
          </cell>
          <cell r="C208">
            <v>640.33000000000004</v>
          </cell>
          <cell r="D208">
            <v>0</v>
          </cell>
          <cell r="E208">
            <v>640.33000000000004</v>
          </cell>
        </row>
        <row r="209">
          <cell r="A209" t="str">
            <v>BS3502</v>
          </cell>
          <cell r="B209" t="str">
            <v>PROVISION FOR CHEQUE</v>
          </cell>
          <cell r="C209">
            <v>-2171.5300000000002</v>
          </cell>
          <cell r="D209">
            <v>0</v>
          </cell>
          <cell r="E209">
            <v>-2171.5300000000002</v>
          </cell>
        </row>
        <row r="210">
          <cell r="A210" t="str">
            <v>BS3505</v>
          </cell>
          <cell r="B210" t="str">
            <v>PAYE TAX CONTROL ACCT</v>
          </cell>
          <cell r="C210">
            <v>882715.65</v>
          </cell>
          <cell r="D210">
            <v>0</v>
          </cell>
          <cell r="E210">
            <v>882715.65</v>
          </cell>
        </row>
        <row r="211">
          <cell r="A211" t="str">
            <v>BS3510</v>
          </cell>
          <cell r="B211" t="str">
            <v>SUPER'N CONTROL ACCT</v>
          </cell>
          <cell r="C211">
            <v>281633.09999999998</v>
          </cell>
          <cell r="D211">
            <v>0</v>
          </cell>
          <cell r="E211">
            <v>281633.09999999998</v>
          </cell>
        </row>
        <row r="212">
          <cell r="A212" t="str">
            <v>BS3515</v>
          </cell>
          <cell r="B212" t="str">
            <v>S&amp;W DEDN MANUAL CNTRL</v>
          </cell>
          <cell r="C212">
            <v>-29966.73</v>
          </cell>
          <cell r="D212">
            <v>-8526.76</v>
          </cell>
          <cell r="E212">
            <v>-38493.49</v>
          </cell>
        </row>
        <row r="213">
          <cell r="A213" t="str">
            <v>BS3520</v>
          </cell>
          <cell r="B213" t="str">
            <v>SALARY SACRIFICE CTRL</v>
          </cell>
          <cell r="C213">
            <v>-12624.73</v>
          </cell>
          <cell r="D213">
            <v>0</v>
          </cell>
          <cell r="E213">
            <v>-12624.73</v>
          </cell>
        </row>
        <row r="214">
          <cell r="A214" t="str">
            <v>BS3530</v>
          </cell>
          <cell r="B214" t="str">
            <v>STATE PAYROLL TAX CTL</v>
          </cell>
          <cell r="C214">
            <v>-132199.26999999999</v>
          </cell>
          <cell r="D214">
            <v>-171287.19</v>
          </cell>
          <cell r="E214">
            <v>-303486.46000000002</v>
          </cell>
        </row>
        <row r="215">
          <cell r="A215" t="str">
            <v>BS3536</v>
          </cell>
          <cell r="B215" t="str">
            <v>PP TAX HLDG MIMS CNTL</v>
          </cell>
          <cell r="C215">
            <v>-437.31</v>
          </cell>
          <cell r="D215">
            <v>0</v>
          </cell>
          <cell r="E215">
            <v>-437.31</v>
          </cell>
        </row>
        <row r="216">
          <cell r="A216" t="str">
            <v>BS3550</v>
          </cell>
          <cell r="B216" t="str">
            <v>LEASED MOTOR VEHICLES</v>
          </cell>
          <cell r="C216">
            <v>-51016.44</v>
          </cell>
          <cell r="D216">
            <v>23729.09</v>
          </cell>
          <cell r="E216">
            <v>-27287.35</v>
          </cell>
        </row>
        <row r="217">
          <cell r="A217" t="str">
            <v>BS3555</v>
          </cell>
          <cell r="B217" t="str">
            <v>LEASED -OFF/COM EQUIP</v>
          </cell>
          <cell r="C217">
            <v>-124860.51</v>
          </cell>
          <cell r="D217">
            <v>7491.68</v>
          </cell>
          <cell r="E217">
            <v>-117368.83</v>
          </cell>
        </row>
        <row r="218">
          <cell r="A218" t="str">
            <v>BS3570</v>
          </cell>
          <cell r="B218" t="str">
            <v>LEASED MPD</v>
          </cell>
          <cell r="C218">
            <v>-1059849.9099999999</v>
          </cell>
          <cell r="D218">
            <v>32116.67</v>
          </cell>
          <cell r="E218">
            <v>-1027733.24</v>
          </cell>
        </row>
        <row r="219">
          <cell r="A219" t="str">
            <v>BS3575</v>
          </cell>
          <cell r="B219" t="str">
            <v>HP LIAB MOTOR VEHICLE</v>
          </cell>
          <cell r="C219">
            <v>-159699.39000000001</v>
          </cell>
          <cell r="D219">
            <v>6057.57</v>
          </cell>
          <cell r="E219">
            <v>-153641.82</v>
          </cell>
        </row>
        <row r="220">
          <cell r="A220" t="str">
            <v>BS4205</v>
          </cell>
          <cell r="B220" t="str">
            <v>PROV FOR LSL</v>
          </cell>
          <cell r="C220">
            <v>-280362.7</v>
          </cell>
          <cell r="D220">
            <v>-18041.23</v>
          </cell>
          <cell r="E220">
            <v>-298403.93</v>
          </cell>
        </row>
        <row r="221">
          <cell r="A221" t="str">
            <v>BS4310</v>
          </cell>
          <cell r="B221" t="str">
            <v>PROV FOR REHABILIT'N</v>
          </cell>
          <cell r="C221">
            <v>0</v>
          </cell>
          <cell r="D221">
            <v>-714118</v>
          </cell>
          <cell r="E221">
            <v>-714118</v>
          </cell>
        </row>
        <row r="222">
          <cell r="A222" t="str">
            <v>BS5005</v>
          </cell>
          <cell r="B222" t="str">
            <v>ISS CAP - FULLY PAID</v>
          </cell>
          <cell r="C222">
            <v>-100</v>
          </cell>
          <cell r="D222">
            <v>0</v>
          </cell>
          <cell r="E222">
            <v>-100</v>
          </cell>
        </row>
        <row r="223">
          <cell r="A223" t="str">
            <v>BS5805</v>
          </cell>
          <cell r="B223" t="str">
            <v>CONTRIB FROM ANL-MMH</v>
          </cell>
          <cell r="C223">
            <v>-27075329</v>
          </cell>
          <cell r="D223">
            <v>0</v>
          </cell>
          <cell r="E223">
            <v>-27075329</v>
          </cell>
        </row>
        <row r="224">
          <cell r="A224" t="str">
            <v>BS5810</v>
          </cell>
          <cell r="B224" t="str">
            <v>INT LOAN G/C USD73.3M</v>
          </cell>
          <cell r="C224">
            <v>-94911258.769999996</v>
          </cell>
          <cell r="D224">
            <v>0</v>
          </cell>
          <cell r="E224">
            <v>-94911258.769999996</v>
          </cell>
        </row>
        <row r="225">
          <cell r="A225" t="str">
            <v>BS5811</v>
          </cell>
          <cell r="B225" t="str">
            <v>CONTRA BS5810 SPON'S</v>
          </cell>
          <cell r="C225">
            <v>94911259.379999995</v>
          </cell>
          <cell r="D225">
            <v>0</v>
          </cell>
          <cell r="E225">
            <v>94911259.379999995</v>
          </cell>
        </row>
        <row r="226">
          <cell r="A226" t="str">
            <v>BS5815</v>
          </cell>
          <cell r="B226" t="str">
            <v>GLM INTERIM LOAN MMH</v>
          </cell>
          <cell r="C226">
            <v>-47574834.229999997</v>
          </cell>
          <cell r="D226">
            <v>0</v>
          </cell>
          <cell r="E226">
            <v>-47574834.229999997</v>
          </cell>
        </row>
        <row r="227">
          <cell r="A227" t="str">
            <v>BS5825</v>
          </cell>
          <cell r="B227" t="str">
            <v>MMH SPON CONT 60% PLT</v>
          </cell>
          <cell r="C227">
            <v>-759177979</v>
          </cell>
          <cell r="D227">
            <v>-16754717</v>
          </cell>
          <cell r="E227">
            <v>-775932696</v>
          </cell>
        </row>
        <row r="228">
          <cell r="A228" t="str">
            <v>BS5828</v>
          </cell>
          <cell r="B228" t="str">
            <v>MMH USD CONT 60% PLT</v>
          </cell>
          <cell r="C228">
            <v>-3527944</v>
          </cell>
          <cell r="D228">
            <v>-1228593</v>
          </cell>
          <cell r="E228">
            <v>-4756537</v>
          </cell>
        </row>
        <row r="229">
          <cell r="A229" t="str">
            <v>BS5850</v>
          </cell>
          <cell r="B229" t="str">
            <v>GLM INTLN GLM 40% PL</v>
          </cell>
          <cell r="C229">
            <v>-31716556.149999999</v>
          </cell>
          <cell r="D229">
            <v>0</v>
          </cell>
          <cell r="E229">
            <v>-31716556.149999999</v>
          </cell>
        </row>
        <row r="230">
          <cell r="A230" t="str">
            <v>BS5855</v>
          </cell>
          <cell r="B230" t="str">
            <v>GLM INTLN GLM 100% PL</v>
          </cell>
          <cell r="C230">
            <v>-15619869</v>
          </cell>
          <cell r="D230">
            <v>0</v>
          </cell>
          <cell r="E230">
            <v>-15619869</v>
          </cell>
        </row>
        <row r="231">
          <cell r="A231" t="str">
            <v>BS5860</v>
          </cell>
          <cell r="B231" t="str">
            <v>MMH CONT GLM 40% PLT</v>
          </cell>
          <cell r="C231">
            <v>-15494503</v>
          </cell>
          <cell r="D231">
            <v>0</v>
          </cell>
          <cell r="E231">
            <v>-15494503</v>
          </cell>
        </row>
        <row r="232">
          <cell r="A232" t="str">
            <v>BS5861</v>
          </cell>
          <cell r="B232" t="str">
            <v>MMH CONT GLM 100% PLT</v>
          </cell>
          <cell r="C232">
            <v>-32080331</v>
          </cell>
          <cell r="D232">
            <v>0</v>
          </cell>
          <cell r="E232">
            <v>-32080331</v>
          </cell>
        </row>
        <row r="233">
          <cell r="A233" t="str">
            <v>BS5864</v>
          </cell>
          <cell r="B233" t="str">
            <v>GLM SPON CONT 40% PLT</v>
          </cell>
          <cell r="C233">
            <v>-490624152</v>
          </cell>
          <cell r="D233">
            <v>-11169811</v>
          </cell>
          <cell r="E233">
            <v>-501793963</v>
          </cell>
        </row>
        <row r="234">
          <cell r="A234" t="str">
            <v>BS5865</v>
          </cell>
          <cell r="B234" t="str">
            <v>GLM SPON CONT 100% PL</v>
          </cell>
          <cell r="C234">
            <v>-186849693</v>
          </cell>
          <cell r="D234">
            <v>0</v>
          </cell>
          <cell r="E234">
            <v>-186849693</v>
          </cell>
        </row>
        <row r="235">
          <cell r="A235" t="str">
            <v>BS5871</v>
          </cell>
          <cell r="B235" t="str">
            <v>GLM USD CONT 40% PLT</v>
          </cell>
          <cell r="C235">
            <v>-2351962</v>
          </cell>
          <cell r="D235">
            <v>-819062</v>
          </cell>
          <cell r="E235">
            <v>-3171024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A. PRELIMINAR"/>
      <sheetName val="APU-1."/>
      <sheetName val="2. VIASYURBANISMO"/>
      <sheetName val="APU-2."/>
      <sheetName val="3. ESTRUC Y ARQ"/>
      <sheetName val="APU-3."/>
      <sheetName val="4. FRIO"/>
      <sheetName val="5. ELECTRICO"/>
      <sheetName val="6.REDES ALCANTARILLADO"/>
      <sheetName val="7.RED DE ABASTO"/>
      <sheetName val="APU-6-7"/>
      <sheetName val="8. REDGAS"/>
      <sheetName val="APU-8."/>
      <sheetName val="9. AMBIENTAL"/>
      <sheetName val="10. EQUIPOS"/>
      <sheetName val="11.OYM"/>
      <sheetName val="12. RESUMEN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A. PRELIMINAR"/>
      <sheetName val="APU-1."/>
      <sheetName val="2. VIASYURBANISMO"/>
      <sheetName val="APU-2."/>
      <sheetName val="3. ESTRUC Y ARQ"/>
      <sheetName val="APU-3."/>
      <sheetName val="5. ELECTRICO"/>
      <sheetName val="6.REDES ALCANTARILLADO"/>
      <sheetName val="7.RED DE ABASTO"/>
      <sheetName val="APU-6-7"/>
      <sheetName val="8. REDGAS"/>
      <sheetName val="APU-8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monte"/>
      <sheetName val="ESCARIFICACION"/>
      <sheetName val="Datos"/>
      <sheetName val="PUNITARIOS PARA 241201 2S"/>
      <sheetName val="items"/>
      <sheetName val="PR 1"/>
      <sheetName val="ESTADO RED TEC"/>
      <sheetName val="Hoja1"/>
      <sheetName val="A-HOR"/>
      <sheetName val="INSUMOS"/>
      <sheetName val="BANCOS"/>
      <sheetName val="CARGOS"/>
      <sheetName val="EPS"/>
      <sheetName val="PENSIONES"/>
      <sheetName val="PREACTA 10"/>
      <sheetName val="PREACTA 9"/>
      <sheetName val="TRANSPORTE"/>
      <sheetName val="Res-Accide-10"/>
      <sheetName val="TARIFAS"/>
      <sheetName val="PRECIOS"/>
      <sheetName val="PREACTA 6"/>
      <sheetName val="TABLA 2008"/>
      <sheetName val="PRESUPUESTO"/>
      <sheetName val="ESTADO VÍA-CRIT.TECNICO"/>
      <sheetName val="Listas"/>
      <sheetName val="Insum"/>
      <sheetName val="Excavación Mat. Común Estacione"/>
      <sheetName val="Demolición Pavimento"/>
      <sheetName val="SUB APU"/>
      <sheetName val="Lp"/>
      <sheetName val="A.P.U"/>
      <sheetName val="5. ELECTRICO"/>
      <sheetName val="REC-COD,"/>
      <sheetName val="CLASIFICACION"/>
      <sheetName val="Equipo"/>
      <sheetName val="PUNITARIOS%20PARA%20241201%202S"/>
      <sheetName val="RELACION MES"/>
      <sheetName val="ESTADO_RED_TEC"/>
      <sheetName val="PR_1"/>
      <sheetName val="PUNITARIOS_PARA_241201_2S"/>
      <sheetName val="PREACTA_10"/>
      <sheetName val="PREACTA_9"/>
      <sheetName val="ESTADO_RED_TEC1"/>
      <sheetName val="PR_11"/>
      <sheetName val="PUNITARIOS_PARA_241201_2S1"/>
      <sheetName val="PREACTA_101"/>
      <sheetName val="PREACTA_91"/>
      <sheetName val="ESTADO_RED_TEC2"/>
      <sheetName val="PR_12"/>
      <sheetName val="PUNITARIOS_PARA_241201_2S2"/>
      <sheetName val="PREACTA_102"/>
      <sheetName val="PREACTA_92"/>
      <sheetName val="ESTADO_RED_TEC3"/>
      <sheetName val="PR_13"/>
      <sheetName val="PUNITARIOS_PARA_241201_2S3"/>
      <sheetName val="PREACTA_103"/>
      <sheetName val="PREACTA_93"/>
      <sheetName val="ESTADO_RED_TEC4"/>
      <sheetName val="PR_14"/>
      <sheetName val="PUNITARIOS_PARA_241201_2S4"/>
      <sheetName val="PREACTA_104"/>
      <sheetName val="PREACTA_94"/>
      <sheetName val="ESTADO_RED_TEC5"/>
      <sheetName val="PR_15"/>
      <sheetName val="PUNITARIOS_PARA_241201_2S5"/>
      <sheetName val="PREACTA_105"/>
      <sheetName val="PREACTA_95"/>
      <sheetName val="ESTADO_RED_TEC8"/>
      <sheetName val="PR_18"/>
      <sheetName val="PUNITARIOS_PARA_241201_2S8"/>
      <sheetName val="PREACTA_108"/>
      <sheetName val="PREACTA_98"/>
      <sheetName val="ESTADO_RED_TEC6"/>
      <sheetName val="PR_16"/>
      <sheetName val="PUNITARIOS_PARA_241201_2S6"/>
      <sheetName val="PREACTA_106"/>
      <sheetName val="PREACTA_96"/>
      <sheetName val="ESTADO_RED_TEC7"/>
      <sheetName val="PR_17"/>
      <sheetName val="PUNITARIOS_PARA_241201_2S7"/>
      <sheetName val="PREACTA_107"/>
      <sheetName val="PREACTA_97"/>
      <sheetName val="PUNITARIOS_PARA_241201_2S9"/>
      <sheetName val="PR_19"/>
      <sheetName val="ESTADO_RED_TEC9"/>
      <sheetName val="PREACTA_109"/>
      <sheetName val="PREACTA_99"/>
      <sheetName val="LISTA DE PRECIOS"/>
      <sheetName val="062"/>
      <sheetName val="Listado"/>
      <sheetName val="GCB2000"/>
      <sheetName val="A. P. U."/>
      <sheetName val="CRA.MODI"/>
      <sheetName val="Presup_Cancha"/>
      <sheetName val="FORMULA"/>
      <sheetName val="K16+000 AL K18+500"/>
      <sheetName val="K23+200 AL K24+700"/>
      <sheetName val="k18+500 AL K23+050"/>
      <sheetName val="Presupuesto PUENTE"/>
      <sheetName val="VOLUMENES (4)"/>
      <sheetName val="VOLUMENES (4SA)"/>
      <sheetName val="c2.5y2.6"/>
      <sheetName val=" Liquidacion de Obra por Tramos"/>
      <sheetName val="PUNITARIOS_PARA_241201_2S10"/>
      <sheetName val="PR_110"/>
      <sheetName val="ESTADO_RED_TEC10"/>
      <sheetName val="PREACTA_1010"/>
      <sheetName val="PREACTA_910"/>
      <sheetName val="TRAPMO"/>
      <sheetName val="c2_5y2_6"/>
      <sheetName val="c2_5y2_62"/>
      <sheetName val="c2_5y2_61"/>
      <sheetName val="c2_5y2_63"/>
      <sheetName val="c2_5y2_65"/>
      <sheetName val="c2_5y2_64"/>
      <sheetName val="c2_5y2_66"/>
      <sheetName val="c2_5y2_67"/>
      <sheetName val="c2_5y2_68"/>
      <sheetName val="c2_5y2_69"/>
      <sheetName val="c2_5y2_610"/>
      <sheetName val="FINANC"/>
      <sheetName val="TODAS"/>
      <sheetName val="CONT_ADI"/>
      <sheetName val="otros"/>
      <sheetName val="SALARIOS"/>
      <sheetName val="2,2,6,1 Pilotes 0,30"/>
      <sheetName val="APU NO PREVISTO"/>
      <sheetName val="PPTA (3)"/>
      <sheetName val="PPTA (2)"/>
      <sheetName val="PPTA"/>
      <sheetName val="UNITARIOS"/>
      <sheetName val="THE"/>
      <sheetName val="ATHE"/>
      <sheetName val="PUNITARIOS_PARA_241201_2S13"/>
      <sheetName val="PR_113"/>
      <sheetName val="ESTADO_RED_TEC13"/>
      <sheetName val="PREACTA_1013"/>
      <sheetName val="PREACTA_913"/>
      <sheetName val="ESTADO_RED_TEC11"/>
      <sheetName val="PR_111"/>
      <sheetName val="PUNITARIOS_PARA_241201_2S11"/>
      <sheetName val="PREACTA_1011"/>
      <sheetName val="PREACTA_911"/>
      <sheetName val="PUNITARIOS_PARA_241201_2S12"/>
      <sheetName val="PR_112"/>
      <sheetName val="ESTADO_RED_TEC12"/>
      <sheetName val="PREACTA_1012"/>
      <sheetName val="PREACTA_912"/>
      <sheetName val="PREACTA_6"/>
      <sheetName val="Requisición1"/>
      <sheetName val="skj452"/>
      <sheetName val="ita878"/>
      <sheetName val="aea-944"/>
      <sheetName val="dub-823"/>
      <sheetName val="gpi 526"/>
      <sheetName val="xxj617"/>
      <sheetName val="sng_855"/>
      <sheetName val="vea 374"/>
      <sheetName val="hfb024"/>
      <sheetName val="paj825"/>
      <sheetName val="TABLA_2008"/>
      <sheetName val="ESTADO_VÍA-CRIT_TECNICO"/>
      <sheetName val="c2_5y2_613"/>
      <sheetName val="PREACTA_62"/>
      <sheetName val="TABLA_20082"/>
      <sheetName val="c2_5y2_612"/>
      <sheetName val="PREACTA_61"/>
      <sheetName val="TABLA_20081"/>
      <sheetName val="c2_5y2_611"/>
      <sheetName val="OCTUBRE"/>
      <sheetName val="Bajadas"/>
      <sheetName val="NARIÑO"/>
      <sheetName val="PERSONAL"/>
      <sheetName val="Tarifa MT"/>
      <sheetName val="Hoja2"/>
      <sheetName val="Cuadr."/>
      <sheetName val="PUNITARIOS PARA 241201 2S.xls"/>
      <sheetName val="OBRAS SES"/>
      <sheetName val="Summary"/>
      <sheetName val="CODCONST"/>
      <sheetName val="Excavación_Mat__Común_Estacione"/>
      <sheetName val="Demolición_Pavimento"/>
      <sheetName val="SUB_APU"/>
      <sheetName val="RELACION_MES"/>
      <sheetName val="A__P__U_"/>
      <sheetName val="CRA_MODI"/>
      <sheetName val="K16+000_AL_K18+500"/>
      <sheetName val="K23+200_AL_K24+700"/>
      <sheetName val="k18+500_AL_K23+050"/>
      <sheetName val="Presupuesto_PUENTE"/>
      <sheetName val="VOLUMENES_(4)"/>
      <sheetName val="VOLUMENES_(4SA)"/>
      <sheetName val="A_P_U"/>
      <sheetName val="Excavación_Mat__Común_Estacion1"/>
      <sheetName val="Demolición_Pavimento1"/>
      <sheetName val="SUB_APU1"/>
      <sheetName val="ESTADO_VÍA-CRIT_TECNICO1"/>
      <sheetName val="RELACION_MES1"/>
      <sheetName val="A__P__U_1"/>
      <sheetName val="CRA_MODI1"/>
      <sheetName val="K16+000_AL_K18+5001"/>
      <sheetName val="K23+200_AL_K24+7001"/>
      <sheetName val="k18+500_AL_K23+0501"/>
      <sheetName val="Presupuesto_PUENTE1"/>
      <sheetName val="VOLUMENES_(4)1"/>
      <sheetName val="VOLUMENES_(4SA)1"/>
      <sheetName val="A_P_U1"/>
      <sheetName val="PUNITARIOS_PARA_241201_2S14"/>
      <sheetName val="PR_114"/>
      <sheetName val="ESTADO_RED_TEC14"/>
      <sheetName val="PREACTA_1014"/>
      <sheetName val="PREACTA_914"/>
      <sheetName val="PREACTA_64"/>
      <sheetName val="TABLA_20084"/>
      <sheetName val="Excavación_Mat__Común_Estacion4"/>
      <sheetName val="Demolición_Pavimento4"/>
      <sheetName val="SUB_APU4"/>
      <sheetName val="RELACION_MES4"/>
      <sheetName val="ESTADO_VÍA-CRIT_TECNICO4"/>
      <sheetName val="A__P__U_4"/>
      <sheetName val="A_P_U4"/>
      <sheetName val="CRA_MODI4"/>
      <sheetName val="K16+000_AL_K18+5004"/>
      <sheetName val="K23+200_AL_K24+7004"/>
      <sheetName val="k18+500_AL_K23+0504"/>
      <sheetName val="Presupuesto_PUENTE4"/>
      <sheetName val="VOLUMENES_(4)4"/>
      <sheetName val="VOLUMENES_(4SA)4"/>
      <sheetName val="_Liquidacion_de_Obra_por_Tramo2"/>
      <sheetName val="LISTA_DE_PRECIOS2"/>
      <sheetName val="Excavación_Mat__Común_Estacion2"/>
      <sheetName val="Demolición_Pavimento2"/>
      <sheetName val="SUB_APU2"/>
      <sheetName val="RELACION_MES2"/>
      <sheetName val="ESTADO_VÍA-CRIT_TECNICO2"/>
      <sheetName val="A__P__U_2"/>
      <sheetName val="A_P_U2"/>
      <sheetName val="CRA_MODI2"/>
      <sheetName val="K16+000_AL_K18+5002"/>
      <sheetName val="K23+200_AL_K24+7002"/>
      <sheetName val="k18+500_AL_K23+0502"/>
      <sheetName val="Presupuesto_PUENTE2"/>
      <sheetName val="VOLUMENES_(4)2"/>
      <sheetName val="VOLUMENES_(4SA)2"/>
      <sheetName val="_Liquidacion_de_Obra_por_Tramos"/>
      <sheetName val="LISTA_DE_PRECIOS"/>
      <sheetName val="PREACTA_63"/>
      <sheetName val="TABLA_20083"/>
      <sheetName val="Excavación_Mat__Común_Estacion3"/>
      <sheetName val="Demolición_Pavimento3"/>
      <sheetName val="SUB_APU3"/>
      <sheetName val="RELACION_MES3"/>
      <sheetName val="ESTADO_VÍA-CRIT_TECNICO3"/>
      <sheetName val="A__P__U_3"/>
      <sheetName val="A_P_U3"/>
      <sheetName val="CRA_MODI3"/>
      <sheetName val="K16+000_AL_K18+5003"/>
      <sheetName val="K23+200_AL_K24+7003"/>
      <sheetName val="k18+500_AL_K23+0503"/>
      <sheetName val="Presupuesto_PUENTE3"/>
      <sheetName val="VOLUMENES_(4)3"/>
      <sheetName val="VOLUMENES_(4SA)3"/>
      <sheetName val="_Liquidacion_de_Obra_por_Tramo1"/>
      <sheetName val="LISTA_DE_PRECIOS1"/>
      <sheetName val="PUNITARIOS_PARA_241201_2S15"/>
      <sheetName val="PR_115"/>
      <sheetName val="ESTADO_RED_TEC15"/>
      <sheetName val="PREACTA_1015"/>
      <sheetName val="PREACTA_915"/>
      <sheetName val="PREACTA_65"/>
      <sheetName val="TABLA_20085"/>
      <sheetName val="Excavación_Mat__Común_Estacion5"/>
      <sheetName val="Demolición_Pavimento5"/>
      <sheetName val="SUB_APU5"/>
      <sheetName val="RELACION_MES5"/>
      <sheetName val="ESTADO_VÍA-CRIT_TECNICO5"/>
      <sheetName val="A__P__U_5"/>
      <sheetName val="A_P_U5"/>
      <sheetName val="CRA_MODI5"/>
      <sheetName val="K16+000_AL_K18+5005"/>
      <sheetName val="K23+200_AL_K24+7005"/>
      <sheetName val="k18+500_AL_K23+0505"/>
      <sheetName val="Presupuesto_PUENTE5"/>
      <sheetName val="VOLUMENES_(4)5"/>
      <sheetName val="VOLUMENES_(4SA)5"/>
      <sheetName val="_Liquidacion_de_Obra_por_Tramo3"/>
      <sheetName val="LISTA_DE_PRECIOS3"/>
      <sheetName val="BALANCE"/>
      <sheetName val="ITEMS NO REVISTOS"/>
      <sheetName val="APU ELECTRICOS"/>
      <sheetName val="7.1.8.1.1"/>
      <sheetName val="PREACTA Y CONTRATISTAS"/>
      <sheetName val="ACTA MODIFICACIÓN CIVIL"/>
    </sheetNames>
    <sheetDataSet>
      <sheetData sheetId="0" refreshError="1">
        <row r="48">
          <cell r="E48">
            <v>6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>
        <row r="48">
          <cell r="E48">
            <v>0</v>
          </cell>
        </row>
      </sheetData>
      <sheetData sheetId="128"/>
      <sheetData sheetId="129"/>
      <sheetData sheetId="130"/>
      <sheetData sheetId="131" refreshError="1"/>
      <sheetData sheetId="132"/>
      <sheetData sheetId="133" refreshError="1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>
        <row r="48">
          <cell r="E48">
            <v>0</v>
          </cell>
        </row>
      </sheetData>
      <sheetData sheetId="288"/>
      <sheetData sheetId="289"/>
      <sheetData sheetId="290" refreshError="1"/>
      <sheetData sheetId="291" refreshError="1"/>
      <sheetData sheetId="292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 de contratacion"/>
      <sheetName val="Cuadro p. Capital Vs estimado"/>
      <sheetName val="Alcance inst. bascula"/>
      <sheetName val="Alcance inst. bascula (blanco)"/>
      <sheetName val="Alcance contenedores CON PRECIO"/>
      <sheetName val="Alcance O. Civil CON PRECIO (2)"/>
      <sheetName val="Alcance puente ejercicio)"/>
      <sheetName val="Alcance O. Civil sin puente EJe"/>
      <sheetName val="Alcance O. Civil CON PRECIOS"/>
      <sheetName val="contenedor bascula"/>
      <sheetName val="contenedor Garita 2"/>
      <sheetName val="contenedor Garita 1"/>
      <sheetName val="Materiales"/>
    </sheetNames>
    <sheetDataSet>
      <sheetData sheetId="0"/>
      <sheetData sheetId="1" refreshError="1">
        <row r="1">
          <cell r="G1">
            <v>2226.87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Presup_Cancha"/>
      <sheetName val="1_Preliminares"/>
      <sheetName val="2_Cimentación_Est.Met"/>
      <sheetName val="3_HS"/>
      <sheetName val="Apus_In.Elect"/>
      <sheetName val="Apus_Cubierta"/>
      <sheetName val="Apus_Dotación_Pintura"/>
      <sheetName val="Insumos"/>
      <sheetName val="Equipo_Trans "/>
      <sheetName val="M.Obra"/>
      <sheetName val="C.LABORALES"/>
      <sheetName val="c2.5y2.6"/>
    </sheetNames>
    <sheetDataSet>
      <sheetData sheetId="0">
        <row r="67">
          <cell r="F67">
            <v>0.17</v>
          </cell>
        </row>
      </sheetData>
      <sheetData sheetId="1">
        <row r="3">
          <cell r="C3" t="str">
            <v>CANCHA MÚLTIPLE 750 m2  ZONA ALTA "SUELO E"</v>
          </cell>
        </row>
        <row r="14">
          <cell r="J14" t="str">
            <v>M³</v>
          </cell>
        </row>
        <row r="15">
          <cell r="J15" t="str">
            <v>M²</v>
          </cell>
        </row>
        <row r="16">
          <cell r="J16" t="str">
            <v>M</v>
          </cell>
        </row>
        <row r="17">
          <cell r="J17" t="str">
            <v>Kg</v>
          </cell>
        </row>
        <row r="18">
          <cell r="J18" t="str">
            <v>Un</v>
          </cell>
        </row>
      </sheetData>
      <sheetData sheetId="2">
        <row r="26">
          <cell r="A26" t="str">
            <v>W09</v>
          </cell>
        </row>
      </sheetData>
      <sheetData sheetId="3">
        <row r="52">
          <cell r="I52">
            <v>44314</v>
          </cell>
        </row>
      </sheetData>
      <sheetData sheetId="4">
        <row r="48">
          <cell r="I48">
            <v>27898</v>
          </cell>
        </row>
      </sheetData>
      <sheetData sheetId="5">
        <row r="51">
          <cell r="R51">
            <v>99040</v>
          </cell>
        </row>
      </sheetData>
      <sheetData sheetId="6">
        <row r="53">
          <cell r="I53">
            <v>69159.47</v>
          </cell>
        </row>
      </sheetData>
      <sheetData sheetId="7">
        <row r="53">
          <cell r="I53">
            <v>628533.33799999999</v>
          </cell>
        </row>
      </sheetData>
      <sheetData sheetId="8">
        <row r="4">
          <cell r="A4" t="str">
            <v>A</v>
          </cell>
        </row>
      </sheetData>
      <sheetData sheetId="9">
        <row r="1">
          <cell r="A1" t="str">
            <v xml:space="preserve">Codigo </v>
          </cell>
        </row>
      </sheetData>
      <sheetData sheetId="10">
        <row r="37">
          <cell r="A37" t="str">
            <v>MO-01</v>
          </cell>
        </row>
      </sheetData>
      <sheetData sheetId="11" refreshError="1"/>
      <sheetData sheetId="12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Presup"/>
      <sheetName val="Unitarios"/>
      <sheetName val="Insum"/>
      <sheetName val="A000"/>
      <sheetName val="An-Unit"/>
      <sheetName val="U001"/>
      <sheetName val="U002"/>
      <sheetName val="U003"/>
      <sheetName val="U004"/>
      <sheetName val="U005"/>
      <sheetName val="U006"/>
      <sheetName val="U007"/>
      <sheetName val="U008"/>
      <sheetName val="U009"/>
      <sheetName val="PROGR."/>
      <sheetName val="desmonte"/>
      <sheetName val="A. P. U."/>
      <sheetName val="ACTA DE MODIFICACION  (2)"/>
      <sheetName val="VrEqpBasica"/>
      <sheetName val="PROGR_1"/>
      <sheetName val="PROGR_"/>
      <sheetName val="devdics"/>
      <sheetName val="ModeloPresupuesto"/>
      <sheetName val="Presup_Cancha"/>
    </sheetNames>
    <sheetDataSet>
      <sheetData sheetId="0"/>
      <sheetData sheetId="1"/>
      <sheetData sheetId="2" refreshError="1">
        <row r="3">
          <cell r="A3" t="str">
            <v>COD</v>
          </cell>
          <cell r="B3" t="str">
            <v>ACTIVIDAD</v>
          </cell>
          <cell r="C3" t="str">
            <v>UNIDAD</v>
          </cell>
          <cell r="D3" t="str">
            <v>VR. UNITARIO</v>
          </cell>
        </row>
        <row r="4">
          <cell r="A4" t="str">
            <v>U001</v>
          </cell>
          <cell r="B4" t="str">
            <v>Replanteo con comision de topografía</v>
          </cell>
          <cell r="C4" t="str">
            <v>M2</v>
          </cell>
          <cell r="D4">
            <v>8707</v>
          </cell>
        </row>
        <row r="5">
          <cell r="A5" t="str">
            <v>U002</v>
          </cell>
          <cell r="B5" t="str">
            <v>Conformacion calzada y cuneteada</v>
          </cell>
          <cell r="C5" t="str">
            <v>KM</v>
          </cell>
          <cell r="D5">
            <v>368640</v>
          </cell>
        </row>
        <row r="6">
          <cell r="A6" t="str">
            <v>U003</v>
          </cell>
          <cell r="B6" t="str">
            <v>Alcantarilla de 36"</v>
          </cell>
          <cell r="C6" t="str">
            <v>UN</v>
          </cell>
          <cell r="D6">
            <v>1792500</v>
          </cell>
        </row>
        <row r="7">
          <cell r="A7" t="str">
            <v>U004</v>
          </cell>
          <cell r="B7" t="str">
            <v>Cunetas en concreto</v>
          </cell>
          <cell r="C7" t="str">
            <v>Ml</v>
          </cell>
          <cell r="D7">
            <v>20913</v>
          </cell>
        </row>
        <row r="8">
          <cell r="A8" t="str">
            <v>U005</v>
          </cell>
          <cell r="B8" t="str">
            <v>Subbase Granular</v>
          </cell>
          <cell r="C8" t="str">
            <v>M3</v>
          </cell>
          <cell r="D8">
            <v>36382</v>
          </cell>
        </row>
        <row r="9">
          <cell r="A9" t="str">
            <v>U006</v>
          </cell>
          <cell r="B9" t="str">
            <v>Base Granular</v>
          </cell>
          <cell r="C9" t="str">
            <v>M3</v>
          </cell>
          <cell r="D9">
            <v>41060</v>
          </cell>
        </row>
        <row r="10">
          <cell r="A10" t="str">
            <v>U007</v>
          </cell>
          <cell r="B10" t="str">
            <v>Imprimaciôn</v>
          </cell>
          <cell r="C10" t="str">
            <v>M2</v>
          </cell>
          <cell r="D10">
            <v>1668</v>
          </cell>
        </row>
        <row r="11">
          <cell r="A11" t="str">
            <v>U008</v>
          </cell>
          <cell r="B11" t="str">
            <v>Base Asfàltica</v>
          </cell>
          <cell r="C11" t="str">
            <v>M3</v>
          </cell>
          <cell r="D11">
            <v>191420</v>
          </cell>
        </row>
        <row r="12">
          <cell r="A12" t="str">
            <v>U009</v>
          </cell>
          <cell r="B12" t="str">
            <v>Rodadura</v>
          </cell>
          <cell r="C12" t="str">
            <v>M3</v>
          </cell>
          <cell r="D12">
            <v>202420</v>
          </cell>
        </row>
        <row r="13">
          <cell r="A13" t="str">
            <v>U999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>
        <row r="6">
          <cell r="A6" t="str">
            <v>UNIDAD ADMINISTRATIVA ESPECIAL DE LA AERONAUTICA CIVIL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"/>
      <sheetName val="LISTA"/>
      <sheetName val="LISTA2"/>
      <sheetName val="ANAL.PRESTACIONES"/>
      <sheetName val="CUADRI"/>
      <sheetName val="MORTERO"/>
      <sheetName val="CONCRETO"/>
      <sheetName val="PRELIMINAR"/>
      <sheetName val="ZAPA.VIGAS"/>
      <sheetName val="LEVANTE"/>
      <sheetName val="PAÑE-ENCHA-PISO"/>
      <sheetName val="PAVIM.RIGIDO"/>
      <sheetName val="HIDROSANI"/>
      <sheetName val="APAR-ACCESORIO"/>
      <sheetName val="CARPINTERIA"/>
      <sheetName val="ELECTRICO"/>
      <sheetName val="PINTURA"/>
      <sheetName val="RELLENO-RETIRO"/>
      <sheetName val="OBR.EXTERIORES"/>
      <sheetName val="GENERAL"/>
      <sheetName val="Cronograma"/>
      <sheetName val="FINANZAS"/>
      <sheetName val="FSE - 01"/>
      <sheetName val="ESTADO DE INGRESO"/>
      <sheetName val="OTROS ITEMS DIFERENTES"/>
      <sheetName val="EXPLANACION"/>
      <sheetName val="A.U.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7"/>
      <sheetName val="2008"/>
      <sheetName val="2009"/>
      <sheetName val="2010"/>
      <sheetName val="2011"/>
      <sheetName val="Consolidado"/>
      <sheetName val="WACC - VPN FC"/>
      <sheetName val="Activos"/>
      <sheetName val="Impuestos Temp."/>
      <sheetName val="CatFin - Suleasing(Plamort)"/>
      <sheetName val="Dólar"/>
      <sheetName val="Producc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ACCIDENTALIDAD"/>
      <sheetName val="ACC.EJECUTIVO"/>
      <sheetName val="ACC.EJECUTIVO-OCT-02"/>
      <sheetName val="EJEC-AGO-2002"/>
      <sheetName val="TABLA"/>
      <sheetName val="Hoja3"/>
    </sheetNames>
    <sheetDataSet>
      <sheetData sheetId="0" refreshError="1">
        <row r="2">
          <cell r="H2" t="str">
            <v>Briceño - "T" de Nemocón</v>
          </cell>
        </row>
        <row r="3">
          <cell r="H3" t="str">
            <v>Briceño - Chocontá</v>
          </cell>
        </row>
        <row r="4">
          <cell r="H4" t="str">
            <v>Chocontá - Guateque</v>
          </cell>
        </row>
        <row r="5">
          <cell r="H5" t="str">
            <v>Sisga - Brisas</v>
          </cell>
        </row>
        <row r="6">
          <cell r="H6" t="str">
            <v>Zipaquirá - Ubaté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FACTOR PRESTACIONAL 2009"/>
      <sheetName val="HISTORICO"/>
      <sheetName val="SALARIO CELADOR 2008"/>
      <sheetName val="TARIFAS REGISTRO DISTRITAL 2009"/>
      <sheetName val="COSTOS OFICINA"/>
      <sheetName val="COSTOS CAMPAMENTO"/>
      <sheetName val="Equipo"/>
      <sheetName val="materiales"/>
      <sheetName val="otros"/>
      <sheetName val="Insumos"/>
      <sheetName val="MATERIAL"/>
      <sheetName val="APU"/>
      <sheetName val="Presup_Cancha"/>
      <sheetName val="Presup Av 1o de mayo con 73a "/>
      <sheetName val="BASE"/>
      <sheetName val="SKJ452"/>
      <sheetName val="ITA878"/>
      <sheetName val="AEA-944"/>
      <sheetName val="DUB-823"/>
      <sheetName val="GPI 526"/>
      <sheetName val="XXJ617"/>
      <sheetName val="SNG_855"/>
      <sheetName val="VEA 374"/>
      <sheetName val="HFB024"/>
      <sheetName val="PAJ825"/>
      <sheetName val="Res-Accide-1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LES"/>
      <sheetName val="COMBUSTIBLE"/>
      <sheetName val="relacion de equipo"/>
      <sheetName val="CUADRILLAS"/>
      <sheetName val="PRESTACIONES"/>
      <sheetName val="ANALISIS"/>
      <sheetName val="PRES OSW"/>
    </sheetNames>
    <sheetDataSet>
      <sheetData sheetId="0"/>
      <sheetData sheetId="1"/>
      <sheetData sheetId="2"/>
      <sheetData sheetId="3">
        <row r="17">
          <cell r="D17">
            <v>134300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workbookViewId="0"/>
  </sheetViews>
  <sheetFormatPr baseColWidth="10" defaultRowHeight="14.4"/>
  <cols>
    <col min="1" max="1" width="4.109375" customWidth="1"/>
    <col min="2" max="2" width="57.109375" customWidth="1"/>
    <col min="3" max="3" width="17.88671875" bestFit="1" customWidth="1"/>
    <col min="4" max="4" width="19.33203125" bestFit="1" customWidth="1"/>
    <col min="5" max="5" width="27" bestFit="1" customWidth="1"/>
    <col min="7" max="9" width="25.88671875" bestFit="1" customWidth="1"/>
    <col min="10" max="10" width="27" bestFit="1" customWidth="1"/>
  </cols>
  <sheetData>
    <row r="3" spans="1:10">
      <c r="A3" s="302"/>
      <c r="B3" s="141" t="s">
        <v>363</v>
      </c>
      <c r="C3" s="141" t="s">
        <v>364</v>
      </c>
      <c r="D3" s="141" t="s">
        <v>365</v>
      </c>
      <c r="E3" s="141" t="s">
        <v>366</v>
      </c>
      <c r="F3" s="141"/>
      <c r="G3" s="141" t="s">
        <v>367</v>
      </c>
      <c r="H3" s="141" t="s">
        <v>144</v>
      </c>
      <c r="I3" s="141" t="s">
        <v>368</v>
      </c>
      <c r="J3" s="141" t="s">
        <v>369</v>
      </c>
    </row>
    <row r="4" spans="1:10">
      <c r="A4" s="302"/>
      <c r="B4" s="302"/>
      <c r="C4" s="302"/>
      <c r="D4" s="302"/>
      <c r="E4" s="302"/>
      <c r="F4" s="302"/>
      <c r="G4" s="315">
        <v>0.2</v>
      </c>
      <c r="H4" s="315">
        <v>0.55000000000000004</v>
      </c>
      <c r="I4" s="315">
        <v>0.08</v>
      </c>
      <c r="J4" s="315">
        <v>0.17</v>
      </c>
    </row>
    <row r="5" spans="1:10" ht="43.2">
      <c r="A5" s="324">
        <v>1</v>
      </c>
      <c r="B5" s="316" t="str">
        <f>+'PPTO. GENERAL'!C8</f>
        <v>Realizar el suministro, transporte e instalación de dos (2) módulos solares monocristalinos de potencia mayor o igual a 450Wp cada uno + Accesorios de ensamblaje y sistema de protección DPS</v>
      </c>
      <c r="C5" s="317">
        <f>+'PPTO. GENERAL'!K8</f>
        <v>831364291.4227519</v>
      </c>
      <c r="D5" s="476">
        <f>+AIU!J56</f>
        <v>0.18427000367129365</v>
      </c>
      <c r="E5" s="326">
        <f>(C5*$D$5)+C5</f>
        <v>984559792.45540488</v>
      </c>
      <c r="F5" s="302"/>
      <c r="G5" s="325">
        <f t="shared" ref="G5:G15" si="0">E5*$G$4</f>
        <v>196911958.491081</v>
      </c>
      <c r="H5" s="325">
        <f>E5*$H$4</f>
        <v>541507885.85047269</v>
      </c>
      <c r="I5" s="325">
        <f>E5*$I$4</f>
        <v>78764783.396432385</v>
      </c>
      <c r="J5" s="325">
        <f>E5*$J$4</f>
        <v>167375164.71741885</v>
      </c>
    </row>
    <row r="6" spans="1:10" ht="57.6">
      <c r="A6" s="324">
        <v>2</v>
      </c>
      <c r="B6" s="316" t="str">
        <f>+'PPTO. GENERAL'!C9</f>
        <v>Realizar el suministro, transporte e instalación de una (1) batería de Litio-Ion LiFePO4 de capacidad mayor o igual de 2840 Wh, 25.6 VDC con vida útil igual o mayor a 3650 ciclos a un DoD del 80% y protección de temperatura</v>
      </c>
      <c r="C6" s="317">
        <f>+'PPTO. GENERAL'!K9</f>
        <v>1014790997.0835041</v>
      </c>
      <c r="D6" s="477"/>
      <c r="E6" s="326">
        <f t="shared" ref="E6:E15" si="1">(C6*$D$5)+C6</f>
        <v>1201786537.8416772</v>
      </c>
      <c r="F6" s="302"/>
      <c r="G6" s="325">
        <f t="shared" si="0"/>
        <v>240357307.56833544</v>
      </c>
      <c r="H6" s="325">
        <f t="shared" ref="H6:H15" si="2">E6*$H$4</f>
        <v>660982595.81292248</v>
      </c>
      <c r="I6" s="325">
        <f t="shared" ref="I6:I15" si="3">E6*$I$4</f>
        <v>96142923.027334183</v>
      </c>
      <c r="J6" s="325">
        <f t="shared" ref="J6:J15" si="4">E6*$J$4</f>
        <v>204303711.43308514</v>
      </c>
    </row>
    <row r="7" spans="1:10" ht="43.2">
      <c r="A7" s="324">
        <v>3</v>
      </c>
      <c r="B7" s="316" t="str">
        <f>+'PPTO. GENERAL'!C10</f>
        <v xml:space="preserve">Realizar el suministro, transporte e instalación de regulador MPPT (controlador) de 24 Vdc, 40 A, tensión máxima de circuito abierto 150 VDC  </v>
      </c>
      <c r="C7" s="317">
        <f>+'PPTO. GENERAL'!K10</f>
        <v>204287718.28644741</v>
      </c>
      <c r="D7" s="477"/>
      <c r="E7" s="326">
        <f t="shared" si="1"/>
        <v>241931816.88509127</v>
      </c>
      <c r="F7" s="302"/>
      <c r="G7" s="325">
        <f t="shared" si="0"/>
        <v>48386363.377018258</v>
      </c>
      <c r="H7" s="325">
        <f t="shared" si="2"/>
        <v>133062499.28680021</v>
      </c>
      <c r="I7" s="325">
        <f t="shared" si="3"/>
        <v>19354545.350807302</v>
      </c>
      <c r="J7" s="325">
        <f t="shared" si="4"/>
        <v>41128408.870465517</v>
      </c>
    </row>
    <row r="8" spans="1:10" ht="28.8">
      <c r="A8" s="324">
        <v>4</v>
      </c>
      <c r="B8" s="316" t="str">
        <f>+'PPTO. GENERAL'!C11</f>
        <v>Realizar el suministro, transporte e instalación de Inversor de 1.000 W, 24VDC - 120VAC, 60Hz, onda senoidal pura</v>
      </c>
      <c r="C8" s="317">
        <f>+'PPTO. GENERAL'!K11</f>
        <v>340023327.14992118</v>
      </c>
      <c r="D8" s="477"/>
      <c r="E8" s="326">
        <f t="shared" si="1"/>
        <v>402679426.89216262</v>
      </c>
      <c r="F8" s="302"/>
      <c r="G8" s="325">
        <f t="shared" si="0"/>
        <v>80535885.378432527</v>
      </c>
      <c r="H8" s="325">
        <f t="shared" si="2"/>
        <v>221473684.79068947</v>
      </c>
      <c r="I8" s="325">
        <f t="shared" si="3"/>
        <v>32214354.15137301</v>
      </c>
      <c r="J8" s="325">
        <f t="shared" si="4"/>
        <v>68455502.571667656</v>
      </c>
    </row>
    <row r="9" spans="1:10" ht="43.2">
      <c r="A9" s="324">
        <v>5</v>
      </c>
      <c r="B9" s="316" t="str">
        <f>+'PPTO. GENERAL'!C12</f>
        <v>Realizar el suministro, transporte e instalación de soporte tipo mástil estructurado de 3 m, en acero galvanizado, espesor 2.5mm, dos mirillas para 2 paneles solares fotovoltaicos</v>
      </c>
      <c r="C9" s="317">
        <f>+'PPTO. GENERAL'!K12</f>
        <v>688698098.65601945</v>
      </c>
      <c r="D9" s="477"/>
      <c r="E9" s="326">
        <f t="shared" si="1"/>
        <v>815604499.82377708</v>
      </c>
      <c r="F9" s="302"/>
      <c r="G9" s="325">
        <f t="shared" si="0"/>
        <v>163120899.96475542</v>
      </c>
      <c r="H9" s="325">
        <f t="shared" si="2"/>
        <v>448582474.90307742</v>
      </c>
      <c r="I9" s="325">
        <f t="shared" si="3"/>
        <v>65248359.985902168</v>
      </c>
      <c r="J9" s="325">
        <f t="shared" si="4"/>
        <v>138652764.97004211</v>
      </c>
    </row>
    <row r="10" spans="1:10" ht="28.8">
      <c r="A10" s="324">
        <v>6</v>
      </c>
      <c r="B10" s="316" t="str">
        <f>+'PPTO. GENERAL'!C13</f>
        <v>Realizar el suministro, transporte e instalación de dado de cimentación para fijación de mástil estructurado de 3m</v>
      </c>
      <c r="C10" s="317">
        <f>+'PPTO. GENERAL'!K13</f>
        <v>502710950.83743906</v>
      </c>
      <c r="D10" s="477"/>
      <c r="E10" s="326">
        <f t="shared" si="1"/>
        <v>595345499.59385347</v>
      </c>
      <c r="F10" s="302"/>
      <c r="G10" s="325">
        <f t="shared" si="0"/>
        <v>119069099.9187707</v>
      </c>
      <c r="H10" s="325">
        <f t="shared" si="2"/>
        <v>327440024.77661943</v>
      </c>
      <c r="I10" s="325">
        <f t="shared" si="3"/>
        <v>47627639.967508279</v>
      </c>
      <c r="J10" s="325">
        <f t="shared" si="4"/>
        <v>101208734.9309551</v>
      </c>
    </row>
    <row r="11" spans="1:10" ht="28.8">
      <c r="A11" s="324">
        <v>7</v>
      </c>
      <c r="B11" s="316" t="str">
        <f>+'PPTO. GENERAL'!C14</f>
        <v>Realizar el suministro, transporte e instalación de sistema de Puesta a Tierra</v>
      </c>
      <c r="C11" s="317">
        <f>+'PPTO. GENERAL'!K14</f>
        <v>161550466.54456985</v>
      </c>
      <c r="D11" s="477"/>
      <c r="E11" s="326">
        <f t="shared" si="1"/>
        <v>191319371.60783693</v>
      </c>
      <c r="F11" s="302"/>
      <c r="G11" s="325">
        <f t="shared" si="0"/>
        <v>38263874.321567386</v>
      </c>
      <c r="H11" s="325">
        <f t="shared" si="2"/>
        <v>105225654.38431032</v>
      </c>
      <c r="I11" s="325">
        <f t="shared" si="3"/>
        <v>15305549.728626955</v>
      </c>
      <c r="J11" s="325">
        <f t="shared" si="4"/>
        <v>32524293.173332281</v>
      </c>
    </row>
    <row r="12" spans="1:10" ht="43.2">
      <c r="A12" s="324">
        <v>8</v>
      </c>
      <c r="B12" s="316" t="str">
        <f>+'PPTO. GENERAL'!C15</f>
        <v>Realizar el suministro, transporte e instalación de materiales eléctricos de interconexión, accesorios y protecciones eléctricas para los SSFV y Gabinete de equipos</v>
      </c>
      <c r="C12" s="317">
        <f>+'PPTO. GENERAL'!K15</f>
        <v>742671646.09236228</v>
      </c>
      <c r="D12" s="477"/>
      <c r="E12" s="326">
        <f t="shared" si="1"/>
        <v>879523753.04436755</v>
      </c>
      <c r="F12" s="302"/>
      <c r="G12" s="325">
        <f t="shared" si="0"/>
        <v>175904750.60887352</v>
      </c>
      <c r="H12" s="325">
        <f t="shared" si="2"/>
        <v>483738064.17440218</v>
      </c>
      <c r="I12" s="325">
        <f t="shared" si="3"/>
        <v>70361900.243549407</v>
      </c>
      <c r="J12" s="325">
        <f t="shared" si="4"/>
        <v>149519038.01754248</v>
      </c>
    </row>
    <row r="13" spans="1:10" ht="28.8">
      <c r="A13" s="324">
        <v>9</v>
      </c>
      <c r="B13" s="316" t="str">
        <f>+'PPTO. GENERAL'!C16</f>
        <v>Realizar el suministro, transporte e instalación de medidor prepago monofásico bifilar (incluye plataforma de recaudo)</v>
      </c>
      <c r="C13" s="317">
        <f>+'PPTO. GENERAL'!K16</f>
        <v>134103641.326561</v>
      </c>
      <c r="D13" s="477"/>
      <c r="E13" s="326">
        <f t="shared" si="1"/>
        <v>158814919.80614024</v>
      </c>
      <c r="F13" s="302"/>
      <c r="G13" s="325">
        <f t="shared" si="0"/>
        <v>31762983.96122805</v>
      </c>
      <c r="H13" s="325">
        <f t="shared" si="2"/>
        <v>87348205.89337714</v>
      </c>
      <c r="I13" s="325">
        <f t="shared" si="3"/>
        <v>12705193.584491219</v>
      </c>
      <c r="J13" s="325">
        <f t="shared" si="4"/>
        <v>26998536.367043842</v>
      </c>
    </row>
    <row r="14" spans="1:10" ht="43.2">
      <c r="A14" s="324">
        <v>10</v>
      </c>
      <c r="B14" s="316" t="str">
        <f>+'PPTO. GENERAL'!C17</f>
        <v xml:space="preserve"> Realizar el suministro, transporte e instalación de kit basico de instalaciones internas (cuatro (4) salidas de iluminación y tres (3) tomacorrientes dobles)</v>
      </c>
      <c r="C14" s="317">
        <f>+'PPTO. GENERAL'!K17</f>
        <v>287601832.43751347</v>
      </c>
      <c r="D14" s="477"/>
      <c r="E14" s="326">
        <f t="shared" si="1"/>
        <v>340598223.15664488</v>
      </c>
      <c r="F14" s="302"/>
      <c r="G14" s="325">
        <f t="shared" si="0"/>
        <v>68119644.631328985</v>
      </c>
      <c r="H14" s="325">
        <f t="shared" si="2"/>
        <v>187329022.73615471</v>
      </c>
      <c r="I14" s="325">
        <f t="shared" si="3"/>
        <v>27247857.85253159</v>
      </c>
      <c r="J14" s="325">
        <f t="shared" si="4"/>
        <v>57901697.936629631</v>
      </c>
    </row>
    <row r="15" spans="1:10">
      <c r="A15" s="324">
        <v>11</v>
      </c>
      <c r="B15" s="316" t="str">
        <f>+'PPTO. GENERAL'!C18</f>
        <v xml:space="preserve"> Realizar el replanteo de usuario</v>
      </c>
      <c r="C15" s="317">
        <f>+'PPTO. GENERAL'!K18</f>
        <v>5525050.39865625</v>
      </c>
      <c r="D15" s="478"/>
      <c r="E15" s="326">
        <f t="shared" si="1"/>
        <v>6543151.4559007194</v>
      </c>
      <c r="F15" s="302"/>
      <c r="G15" s="325">
        <f t="shared" si="0"/>
        <v>1308630.2911801441</v>
      </c>
      <c r="H15" s="325">
        <f t="shared" si="2"/>
        <v>3598733.3007453959</v>
      </c>
      <c r="I15" s="325">
        <f t="shared" si="3"/>
        <v>523452.11647205759</v>
      </c>
      <c r="J15" s="325">
        <f t="shared" si="4"/>
        <v>1112335.7475031223</v>
      </c>
    </row>
    <row r="16" spans="1:10">
      <c r="A16" s="324"/>
      <c r="B16" s="320"/>
      <c r="C16" s="317"/>
      <c r="D16" s="321"/>
      <c r="E16" s="319"/>
      <c r="F16" s="302"/>
      <c r="G16" s="302"/>
      <c r="H16" s="325"/>
      <c r="I16" s="325"/>
      <c r="J16" s="302"/>
    </row>
    <row r="17" spans="1:10">
      <c r="A17" s="324"/>
      <c r="B17" s="322" t="s">
        <v>370</v>
      </c>
      <c r="C17" s="317">
        <f>+'PPTO. GENERAL'!K24</f>
        <v>178678466.68000001</v>
      </c>
      <c r="D17" s="321"/>
      <c r="E17" s="326">
        <f>+'PPTO. GENERAL'!K24</f>
        <v>178678466.68000001</v>
      </c>
      <c r="F17" s="302"/>
      <c r="G17" s="318">
        <f>E17*$G$20</f>
        <v>134008850.01000001</v>
      </c>
      <c r="H17" s="325">
        <f>E17*$H$20</f>
        <v>17867846.668000001</v>
      </c>
      <c r="I17" s="325"/>
      <c r="J17" s="318">
        <f>+E17*$J$20</f>
        <v>26801770.002</v>
      </c>
    </row>
    <row r="18" spans="1:10">
      <c r="A18" s="324"/>
      <c r="B18" s="322" t="s">
        <v>372</v>
      </c>
      <c r="C18" s="317">
        <f>+'PPTO. GENERAL'!K30</f>
        <v>90720000</v>
      </c>
      <c r="D18" s="321"/>
      <c r="E18" s="326">
        <f>+'PPTO. GENERAL'!K30</f>
        <v>90720000</v>
      </c>
      <c r="F18" s="302"/>
      <c r="G18" s="318">
        <f>E18*$G$20</f>
        <v>68040000</v>
      </c>
      <c r="H18" s="325">
        <f t="shared" ref="H18:H19" si="5">E18*$H$20</f>
        <v>9072000</v>
      </c>
      <c r="I18" s="325"/>
      <c r="J18" s="318">
        <f t="shared" ref="J18:J19" si="6">+E18*$J$20</f>
        <v>13608000</v>
      </c>
    </row>
    <row r="19" spans="1:10">
      <c r="A19" s="324"/>
      <c r="B19" s="322" t="s">
        <v>373</v>
      </c>
      <c r="C19" s="317">
        <f>+'PPTO. GENERAL'!K31</f>
        <v>25002833.333333332</v>
      </c>
      <c r="D19" s="321"/>
      <c r="E19" s="319">
        <f t="shared" ref="E19" si="7">C19</f>
        <v>25002833.333333332</v>
      </c>
      <c r="F19" s="302"/>
      <c r="G19" s="318">
        <f t="shared" ref="G19" si="8">E19*$G$20</f>
        <v>18752125</v>
      </c>
      <c r="H19" s="325">
        <f t="shared" si="5"/>
        <v>2500283.3333333335</v>
      </c>
      <c r="I19" s="325"/>
      <c r="J19" s="318">
        <f t="shared" si="6"/>
        <v>3750424.9999999995</v>
      </c>
    </row>
    <row r="20" spans="1:10">
      <c r="A20" s="324"/>
      <c r="B20" s="302"/>
      <c r="C20" s="302"/>
      <c r="D20" s="302"/>
      <c r="E20" s="302"/>
      <c r="F20" s="302"/>
      <c r="G20" s="323">
        <v>0.75</v>
      </c>
      <c r="H20" s="323">
        <v>0.1</v>
      </c>
      <c r="I20" s="323"/>
      <c r="J20" s="323">
        <v>0.15</v>
      </c>
    </row>
    <row r="23" spans="1:10">
      <c r="I23" s="302" t="s">
        <v>371</v>
      </c>
      <c r="J23" s="319">
        <f>SUM(G5:J19)</f>
        <v>6113108292.5761909</v>
      </c>
    </row>
  </sheetData>
  <mergeCells count="1">
    <mergeCell ref="D5:D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50"/>
  <sheetViews>
    <sheetView tabSelected="1" view="pageBreakPreview" zoomScale="60" zoomScaleNormal="40" workbookViewId="0">
      <selection activeCell="O9" sqref="O9"/>
    </sheetView>
  </sheetViews>
  <sheetFormatPr baseColWidth="10" defaultColWidth="11.44140625" defaultRowHeight="13.8"/>
  <cols>
    <col min="1" max="1" width="1.44140625" style="89" customWidth="1"/>
    <col min="2" max="2" width="5.88671875" style="89" bestFit="1" customWidth="1"/>
    <col min="3" max="3" width="90.109375" style="89" customWidth="1"/>
    <col min="4" max="4" width="15.33203125" style="89" customWidth="1"/>
    <col min="5" max="5" width="16.33203125" style="89" customWidth="1"/>
    <col min="6" max="6" width="19.33203125" style="89" bestFit="1" customWidth="1"/>
    <col min="7" max="7" width="20.44140625" style="89" customWidth="1"/>
    <col min="8" max="8" width="19.33203125" style="89" bestFit="1" customWidth="1"/>
    <col min="9" max="9" width="24.21875" style="89" bestFit="1" customWidth="1"/>
    <col min="10" max="10" width="31" style="89" bestFit="1" customWidth="1"/>
    <col min="11" max="11" width="27.88671875" style="89" customWidth="1"/>
    <col min="12" max="12" width="19.33203125" style="308" hidden="1" customWidth="1"/>
    <col min="13" max="13" width="22.44140625" style="308" hidden="1" customWidth="1"/>
    <col min="14" max="14" width="6.44140625" style="89" customWidth="1"/>
    <col min="15" max="16384" width="11.44140625" style="89"/>
  </cols>
  <sheetData>
    <row r="2" spans="2:13" ht="6.75" customHeight="1">
      <c r="B2" s="479" t="s">
        <v>143</v>
      </c>
      <c r="C2" s="479"/>
      <c r="D2" s="479"/>
      <c r="E2" s="479"/>
      <c r="F2" s="479"/>
      <c r="G2" s="479"/>
      <c r="H2" s="479"/>
      <c r="I2" s="479"/>
      <c r="J2" s="480"/>
      <c r="K2" s="479"/>
    </row>
    <row r="3" spans="2:13" ht="20.7" customHeight="1">
      <c r="B3" s="479"/>
      <c r="C3" s="479"/>
      <c r="D3" s="479"/>
      <c r="E3" s="479"/>
      <c r="F3" s="479"/>
      <c r="G3" s="479"/>
      <c r="H3" s="479"/>
      <c r="I3" s="479"/>
      <c r="J3" s="480"/>
      <c r="K3" s="479"/>
    </row>
    <row r="4" spans="2:13" ht="45.6" customHeight="1">
      <c r="B4" s="513" t="s">
        <v>795</v>
      </c>
      <c r="C4" s="513"/>
      <c r="D4" s="513"/>
      <c r="E4" s="513"/>
      <c r="F4" s="513"/>
      <c r="G4" s="513"/>
      <c r="H4" s="513"/>
      <c r="I4" s="513"/>
      <c r="J4" s="514"/>
      <c r="K4" s="513"/>
    </row>
    <row r="5" spans="2:13" ht="17.399999999999999">
      <c r="B5" s="481" t="s">
        <v>0</v>
      </c>
      <c r="C5" s="481"/>
      <c r="D5" s="481"/>
      <c r="E5" s="481"/>
      <c r="F5" s="481"/>
      <c r="G5" s="481"/>
      <c r="H5" s="481"/>
      <c r="I5" s="481"/>
      <c r="J5" s="481"/>
      <c r="K5" s="481"/>
    </row>
    <row r="6" spans="2:13" ht="16.2" thickBot="1">
      <c r="B6" s="126"/>
      <c r="C6" s="487"/>
      <c r="D6" s="488"/>
      <c r="E6" s="488"/>
      <c r="F6" s="488"/>
      <c r="G6" s="488"/>
      <c r="H6" s="488"/>
      <c r="I6" s="488"/>
      <c r="J6" s="488"/>
      <c r="K6" s="489"/>
    </row>
    <row r="7" spans="2:13" s="90" customFormat="1" ht="51.75" customHeight="1" thickBot="1">
      <c r="B7" s="105" t="s">
        <v>1</v>
      </c>
      <c r="C7" s="104" t="s">
        <v>2</v>
      </c>
      <c r="D7" s="464" t="s">
        <v>118</v>
      </c>
      <c r="E7" s="465" t="s">
        <v>13</v>
      </c>
      <c r="F7" s="465" t="s">
        <v>114</v>
      </c>
      <c r="G7" s="466" t="s">
        <v>116</v>
      </c>
      <c r="H7" s="466" t="s">
        <v>115</v>
      </c>
      <c r="I7" s="466" t="s">
        <v>117</v>
      </c>
      <c r="J7" s="466" t="s">
        <v>275</v>
      </c>
      <c r="K7" s="467" t="s">
        <v>119</v>
      </c>
      <c r="L7" s="309"/>
      <c r="M7" s="309"/>
    </row>
    <row r="8" spans="2:13" s="91" customFormat="1" ht="54.6" customHeight="1">
      <c r="B8" s="134">
        <v>1</v>
      </c>
      <c r="C8" s="131" t="s">
        <v>264</v>
      </c>
      <c r="D8" s="92">
        <f>+CANTIDADES!$B$153</f>
        <v>150</v>
      </c>
      <c r="E8" s="106" t="s">
        <v>3</v>
      </c>
      <c r="F8" s="350">
        <f>APU!H30</f>
        <v>3327394.183387673</v>
      </c>
      <c r="G8" s="351">
        <f>APU!H35</f>
        <v>44201.762646008508</v>
      </c>
      <c r="H8" s="351">
        <f>APU!H42</f>
        <v>2042496</v>
      </c>
      <c r="I8" s="351">
        <f>APU!H49</f>
        <v>128336.663451331</v>
      </c>
      <c r="J8" s="351">
        <f>I8+F8+G8+H8</f>
        <v>5542428.6094850125</v>
      </c>
      <c r="K8" s="352">
        <f>J8*D8</f>
        <v>831364291.4227519</v>
      </c>
      <c r="L8" s="340">
        <f>+(K8*$J$23)+K8</f>
        <v>984559792.45540488</v>
      </c>
      <c r="M8" s="310">
        <f>+L8-687248447</f>
        <v>297311345.45540488</v>
      </c>
    </row>
    <row r="9" spans="2:13" s="91" customFormat="1" ht="55.2" customHeight="1">
      <c r="B9" s="135">
        <v>2</v>
      </c>
      <c r="C9" s="132" t="s">
        <v>265</v>
      </c>
      <c r="D9" s="93">
        <f>D8</f>
        <v>150</v>
      </c>
      <c r="E9" s="107" t="s">
        <v>3</v>
      </c>
      <c r="F9" s="353">
        <f>APU!H65</f>
        <v>5469180.7299487237</v>
      </c>
      <c r="G9" s="354">
        <f>APU!H70</f>
        <v>6358.5918289887877</v>
      </c>
      <c r="H9" s="354">
        <f>APU!H77</f>
        <v>1212732</v>
      </c>
      <c r="I9" s="354">
        <f>APU!H84</f>
        <v>77001.992112314794</v>
      </c>
      <c r="J9" s="354">
        <f t="shared" ref="J9:J16" si="0">I9+F9+G9+H9</f>
        <v>6765273.3138900269</v>
      </c>
      <c r="K9" s="355">
        <f t="shared" ref="K9:K18" si="1">J9*D9</f>
        <v>1014790997.0835041</v>
      </c>
      <c r="L9" s="340">
        <f t="shared" ref="L9:L18" si="2">+(K9*$J$23)+K9</f>
        <v>1201786537.8416772</v>
      </c>
      <c r="M9" s="310">
        <f>+L9-952768297</f>
        <v>249018240.84167719</v>
      </c>
    </row>
    <row r="10" spans="2:13" ht="41.4" customHeight="1">
      <c r="B10" s="135">
        <v>3</v>
      </c>
      <c r="C10" s="132" t="s">
        <v>266</v>
      </c>
      <c r="D10" s="93">
        <f t="shared" ref="D10:D17" si="3">D9</f>
        <v>150</v>
      </c>
      <c r="E10" s="107" t="s">
        <v>3</v>
      </c>
      <c r="F10" s="353">
        <f>APU!H99</f>
        <v>1080919.305185311</v>
      </c>
      <c r="G10" s="354">
        <f>APU!H104</f>
        <v>4262.610320206596</v>
      </c>
      <c r="H10" s="354">
        <f>APU!H111</f>
        <v>191484</v>
      </c>
      <c r="I10" s="354">
        <f>APU!H118</f>
        <v>85252.206404131925</v>
      </c>
      <c r="J10" s="354">
        <f t="shared" si="0"/>
        <v>1361918.1219096493</v>
      </c>
      <c r="K10" s="355">
        <f t="shared" si="1"/>
        <v>204287718.28644741</v>
      </c>
      <c r="L10" s="340">
        <f t="shared" si="2"/>
        <v>241931816.88509127</v>
      </c>
      <c r="M10" s="312">
        <f>+L10-142024028</f>
        <v>99907788.885091275</v>
      </c>
    </row>
    <row r="11" spans="2:13" ht="42" customHeight="1">
      <c r="B11" s="135">
        <v>4</v>
      </c>
      <c r="C11" s="132" t="s">
        <v>267</v>
      </c>
      <c r="D11" s="93">
        <f t="shared" si="3"/>
        <v>150</v>
      </c>
      <c r="E11" s="107" t="s">
        <v>3</v>
      </c>
      <c r="F11" s="353">
        <f>APU!H132</f>
        <v>1434125.3185471471</v>
      </c>
      <c r="G11" s="354">
        <f>APU!H137</f>
        <v>6325.1638931608795</v>
      </c>
      <c r="H11" s="354">
        <f>APU!H144</f>
        <v>606366</v>
      </c>
      <c r="I11" s="354">
        <f>APU!H151</f>
        <v>220005.69855916666</v>
      </c>
      <c r="J11" s="354">
        <f t="shared" si="0"/>
        <v>2266822.1809994746</v>
      </c>
      <c r="K11" s="355">
        <f t="shared" si="1"/>
        <v>340023327.14992118</v>
      </c>
      <c r="L11" s="340">
        <f t="shared" si="2"/>
        <v>402679426.89216262</v>
      </c>
      <c r="M11" s="312">
        <f>+L11-230999362</f>
        <v>171680064.89216262</v>
      </c>
    </row>
    <row r="12" spans="2:13" ht="57.6" customHeight="1">
      <c r="B12" s="135">
        <v>5</v>
      </c>
      <c r="C12" s="132" t="s">
        <v>268</v>
      </c>
      <c r="D12" s="93">
        <f t="shared" si="3"/>
        <v>150</v>
      </c>
      <c r="E12" s="107" t="s">
        <v>3</v>
      </c>
      <c r="F12" s="353">
        <f>APU!H162</f>
        <v>2297664.1069674962</v>
      </c>
      <c r="G12" s="354">
        <f>APU!H167</f>
        <v>2841.7405113952545</v>
      </c>
      <c r="H12" s="354">
        <f>APU!H174</f>
        <v>2233980</v>
      </c>
      <c r="I12" s="354">
        <f>APU!H182</f>
        <v>56834.81022790508</v>
      </c>
      <c r="J12" s="354">
        <f t="shared" si="0"/>
        <v>4591320.6577067962</v>
      </c>
      <c r="K12" s="355">
        <f t="shared" si="1"/>
        <v>688698098.65601945</v>
      </c>
      <c r="L12" s="340">
        <f t="shared" si="2"/>
        <v>815604499.82377708</v>
      </c>
      <c r="M12" s="312">
        <f>+L12-618061631</f>
        <v>197542868.82377708</v>
      </c>
    </row>
    <row r="13" spans="2:13" ht="39.6" customHeight="1">
      <c r="B13" s="135">
        <v>6</v>
      </c>
      <c r="C13" s="132" t="s">
        <v>269</v>
      </c>
      <c r="D13" s="93">
        <f t="shared" si="3"/>
        <v>150</v>
      </c>
      <c r="E13" s="107" t="s">
        <v>3</v>
      </c>
      <c r="F13" s="353">
        <f>APU!H196</f>
        <v>430470.0719132215</v>
      </c>
      <c r="G13" s="354">
        <f>APU!H201</f>
        <v>2841.7405113952545</v>
      </c>
      <c r="H13" s="354">
        <f>APU!H208</f>
        <v>2872260</v>
      </c>
      <c r="I13" s="354">
        <f>APU!H216</f>
        <v>45834.526491643512</v>
      </c>
      <c r="J13" s="354">
        <f t="shared" si="0"/>
        <v>3351406.3389162603</v>
      </c>
      <c r="K13" s="355">
        <f t="shared" si="1"/>
        <v>502710950.83743906</v>
      </c>
      <c r="L13" s="340">
        <f t="shared" si="2"/>
        <v>595345499.59385347</v>
      </c>
      <c r="M13" s="312">
        <f>+L13-440316110</f>
        <v>155029389.59385347</v>
      </c>
    </row>
    <row r="14" spans="2:13" ht="27" customHeight="1">
      <c r="B14" s="135">
        <v>7</v>
      </c>
      <c r="C14" s="132" t="s">
        <v>270</v>
      </c>
      <c r="D14" s="93">
        <f t="shared" si="3"/>
        <v>150</v>
      </c>
      <c r="E14" s="107" t="s">
        <v>3</v>
      </c>
      <c r="F14" s="353">
        <f>APU!H231</f>
        <v>787687.07685486309</v>
      </c>
      <c r="G14" s="354">
        <f>APU!H236</f>
        <v>6462.668259155671</v>
      </c>
      <c r="H14" s="354">
        <f>APU!H242</f>
        <v>153600</v>
      </c>
      <c r="I14" s="354">
        <f>APU!H249</f>
        <v>129253.3651831134</v>
      </c>
      <c r="J14" s="354">
        <f t="shared" si="0"/>
        <v>1077003.1102971323</v>
      </c>
      <c r="K14" s="355">
        <f t="shared" si="1"/>
        <v>161550466.54456985</v>
      </c>
      <c r="L14" s="340">
        <f t="shared" si="2"/>
        <v>191319371.60783693</v>
      </c>
      <c r="M14" s="312">
        <f>+L14-113631637</f>
        <v>77687734.607836932</v>
      </c>
    </row>
    <row r="15" spans="2:13" ht="55.2" customHeight="1">
      <c r="B15" s="135">
        <v>8</v>
      </c>
      <c r="C15" s="132" t="s">
        <v>271</v>
      </c>
      <c r="D15" s="93">
        <f t="shared" si="3"/>
        <v>150</v>
      </c>
      <c r="E15" s="107" t="s">
        <v>3</v>
      </c>
      <c r="F15" s="353">
        <f>APU!H276</f>
        <v>2724655.3669021097</v>
      </c>
      <c r="G15" s="354">
        <f>APU!H281</f>
        <v>7241.8543038240723</v>
      </c>
      <c r="H15" s="354">
        <f>APU!H288</f>
        <v>2074410</v>
      </c>
      <c r="I15" s="354">
        <f>APU!H295</f>
        <v>144837.08607648147</v>
      </c>
      <c r="J15" s="354">
        <f t="shared" si="0"/>
        <v>4951144.3072824152</v>
      </c>
      <c r="K15" s="355">
        <f t="shared" si="1"/>
        <v>742671646.09236228</v>
      </c>
      <c r="L15" s="340">
        <f t="shared" si="2"/>
        <v>879523753.04436755</v>
      </c>
      <c r="M15" s="312">
        <f>+L15-518237134</f>
        <v>361286619.04436755</v>
      </c>
    </row>
    <row r="16" spans="2:13" ht="43.2" customHeight="1">
      <c r="B16" s="135">
        <v>9</v>
      </c>
      <c r="C16" s="132" t="s">
        <v>272</v>
      </c>
      <c r="D16" s="93">
        <f>D15</f>
        <v>150</v>
      </c>
      <c r="E16" s="107" t="s">
        <v>3</v>
      </c>
      <c r="F16" s="356">
        <f>APU!H310</f>
        <v>621989.53583095362</v>
      </c>
      <c r="G16" s="357">
        <f>APU!H314</f>
        <v>6875.1780799739572</v>
      </c>
      <c r="H16" s="357">
        <f>APU!H321</f>
        <v>127656</v>
      </c>
      <c r="I16" s="357">
        <f>APU!H327</f>
        <v>137503.56159947914</v>
      </c>
      <c r="J16" s="354">
        <f t="shared" si="0"/>
        <v>894024.2755104067</v>
      </c>
      <c r="K16" s="355">
        <f t="shared" si="1"/>
        <v>134103641.326561</v>
      </c>
      <c r="L16" s="340">
        <f t="shared" si="2"/>
        <v>158814919.80614024</v>
      </c>
      <c r="M16" s="312">
        <f>+L16-101034215</f>
        <v>57780704.806140244</v>
      </c>
    </row>
    <row r="17" spans="1:14" ht="44.4" customHeight="1">
      <c r="A17" s="94"/>
      <c r="B17" s="135">
        <v>10</v>
      </c>
      <c r="C17" s="132" t="s">
        <v>273</v>
      </c>
      <c r="D17" s="93">
        <f t="shared" si="3"/>
        <v>150</v>
      </c>
      <c r="E17" s="125" t="s">
        <v>3</v>
      </c>
      <c r="F17" s="353">
        <f>APU!H360</f>
        <v>1464467.5222238658</v>
      </c>
      <c r="G17" s="354">
        <f>APU!H364</f>
        <v>6875.1780799739572</v>
      </c>
      <c r="H17" s="354">
        <f>APU!H370</f>
        <v>336000</v>
      </c>
      <c r="I17" s="354">
        <f>APU!H377</f>
        <v>110002.84927958333</v>
      </c>
      <c r="J17" s="354">
        <f t="shared" ref="J17:J18" si="4">I17+F17+G17+H17</f>
        <v>1917345.5495834232</v>
      </c>
      <c r="K17" s="355">
        <f t="shared" si="1"/>
        <v>287601832.43751347</v>
      </c>
      <c r="L17" s="340">
        <f t="shared" si="2"/>
        <v>340598223.15664488</v>
      </c>
      <c r="M17" s="312">
        <f>+L17-290909288</f>
        <v>49688935.156644881</v>
      </c>
    </row>
    <row r="18" spans="1:14" ht="31.95" customHeight="1" thickBot="1">
      <c r="A18" s="94"/>
      <c r="B18" s="136">
        <v>11</v>
      </c>
      <c r="C18" s="133" t="s">
        <v>274</v>
      </c>
      <c r="D18" s="103">
        <f>D17</f>
        <v>150</v>
      </c>
      <c r="E18" s="125" t="s">
        <v>3</v>
      </c>
      <c r="F18" s="358">
        <v>0</v>
      </c>
      <c r="G18" s="359">
        <f>APU!H393</f>
        <v>24000</v>
      </c>
      <c r="H18" s="359">
        <v>0</v>
      </c>
      <c r="I18" s="359">
        <f>APU!H397</f>
        <v>12833.669324375</v>
      </c>
      <c r="J18" s="359">
        <f t="shared" si="4"/>
        <v>36833.669324374998</v>
      </c>
      <c r="K18" s="360">
        <f t="shared" si="1"/>
        <v>5525050.39865625</v>
      </c>
      <c r="L18" s="340">
        <f t="shared" si="2"/>
        <v>6543151.4559007194</v>
      </c>
      <c r="M18" s="312">
        <f>+L18-5745988</f>
        <v>797163.45590071939</v>
      </c>
    </row>
    <row r="19" spans="1:14" ht="27" customHeight="1" thickBot="1">
      <c r="B19" s="94"/>
      <c r="E19" s="492" t="s">
        <v>4</v>
      </c>
      <c r="F19" s="493"/>
      <c r="G19" s="493"/>
      <c r="H19" s="493"/>
      <c r="I19" s="494"/>
      <c r="J19" s="197"/>
      <c r="K19" s="413">
        <f>SUM(K8:K18)</f>
        <v>4913328020.2357454</v>
      </c>
      <c r="L19" s="340"/>
    </row>
    <row r="20" spans="1:14" ht="25.8" customHeight="1">
      <c r="E20" s="495" t="s">
        <v>5</v>
      </c>
      <c r="F20" s="496"/>
      <c r="G20" s="496"/>
      <c r="H20" s="496"/>
      <c r="I20" s="497"/>
      <c r="J20" s="343">
        <f>+AIU!J50</f>
        <v>0.11427000367129364</v>
      </c>
      <c r="K20" s="414">
        <f>AIU!I50</f>
        <v>561446010.91060853</v>
      </c>
      <c r="L20" s="340"/>
    </row>
    <row r="21" spans="1:14" ht="25.8" customHeight="1">
      <c r="E21" s="498" t="s">
        <v>6</v>
      </c>
      <c r="F21" s="499"/>
      <c r="G21" s="499"/>
      <c r="H21" s="499"/>
      <c r="I21" s="500"/>
      <c r="J21" s="330">
        <f>AIU!J52</f>
        <v>0.02</v>
      </c>
      <c r="K21" s="415">
        <f>+AIU!I52</f>
        <v>98266560.404714912</v>
      </c>
      <c r="L21" s="340"/>
    </row>
    <row r="22" spans="1:14" ht="25.8" customHeight="1" thickBot="1">
      <c r="C22" s="94" t="s">
        <v>750</v>
      </c>
      <c r="E22" s="501" t="s">
        <v>7</v>
      </c>
      <c r="F22" s="502"/>
      <c r="G22" s="502"/>
      <c r="H22" s="502"/>
      <c r="I22" s="503"/>
      <c r="J22" s="331">
        <f>AIU!J54</f>
        <v>0.05</v>
      </c>
      <c r="K22" s="416">
        <f>+AIU!I54</f>
        <v>245666401.0117873</v>
      </c>
      <c r="L22" s="340">
        <f>+SUM(L8:L18)</f>
        <v>5818706992.5628576</v>
      </c>
      <c r="M22" s="341">
        <f>+K19+K23</f>
        <v>5818706992.5628567</v>
      </c>
      <c r="N22" s="342"/>
    </row>
    <row r="23" spans="1:14" ht="22.8" customHeight="1" thickBot="1">
      <c r="E23" s="490" t="s">
        <v>8</v>
      </c>
      <c r="F23" s="491"/>
      <c r="G23" s="491"/>
      <c r="H23" s="491"/>
      <c r="I23" s="491"/>
      <c r="J23" s="348">
        <f>+J22+J21+J20</f>
        <v>0.18427000367129365</v>
      </c>
      <c r="K23" s="417">
        <f>+AIU!I56</f>
        <v>905378972.32711077</v>
      </c>
      <c r="L23" s="340"/>
    </row>
    <row r="24" spans="1:14" ht="22.8" customHeight="1" thickBot="1">
      <c r="E24" s="504" t="s">
        <v>9</v>
      </c>
      <c r="F24" s="505"/>
      <c r="G24" s="505"/>
      <c r="H24" s="505"/>
      <c r="I24" s="505"/>
      <c r="J24" s="440">
        <f>+K24/K19</f>
        <v>3.6366077319508347E-2</v>
      </c>
      <c r="K24" s="417">
        <f>INTERVENTORÍA!I42</f>
        <v>178678466.68000001</v>
      </c>
      <c r="L24" s="340"/>
    </row>
    <row r="25" spans="1:14" ht="8.25" customHeight="1" thickBot="1">
      <c r="C25" s="155"/>
      <c r="D25" s="98"/>
      <c r="E25" s="98"/>
      <c r="F25" s="482"/>
      <c r="G25" s="482"/>
      <c r="H25" s="482"/>
      <c r="I25" s="99"/>
      <c r="J25" s="99"/>
      <c r="K25" s="418"/>
      <c r="L25" s="340"/>
    </row>
    <row r="26" spans="1:14" ht="16.2" thickBot="1">
      <c r="C26" s="155"/>
      <c r="E26" s="484" t="s">
        <v>153</v>
      </c>
      <c r="F26" s="485"/>
      <c r="G26" s="485"/>
      <c r="H26" s="485"/>
      <c r="I26" s="485"/>
      <c r="J26" s="486"/>
      <c r="K26" s="417">
        <f>K24+K23+K19</f>
        <v>5997385459.242856</v>
      </c>
      <c r="L26" s="340"/>
    </row>
    <row r="27" spans="1:14" s="94" customFormat="1" ht="15" thickBot="1">
      <c r="C27" s="155"/>
      <c r="K27" s="419"/>
      <c r="L27" s="340"/>
      <c r="M27" s="311"/>
    </row>
    <row r="28" spans="1:14" ht="16.2" hidden="1" thickBot="1">
      <c r="C28" s="156"/>
      <c r="E28" s="94"/>
      <c r="F28" s="483"/>
      <c r="G28" s="483"/>
      <c r="H28" s="483"/>
      <c r="I28" s="196" t="e">
        <v>#REF!</v>
      </c>
      <c r="J28" s="196"/>
      <c r="K28" s="420" t="e">
        <v>#REF!</v>
      </c>
      <c r="L28" s="340"/>
    </row>
    <row r="29" spans="1:14" ht="16.2" thickBot="1">
      <c r="C29" s="156"/>
      <c r="E29" s="506" t="s">
        <v>751</v>
      </c>
      <c r="F29" s="507"/>
      <c r="G29" s="507"/>
      <c r="H29" s="507"/>
      <c r="I29" s="507"/>
      <c r="J29" s="508"/>
      <c r="K29" s="421">
        <f>+'PLAN DE MANEJO AMBIENTAL'!K32:L32</f>
        <v>17520930.98</v>
      </c>
      <c r="L29" s="340"/>
    </row>
    <row r="30" spans="1:14" ht="19.8" customHeight="1" thickBot="1">
      <c r="C30" s="89" t="s">
        <v>221</v>
      </c>
      <c r="D30" s="1"/>
      <c r="E30" s="509" t="s">
        <v>179</v>
      </c>
      <c r="F30" s="510"/>
      <c r="G30" s="510"/>
      <c r="H30" s="510"/>
      <c r="I30" s="510"/>
      <c r="J30" s="511"/>
      <c r="K30" s="461">
        <f>'APOYO SUPERVISIÓN'!I11</f>
        <v>90720000</v>
      </c>
      <c r="L30" s="340"/>
    </row>
    <row r="31" spans="1:14" ht="19.8" customHeight="1" thickBot="1">
      <c r="C31" s="89" t="s">
        <v>222</v>
      </c>
      <c r="D31" s="1"/>
      <c r="E31" s="490" t="s">
        <v>180</v>
      </c>
      <c r="F31" s="491"/>
      <c r="G31" s="491"/>
      <c r="H31" s="491"/>
      <c r="I31" s="491"/>
      <c r="J31" s="512"/>
      <c r="K31" s="413">
        <f>CAPACITACIÓN!H22</f>
        <v>25002833.333333332</v>
      </c>
      <c r="L31" s="340"/>
    </row>
    <row r="32" spans="1:14" s="94" customFormat="1" ht="14.4" thickBot="1">
      <c r="C32" s="89" t="s">
        <v>223</v>
      </c>
      <c r="D32" s="1"/>
      <c r="K32" s="419"/>
      <c r="L32" s="340"/>
      <c r="M32" s="311"/>
    </row>
    <row r="33" spans="3:12" ht="15.6" customHeight="1" thickBot="1">
      <c r="C33" s="89" t="s">
        <v>224</v>
      </c>
      <c r="D33" s="1"/>
      <c r="E33" s="484" t="s">
        <v>173</v>
      </c>
      <c r="F33" s="485"/>
      <c r="G33" s="485"/>
      <c r="H33" s="485"/>
      <c r="I33" s="485"/>
      <c r="J33" s="486"/>
      <c r="K33" s="422">
        <f>K31+K30+K26+K29</f>
        <v>6130629223.5561886</v>
      </c>
      <c r="L33" s="340"/>
    </row>
    <row r="34" spans="3:12" ht="14.4" thickBot="1">
      <c r="L34" s="340"/>
    </row>
    <row r="35" spans="3:12" ht="18.600000000000001" thickBot="1">
      <c r="J35" s="100" t="s">
        <v>304</v>
      </c>
      <c r="K35" s="236">
        <f>K33/D18</f>
        <v>40870861.490374587</v>
      </c>
      <c r="L35" s="340"/>
    </row>
    <row r="36" spans="3:12">
      <c r="K36" s="95"/>
      <c r="L36" s="340"/>
    </row>
    <row r="37" spans="3:12">
      <c r="K37" s="313"/>
    </row>
    <row r="38" spans="3:12">
      <c r="I38" s="95"/>
      <c r="J38" s="95"/>
    </row>
    <row r="39" spans="3:12">
      <c r="K39" s="314"/>
    </row>
    <row r="50" spans="9:9">
      <c r="I50" s="463"/>
    </row>
  </sheetData>
  <mergeCells count="17">
    <mergeCell ref="E29:J29"/>
    <mergeCell ref="E33:J33"/>
    <mergeCell ref="E30:J30"/>
    <mergeCell ref="E31:J31"/>
    <mergeCell ref="B4:K4"/>
    <mergeCell ref="B2:K3"/>
    <mergeCell ref="B5:K5"/>
    <mergeCell ref="F25:H25"/>
    <mergeCell ref="F28:H28"/>
    <mergeCell ref="E26:J26"/>
    <mergeCell ref="C6:K6"/>
    <mergeCell ref="E23:I23"/>
    <mergeCell ref="E19:I19"/>
    <mergeCell ref="E20:I20"/>
    <mergeCell ref="E21:I21"/>
    <mergeCell ref="E22:I22"/>
    <mergeCell ref="E24:I24"/>
  </mergeCells>
  <printOptions horizontalCentered="1"/>
  <pageMargins left="0.28999999999999998" right="0.23622047244094491" top="0.74803149606299213" bottom="0.74803149606299213" header="0.31496062992125984" footer="0.31496062992125984"/>
  <pageSetup paperSize="122" fitToHeight="0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0"/>
  <sheetViews>
    <sheetView view="pageBreakPreview" zoomScale="55" zoomScaleNormal="100" zoomScaleSheetLayoutView="55" workbookViewId="0">
      <selection activeCell="O9" sqref="O9"/>
    </sheetView>
  </sheetViews>
  <sheetFormatPr baseColWidth="10" defaultColWidth="11.44140625" defaultRowHeight="14.4"/>
  <cols>
    <col min="1" max="1" width="1.6640625" style="6" customWidth="1"/>
    <col min="2" max="2" width="7" style="6" customWidth="1"/>
    <col min="3" max="3" width="90.109375" style="6" customWidth="1"/>
    <col min="4" max="4" width="7.5546875" style="6" customWidth="1"/>
    <col min="5" max="5" width="11.44140625" style="6" customWidth="1"/>
    <col min="6" max="6" width="19" style="6" customWidth="1"/>
    <col min="7" max="7" width="17.88671875" style="6" customWidth="1"/>
    <col min="8" max="8" width="23.33203125" style="6" bestFit="1" customWidth="1"/>
    <col min="9" max="9" width="20.33203125" style="303" customWidth="1"/>
    <col min="10" max="10" width="14.6640625" style="6" bestFit="1" customWidth="1"/>
    <col min="11" max="16384" width="11.44140625" style="6"/>
  </cols>
  <sheetData>
    <row r="1" spans="1:11" ht="15.6" customHeight="1" thickBot="1"/>
    <row r="2" spans="1:11" ht="15.6">
      <c r="A2" s="7" t="s">
        <v>10</v>
      </c>
      <c r="B2" s="526" t="s">
        <v>11</v>
      </c>
      <c r="C2" s="527"/>
      <c r="D2" s="527"/>
      <c r="E2" s="527"/>
      <c r="F2" s="527"/>
      <c r="G2" s="527"/>
      <c r="H2" s="528"/>
    </row>
    <row r="3" spans="1:11" ht="33.75" customHeight="1">
      <c r="B3" s="529" t="s">
        <v>795</v>
      </c>
      <c r="C3" s="530"/>
      <c r="D3" s="530"/>
      <c r="E3" s="530"/>
      <c r="F3" s="530"/>
      <c r="G3" s="530"/>
      <c r="H3" s="531"/>
    </row>
    <row r="4" spans="1:11" ht="16.2" thickBot="1">
      <c r="B4" s="532" t="s">
        <v>12</v>
      </c>
      <c r="C4" s="533"/>
      <c r="D4" s="533"/>
      <c r="E4" s="533"/>
      <c r="F4" s="533"/>
      <c r="G4" s="533"/>
      <c r="H4" s="534"/>
    </row>
    <row r="5" spans="1:11" ht="15.75" customHeight="1">
      <c r="B5" s="538" t="s">
        <v>245</v>
      </c>
      <c r="C5" s="539"/>
      <c r="D5" s="539"/>
      <c r="E5" s="539"/>
      <c r="F5" s="539"/>
      <c r="G5" s="62"/>
      <c r="H5" s="63"/>
    </row>
    <row r="6" spans="1:11" ht="15.75" customHeight="1">
      <c r="B6" s="520"/>
      <c r="C6" s="521"/>
      <c r="D6" s="521"/>
      <c r="E6" s="521"/>
      <c r="F6" s="521"/>
      <c r="G6" s="8" t="s">
        <v>13</v>
      </c>
      <c r="H6" s="8" t="s">
        <v>3</v>
      </c>
    </row>
    <row r="7" spans="1:11" ht="5.7" customHeight="1">
      <c r="B7" s="10"/>
      <c r="C7" s="10"/>
      <c r="D7" s="10"/>
      <c r="E7" s="10"/>
      <c r="F7" s="406"/>
      <c r="G7" s="406"/>
      <c r="H7" s="406"/>
      <c r="I7" s="407"/>
      <c r="J7" s="408"/>
      <c r="K7" s="408"/>
    </row>
    <row r="8" spans="1:11" ht="15" customHeight="1">
      <c r="B8" s="515" t="s">
        <v>144</v>
      </c>
      <c r="C8" s="516"/>
      <c r="D8" s="516"/>
      <c r="E8" s="516"/>
      <c r="F8" s="535"/>
      <c r="G8" s="535"/>
      <c r="H8" s="536"/>
      <c r="I8" s="407"/>
      <c r="J8" s="408"/>
      <c r="K8" s="408"/>
    </row>
    <row r="9" spans="1:11" s="11" customFormat="1" ht="26.25" customHeight="1">
      <c r="B9" s="12" t="s">
        <v>1</v>
      </c>
      <c r="C9" s="12" t="s">
        <v>14</v>
      </c>
      <c r="D9" s="12" t="s">
        <v>15</v>
      </c>
      <c r="E9" s="12" t="s">
        <v>16</v>
      </c>
      <c r="F9" s="409" t="s">
        <v>263</v>
      </c>
      <c r="G9" s="409"/>
      <c r="H9" s="409" t="s">
        <v>19</v>
      </c>
      <c r="I9" s="410"/>
      <c r="J9" s="411"/>
      <c r="K9" s="411"/>
    </row>
    <row r="10" spans="1:11" s="11" customFormat="1" ht="15" customHeight="1">
      <c r="B10" s="140">
        <v>1</v>
      </c>
      <c r="C10" s="146" t="s">
        <v>219</v>
      </c>
      <c r="D10" s="140" t="s">
        <v>3</v>
      </c>
      <c r="E10" s="2">
        <v>2</v>
      </c>
      <c r="F10" s="412">
        <f>+INSUMOS!E3</f>
        <v>1296126.5625</v>
      </c>
      <c r="G10" s="412"/>
      <c r="H10" s="412">
        <f>F10*E10</f>
        <v>2592253.125</v>
      </c>
      <c r="I10" s="410"/>
      <c r="J10" s="411"/>
      <c r="K10" s="411"/>
    </row>
    <row r="11" spans="1:11" s="11" customFormat="1" ht="15" customHeight="1">
      <c r="B11" s="140">
        <v>2</v>
      </c>
      <c r="C11" s="146" t="s">
        <v>20</v>
      </c>
      <c r="D11" s="140" t="s">
        <v>3</v>
      </c>
      <c r="E11" s="2">
        <v>12</v>
      </c>
      <c r="F11" s="412">
        <f>INSUMOS!E4</f>
        <v>773.21835937499998</v>
      </c>
      <c r="G11" s="412"/>
      <c r="H11" s="412">
        <f t="shared" ref="H11:H29" si="0">F11*E11</f>
        <v>9278.6203124999993</v>
      </c>
      <c r="I11" s="410"/>
      <c r="J11" s="411"/>
      <c r="K11" s="411"/>
    </row>
    <row r="12" spans="1:11" s="11" customFormat="1" ht="15" customHeight="1">
      <c r="B12" s="140">
        <v>3</v>
      </c>
      <c r="C12" s="146" t="s">
        <v>21</v>
      </c>
      <c r="D12" s="140" t="s">
        <v>3</v>
      </c>
      <c r="E12" s="2">
        <v>1</v>
      </c>
      <c r="F12" s="412">
        <f>INSUMOS!E5</f>
        <v>23105.256152343751</v>
      </c>
      <c r="G12" s="412"/>
      <c r="H12" s="412">
        <f t="shared" si="0"/>
        <v>23105.256152343751</v>
      </c>
      <c r="I12" s="410"/>
      <c r="J12" s="411"/>
      <c r="K12" s="411"/>
    </row>
    <row r="13" spans="1:11" s="11" customFormat="1" ht="15" customHeight="1">
      <c r="B13" s="140">
        <v>4</v>
      </c>
      <c r="C13" s="146" t="s">
        <v>22</v>
      </c>
      <c r="D13" s="140" t="s">
        <v>3</v>
      </c>
      <c r="E13" s="2">
        <v>1</v>
      </c>
      <c r="F13" s="412">
        <f>INSUMOS!E6</f>
        <v>16460.807343750002</v>
      </c>
      <c r="G13" s="412"/>
      <c r="H13" s="412">
        <f t="shared" si="0"/>
        <v>16460.807343750002</v>
      </c>
      <c r="I13" s="410"/>
      <c r="J13" s="411"/>
      <c r="K13" s="411"/>
    </row>
    <row r="14" spans="1:11" s="11" customFormat="1" ht="15" customHeight="1">
      <c r="B14" s="140">
        <v>5</v>
      </c>
      <c r="C14" s="146" t="s">
        <v>23</v>
      </c>
      <c r="D14" s="140" t="s">
        <v>225</v>
      </c>
      <c r="E14" s="2">
        <v>10</v>
      </c>
      <c r="F14" s="412">
        <f>INSUMOS!E7</f>
        <v>5209.0966511718752</v>
      </c>
      <c r="G14" s="412"/>
      <c r="H14" s="412">
        <f t="shared" si="0"/>
        <v>52090.966511718754</v>
      </c>
      <c r="I14" s="410"/>
      <c r="J14" s="411"/>
      <c r="K14" s="411"/>
    </row>
    <row r="15" spans="1:11" s="11" customFormat="1" ht="15" customHeight="1">
      <c r="B15" s="140">
        <v>6</v>
      </c>
      <c r="C15" s="146" t="s">
        <v>216</v>
      </c>
      <c r="D15" s="140" t="s">
        <v>225</v>
      </c>
      <c r="E15" s="140">
        <v>5</v>
      </c>
      <c r="F15" s="412">
        <f>INSUMOS!E8</f>
        <v>10621.037109375</v>
      </c>
      <c r="G15" s="412"/>
      <c r="H15" s="412">
        <f t="shared" si="0"/>
        <v>53105.185546875</v>
      </c>
      <c r="I15" s="410"/>
      <c r="J15" s="411"/>
      <c r="K15" s="411"/>
    </row>
    <row r="16" spans="1:11" s="11" customFormat="1" ht="15" customHeight="1">
      <c r="B16" s="140">
        <v>7</v>
      </c>
      <c r="C16" s="146" t="s">
        <v>152</v>
      </c>
      <c r="D16" s="140" t="s">
        <v>3</v>
      </c>
      <c r="E16" s="2">
        <v>1</v>
      </c>
      <c r="F16" s="412">
        <f>INSUMOS!E9</f>
        <v>28054.686447949214</v>
      </c>
      <c r="G16" s="412"/>
      <c r="H16" s="412">
        <f t="shared" si="0"/>
        <v>28054.686447949214</v>
      </c>
      <c r="I16" s="410"/>
      <c r="J16" s="411"/>
      <c r="K16" s="411"/>
    </row>
    <row r="17" spans="2:11" s="11" customFormat="1" ht="15" customHeight="1">
      <c r="B17" s="140">
        <v>8</v>
      </c>
      <c r="C17" s="146" t="s">
        <v>206</v>
      </c>
      <c r="D17" s="140" t="s">
        <v>3</v>
      </c>
      <c r="E17" s="2">
        <v>1</v>
      </c>
      <c r="F17" s="412">
        <f>INSUMOS!E9</f>
        <v>28054.686447949214</v>
      </c>
      <c r="G17" s="412"/>
      <c r="H17" s="412">
        <f t="shared" si="0"/>
        <v>28054.686447949214</v>
      </c>
      <c r="I17" s="410"/>
      <c r="J17" s="411"/>
      <c r="K17" s="411"/>
    </row>
    <row r="18" spans="2:11" s="11" customFormat="1" ht="15" customHeight="1">
      <c r="B18" s="140">
        <v>9</v>
      </c>
      <c r="C18" s="146" t="s">
        <v>24</v>
      </c>
      <c r="D18" s="140" t="s">
        <v>3</v>
      </c>
      <c r="E18" s="2">
        <v>3</v>
      </c>
      <c r="F18" s="3">
        <f>INSUMOS!E10</f>
        <v>59821.44336738281</v>
      </c>
      <c r="G18" s="3"/>
      <c r="H18" s="3">
        <f t="shared" si="0"/>
        <v>179464.33010214844</v>
      </c>
      <c r="I18" s="304"/>
      <c r="K18" s="433"/>
    </row>
    <row r="19" spans="2:11" s="11" customFormat="1" ht="15" customHeight="1">
      <c r="B19" s="140">
        <v>10</v>
      </c>
      <c r="C19" s="146" t="s">
        <v>25</v>
      </c>
      <c r="D19" s="140" t="s">
        <v>3</v>
      </c>
      <c r="E19" s="2">
        <v>1</v>
      </c>
      <c r="F19" s="3">
        <f>INSUMOS!E11</f>
        <v>243160.88671875</v>
      </c>
      <c r="G19" s="3"/>
      <c r="H19" s="3">
        <f t="shared" si="0"/>
        <v>243160.88671875</v>
      </c>
      <c r="I19" s="304"/>
      <c r="J19" s="347"/>
      <c r="K19" s="433"/>
    </row>
    <row r="20" spans="2:11" s="11" customFormat="1" ht="15" customHeight="1">
      <c r="B20" s="140">
        <v>11</v>
      </c>
      <c r="C20" s="146" t="s">
        <v>240</v>
      </c>
      <c r="D20" s="140" t="s">
        <v>225</v>
      </c>
      <c r="E20" s="2">
        <v>1</v>
      </c>
      <c r="F20" s="3">
        <f>INSUMOS!E64</f>
        <v>10993.439473242188</v>
      </c>
      <c r="G20" s="3"/>
      <c r="H20" s="3">
        <f t="shared" si="0"/>
        <v>10993.439473242188</v>
      </c>
      <c r="I20" s="304"/>
      <c r="K20" s="433"/>
    </row>
    <row r="21" spans="2:11" s="11" customFormat="1" ht="15" customHeight="1">
      <c r="B21" s="140">
        <v>12</v>
      </c>
      <c r="C21" s="146" t="s">
        <v>750</v>
      </c>
      <c r="D21" s="140" t="s">
        <v>225</v>
      </c>
      <c r="E21" s="2">
        <v>0.1</v>
      </c>
      <c r="F21" s="3">
        <f>INSUMOS!E65</f>
        <v>4888.5112670625012</v>
      </c>
      <c r="G21" s="3"/>
      <c r="H21" s="3">
        <f t="shared" si="0"/>
        <v>488.85112670625017</v>
      </c>
      <c r="I21" s="304"/>
      <c r="K21" s="433"/>
    </row>
    <row r="22" spans="2:11" s="11" customFormat="1" ht="15" customHeight="1">
      <c r="B22" s="140">
        <v>13</v>
      </c>
      <c r="C22" s="146" t="s">
        <v>242</v>
      </c>
      <c r="D22" s="140" t="s">
        <v>3</v>
      </c>
      <c r="E22" s="2">
        <v>2</v>
      </c>
      <c r="F22" s="3">
        <f>INSUMOS!E66</f>
        <v>1090.7776308515624</v>
      </c>
      <c r="G22" s="3"/>
      <c r="H22" s="3">
        <f t="shared" si="0"/>
        <v>2181.5552617031249</v>
      </c>
      <c r="I22" s="304"/>
      <c r="J22" s="347"/>
      <c r="K22" s="433"/>
    </row>
    <row r="23" spans="2:11" s="11" customFormat="1" ht="15" customHeight="1">
      <c r="B23" s="140">
        <v>14</v>
      </c>
      <c r="C23" s="146" t="s">
        <v>26</v>
      </c>
      <c r="D23" s="140" t="s">
        <v>225</v>
      </c>
      <c r="E23" s="2">
        <v>1</v>
      </c>
      <c r="F23" s="3">
        <f>INSUMOS!E12</f>
        <v>27782.712890625</v>
      </c>
      <c r="G23" s="3"/>
      <c r="H23" s="3">
        <f t="shared" si="0"/>
        <v>27782.712890625</v>
      </c>
      <c r="I23" s="304"/>
      <c r="K23" s="433"/>
    </row>
    <row r="24" spans="2:11" s="11" customFormat="1" ht="15" customHeight="1">
      <c r="B24" s="140">
        <v>15</v>
      </c>
      <c r="C24" s="146" t="s">
        <v>113</v>
      </c>
      <c r="D24" s="140" t="s">
        <v>3</v>
      </c>
      <c r="E24" s="2">
        <v>1</v>
      </c>
      <c r="F24" s="3">
        <f>INSUMOS!E60</f>
        <v>22358.085993632805</v>
      </c>
      <c r="G24" s="3"/>
      <c r="H24" s="3">
        <f t="shared" si="0"/>
        <v>22358.085993632805</v>
      </c>
      <c r="I24" s="304"/>
      <c r="K24" s="433"/>
    </row>
    <row r="25" spans="2:11" s="1" customFormat="1" ht="15" customHeight="1">
      <c r="B25" s="140">
        <v>16</v>
      </c>
      <c r="C25" s="146" t="s">
        <v>27</v>
      </c>
      <c r="D25" s="140" t="s">
        <v>3</v>
      </c>
      <c r="E25" s="2">
        <v>0.2</v>
      </c>
      <c r="F25" s="3">
        <f>INSUMOS!E13</f>
        <v>8252.2182019921893</v>
      </c>
      <c r="G25" s="3"/>
      <c r="H25" s="3">
        <f t="shared" si="0"/>
        <v>1650.443640398438</v>
      </c>
      <c r="I25" s="191"/>
      <c r="K25" s="434"/>
    </row>
    <row r="26" spans="2:11" s="1" customFormat="1" ht="15" customHeight="1">
      <c r="B26" s="140">
        <v>17</v>
      </c>
      <c r="C26" s="146" t="s">
        <v>28</v>
      </c>
      <c r="D26" s="140" t="s">
        <v>3</v>
      </c>
      <c r="E26" s="2">
        <v>1</v>
      </c>
      <c r="F26" s="3">
        <f>INSUMOS!E14</f>
        <v>6567.5092957031238</v>
      </c>
      <c r="G26" s="3"/>
      <c r="H26" s="3">
        <f t="shared" si="0"/>
        <v>6567.5092957031238</v>
      </c>
      <c r="I26" s="191"/>
      <c r="K26" s="434"/>
    </row>
    <row r="27" spans="2:11" s="1" customFormat="1" ht="15" customHeight="1">
      <c r="B27" s="140">
        <v>18</v>
      </c>
      <c r="C27" s="146" t="s">
        <v>29</v>
      </c>
      <c r="D27" s="140" t="s">
        <v>3</v>
      </c>
      <c r="E27" s="140">
        <v>1</v>
      </c>
      <c r="F27" s="3">
        <f>INSUMOS!E15</f>
        <v>10233.892746000001</v>
      </c>
      <c r="G27" s="178"/>
      <c r="H27" s="3">
        <f t="shared" si="0"/>
        <v>10233.892746000001</v>
      </c>
      <c r="I27" s="191"/>
      <c r="K27" s="434"/>
    </row>
    <row r="28" spans="2:11" s="1" customFormat="1" ht="15" customHeight="1">
      <c r="B28" s="140">
        <v>19</v>
      </c>
      <c r="C28" s="146" t="s">
        <v>30</v>
      </c>
      <c r="D28" s="140" t="s">
        <v>225</v>
      </c>
      <c r="E28" s="140">
        <v>0.2</v>
      </c>
      <c r="F28" s="3">
        <f>INSUMOS!E16</f>
        <v>10399.508197804689</v>
      </c>
      <c r="G28" s="178"/>
      <c r="H28" s="3">
        <f t="shared" si="0"/>
        <v>2079.9016395609378</v>
      </c>
      <c r="I28" s="191"/>
      <c r="K28" s="434"/>
    </row>
    <row r="29" spans="2:11" s="1" customFormat="1" ht="15" customHeight="1">
      <c r="B29" s="140">
        <v>20</v>
      </c>
      <c r="C29" s="146" t="s">
        <v>31</v>
      </c>
      <c r="D29" s="140" t="s">
        <v>3</v>
      </c>
      <c r="E29" s="140">
        <v>1</v>
      </c>
      <c r="F29" s="3">
        <f>INSUMOS!E17</f>
        <v>18029.240736117186</v>
      </c>
      <c r="G29" s="178"/>
      <c r="H29" s="3">
        <f t="shared" si="0"/>
        <v>18029.240736117186</v>
      </c>
      <c r="I29" s="191"/>
      <c r="K29" s="434"/>
    </row>
    <row r="30" spans="2:11" s="14" customFormat="1">
      <c r="B30" s="9"/>
      <c r="C30" s="5" t="s">
        <v>32</v>
      </c>
      <c r="D30" s="5"/>
      <c r="E30" s="5"/>
      <c r="F30" s="5"/>
      <c r="G30" s="5"/>
      <c r="H30" s="4">
        <f>SUM(H10:H29)</f>
        <v>3327394.183387673</v>
      </c>
      <c r="I30" s="305"/>
      <c r="K30" s="435"/>
    </row>
    <row r="31" spans="2:11">
      <c r="B31" s="516" t="s">
        <v>33</v>
      </c>
      <c r="C31" s="516"/>
      <c r="D31" s="516"/>
      <c r="E31" s="516"/>
      <c r="F31" s="516"/>
      <c r="G31" s="516"/>
      <c r="H31" s="516"/>
      <c r="K31" s="436"/>
    </row>
    <row r="32" spans="2:11" s="11" customFormat="1" ht="15" customHeight="1">
      <c r="B32" s="12" t="s">
        <v>1</v>
      </c>
      <c r="C32" s="12" t="s">
        <v>34</v>
      </c>
      <c r="D32" s="12" t="s">
        <v>35</v>
      </c>
      <c r="E32" s="12" t="s">
        <v>36</v>
      </c>
      <c r="F32" s="12" t="s">
        <v>37</v>
      </c>
      <c r="G32" s="12" t="s">
        <v>18</v>
      </c>
      <c r="H32" s="12" t="s">
        <v>19</v>
      </c>
      <c r="I32" s="304"/>
    </row>
    <row r="33" spans="2:8">
      <c r="B33" s="2">
        <v>1</v>
      </c>
      <c r="C33" s="13" t="s">
        <v>100</v>
      </c>
      <c r="D33" s="2" t="s">
        <v>3</v>
      </c>
      <c r="E33" s="15">
        <v>5576.7626460085057</v>
      </c>
      <c r="F33" s="16">
        <v>1</v>
      </c>
      <c r="G33" s="3">
        <f>F33*E33</f>
        <v>5576.7626460085057</v>
      </c>
      <c r="H33" s="3">
        <f>G33</f>
        <v>5576.7626460085057</v>
      </c>
    </row>
    <row r="34" spans="2:8">
      <c r="B34" s="2">
        <v>2</v>
      </c>
      <c r="C34" s="13" t="s">
        <v>38</v>
      </c>
      <c r="D34" s="2" t="s">
        <v>3</v>
      </c>
      <c r="E34" s="15">
        <f>INSUMOS!E94</f>
        <v>38625</v>
      </c>
      <c r="F34" s="16">
        <v>1</v>
      </c>
      <c r="G34" s="3">
        <f>F34*E34</f>
        <v>38625</v>
      </c>
      <c r="H34" s="3">
        <f>G34</f>
        <v>38625</v>
      </c>
    </row>
    <row r="35" spans="2:8">
      <c r="B35" s="2"/>
      <c r="C35" s="5" t="s">
        <v>39</v>
      </c>
      <c r="D35" s="5"/>
      <c r="E35" s="5"/>
      <c r="F35" s="5"/>
      <c r="G35" s="5"/>
      <c r="H35" s="4">
        <f>SUM(H33:H34)</f>
        <v>44201.762646008508</v>
      </c>
    </row>
    <row r="36" spans="2:8">
      <c r="B36" s="516" t="s">
        <v>40</v>
      </c>
      <c r="C36" s="516"/>
      <c r="D36" s="516"/>
      <c r="E36" s="516"/>
      <c r="F36" s="516"/>
      <c r="G36" s="516"/>
      <c r="H36" s="516"/>
    </row>
    <row r="37" spans="2:8" ht="24.75" customHeight="1">
      <c r="B37" s="12" t="s">
        <v>1</v>
      </c>
      <c r="C37" s="12" t="s">
        <v>41</v>
      </c>
      <c r="D37" s="12" t="s">
        <v>15</v>
      </c>
      <c r="E37" s="12" t="s">
        <v>42</v>
      </c>
      <c r="F37" s="12" t="s">
        <v>43</v>
      </c>
      <c r="G37" s="12" t="s">
        <v>378</v>
      </c>
      <c r="H37" s="12" t="s">
        <v>19</v>
      </c>
    </row>
    <row r="38" spans="2:8">
      <c r="B38" s="2">
        <v>1</v>
      </c>
      <c r="C38" s="13" t="str">
        <f>+TRANSPORTE!C4</f>
        <v>Transporte Maritimo Puerto Buenaventura - Jurado</v>
      </c>
      <c r="D38" s="2" t="s">
        <v>102</v>
      </c>
      <c r="E38" s="2">
        <v>64</v>
      </c>
      <c r="F38" s="17">
        <f>+TRANSPORTE!E4</f>
        <v>50</v>
      </c>
      <c r="G38" s="29">
        <f>+TRANSPORTE!F4</f>
        <v>446.28</v>
      </c>
      <c r="H38" s="18">
        <f>F38*E38*G38</f>
        <v>1428096</v>
      </c>
    </row>
    <row r="39" spans="2:8">
      <c r="B39" s="2">
        <v>2</v>
      </c>
      <c r="C39" s="13" t="str">
        <f>+TRANSPORTE!C5</f>
        <v>Transporte Fluvial terrestre Jurado - Resguardos</v>
      </c>
      <c r="D39" s="2" t="s">
        <v>102</v>
      </c>
      <c r="E39" s="2">
        <v>64</v>
      </c>
      <c r="F39" s="17">
        <f>+TRANSPORTE!E5</f>
        <v>110</v>
      </c>
      <c r="G39" s="29">
        <f>+TRANSPORTE!F5</f>
        <v>60</v>
      </c>
      <c r="H39" s="18">
        <f t="shared" ref="H39:H40" si="1">F39*E39*G39</f>
        <v>422400</v>
      </c>
    </row>
    <row r="40" spans="2:8">
      <c r="B40" s="2">
        <v>3</v>
      </c>
      <c r="C40" s="13" t="str">
        <f>+TRANSPORTE!C6</f>
        <v>Transporte terrestre animal - lomo de hombre</v>
      </c>
      <c r="D40" s="2" t="s">
        <v>102</v>
      </c>
      <c r="E40" s="2">
        <v>64</v>
      </c>
      <c r="F40" s="17">
        <f>+TRANSPORTE!E6</f>
        <v>200</v>
      </c>
      <c r="G40" s="29">
        <f>+TRANSPORTE!F6</f>
        <v>15</v>
      </c>
      <c r="H40" s="18">
        <f t="shared" si="1"/>
        <v>192000</v>
      </c>
    </row>
    <row r="41" spans="2:8">
      <c r="B41" s="140"/>
      <c r="C41" s="138"/>
      <c r="D41" s="140"/>
      <c r="E41" s="140"/>
      <c r="F41" s="149"/>
      <c r="G41" s="150"/>
      <c r="H41" s="151"/>
    </row>
    <row r="42" spans="2:8">
      <c r="B42" s="2"/>
      <c r="C42" s="5" t="s">
        <v>44</v>
      </c>
      <c r="D42" s="5"/>
      <c r="E42" s="5"/>
      <c r="F42" s="5"/>
      <c r="G42" s="5"/>
      <c r="H42" s="4">
        <f>SUM(H38:H40)</f>
        <v>2042496</v>
      </c>
    </row>
    <row r="43" spans="2:8">
      <c r="B43" s="516" t="s">
        <v>45</v>
      </c>
      <c r="C43" s="516"/>
      <c r="D43" s="516"/>
      <c r="E43" s="516"/>
      <c r="F43" s="516"/>
      <c r="G43" s="516"/>
      <c r="H43" s="516"/>
    </row>
    <row r="44" spans="2:8" ht="24" customHeight="1">
      <c r="B44" s="12" t="s">
        <v>46</v>
      </c>
      <c r="C44" s="12" t="s">
        <v>47</v>
      </c>
      <c r="D44" s="12" t="s">
        <v>48</v>
      </c>
      <c r="E44" s="12" t="s">
        <v>49</v>
      </c>
      <c r="F44" s="12" t="s">
        <v>50</v>
      </c>
      <c r="G44" s="12" t="s">
        <v>18</v>
      </c>
      <c r="H44" s="12" t="s">
        <v>19</v>
      </c>
    </row>
    <row r="45" spans="2:8">
      <c r="B45" s="2">
        <v>1</v>
      </c>
      <c r="C45" s="13" t="s">
        <v>51</v>
      </c>
      <c r="D45" s="15">
        <v>1</v>
      </c>
      <c r="E45" s="185">
        <v>1.6583333333333332</v>
      </c>
      <c r="F45" s="24">
        <v>0.25</v>
      </c>
      <c r="G45" s="18">
        <v>132666.73852777775</v>
      </c>
      <c r="H45" s="3">
        <f>G45*F45*E45</f>
        <v>55001.418681307856</v>
      </c>
    </row>
    <row r="46" spans="2:8">
      <c r="B46" s="2">
        <v>2</v>
      </c>
      <c r="C46" s="13" t="s">
        <v>52</v>
      </c>
      <c r="D46" s="15">
        <v>1</v>
      </c>
      <c r="E46" s="185">
        <v>1.6583333333333332</v>
      </c>
      <c r="F46" s="24">
        <v>0.25</v>
      </c>
      <c r="G46" s="18">
        <v>99500.071861111108</v>
      </c>
      <c r="H46" s="3">
        <f t="shared" ref="H46:H47" si="2">G46*F46*E46</f>
        <v>41251.071459085644</v>
      </c>
    </row>
    <row r="47" spans="2:8">
      <c r="B47" s="2">
        <v>3</v>
      </c>
      <c r="C47" s="13" t="s">
        <v>191</v>
      </c>
      <c r="D47" s="15">
        <v>1</v>
      </c>
      <c r="E47" s="185">
        <v>1.6583333333333332</v>
      </c>
      <c r="F47" s="24">
        <v>0.25</v>
      </c>
      <c r="G47" s="18">
        <v>77388.960749999998</v>
      </c>
      <c r="H47" s="3">
        <f t="shared" si="2"/>
        <v>32084.173310937498</v>
      </c>
    </row>
    <row r="48" spans="2:8">
      <c r="B48" s="2"/>
      <c r="C48" s="13"/>
      <c r="D48" s="2"/>
      <c r="E48" s="2"/>
      <c r="F48" s="17"/>
      <c r="G48" s="18"/>
      <c r="H48" s="3"/>
    </row>
    <row r="49" spans="2:10" ht="16.2" customHeight="1">
      <c r="B49" s="2"/>
      <c r="C49" s="5" t="s">
        <v>54</v>
      </c>
      <c r="D49" s="5"/>
      <c r="E49" s="5"/>
      <c r="F49" s="5"/>
      <c r="G49" s="5"/>
      <c r="H49" s="4">
        <f>H47+H46+H45</f>
        <v>128336.663451331</v>
      </c>
    </row>
    <row r="50" spans="2:10" s="23" customFormat="1" ht="21.75" customHeight="1">
      <c r="B50" s="19"/>
      <c r="C50" s="20" t="s">
        <v>55</v>
      </c>
      <c r="D50" s="21"/>
      <c r="E50" s="21"/>
      <c r="F50" s="21"/>
      <c r="G50" s="21"/>
      <c r="H50" s="22">
        <f>H49+H42+H35+H30</f>
        <v>5542428.6094850125</v>
      </c>
      <c r="I50" s="306"/>
      <c r="J50" s="307"/>
    </row>
    <row r="52" spans="2:10" ht="19.95" customHeight="1">
      <c r="B52" s="518" t="s">
        <v>246</v>
      </c>
      <c r="C52" s="519"/>
      <c r="D52" s="519"/>
      <c r="E52" s="519"/>
      <c r="F52" s="519"/>
      <c r="G52" s="8"/>
      <c r="H52" s="9"/>
    </row>
    <row r="53" spans="2:10" ht="33.6" customHeight="1">
      <c r="B53" s="520"/>
      <c r="C53" s="521"/>
      <c r="D53" s="521"/>
      <c r="E53" s="521"/>
      <c r="F53" s="521"/>
      <c r="G53" s="8" t="s">
        <v>13</v>
      </c>
      <c r="H53" s="8" t="s">
        <v>3</v>
      </c>
    </row>
    <row r="54" spans="2:10" ht="6.75" customHeight="1">
      <c r="B54" s="10"/>
      <c r="C54" s="10"/>
      <c r="D54" s="10"/>
      <c r="E54" s="10"/>
      <c r="F54" s="10"/>
      <c r="G54" s="10"/>
      <c r="H54" s="10"/>
    </row>
    <row r="55" spans="2:10" ht="14.1" customHeight="1">
      <c r="B55" s="515" t="s">
        <v>144</v>
      </c>
      <c r="C55" s="516"/>
      <c r="D55" s="516"/>
      <c r="E55" s="516"/>
      <c r="F55" s="516"/>
      <c r="G55" s="516"/>
      <c r="H55" s="517"/>
    </row>
    <row r="56" spans="2:10" s="11" customFormat="1" ht="27" customHeight="1">
      <c r="B56" s="12" t="s">
        <v>1</v>
      </c>
      <c r="C56" s="12" t="s">
        <v>14</v>
      </c>
      <c r="D56" s="12" t="s">
        <v>15</v>
      </c>
      <c r="E56" s="12" t="s">
        <v>16</v>
      </c>
      <c r="F56" s="12" t="s">
        <v>263</v>
      </c>
      <c r="G56" s="12"/>
      <c r="H56" s="12" t="s">
        <v>19</v>
      </c>
      <c r="I56" s="304"/>
    </row>
    <row r="57" spans="2:10" s="1" customFormat="1" ht="33" customHeight="1">
      <c r="B57" s="2">
        <v>1</v>
      </c>
      <c r="C57" s="64" t="s">
        <v>193</v>
      </c>
      <c r="D57" s="2" t="s">
        <v>3</v>
      </c>
      <c r="E57" s="2">
        <v>1</v>
      </c>
      <c r="F57" s="3">
        <f>+INSUMOS!E91</f>
        <v>5301089.0625</v>
      </c>
      <c r="G57" s="3"/>
      <c r="H57" s="3">
        <f>+F57*E57</f>
        <v>5301089.0625</v>
      </c>
      <c r="I57" s="191"/>
    </row>
    <row r="58" spans="2:10" s="1" customFormat="1" ht="15" customHeight="1">
      <c r="B58" s="2">
        <v>2</v>
      </c>
      <c r="C58" s="13" t="s">
        <v>56</v>
      </c>
      <c r="D58" s="2" t="s">
        <v>3</v>
      </c>
      <c r="E58" s="2">
        <v>2</v>
      </c>
      <c r="F58" s="3">
        <f>INSUMOS!E18</f>
        <v>23277.537295031249</v>
      </c>
      <c r="G58" s="3"/>
      <c r="H58" s="3">
        <f t="shared" ref="H58:H63" si="3">F58*E58</f>
        <v>46555.074590062497</v>
      </c>
      <c r="I58" s="191"/>
    </row>
    <row r="59" spans="2:10" s="1" customFormat="1" ht="15" customHeight="1">
      <c r="B59" s="140">
        <v>3</v>
      </c>
      <c r="C59" s="13" t="s">
        <v>57</v>
      </c>
      <c r="D59" s="2" t="s">
        <v>225</v>
      </c>
      <c r="E59" s="2">
        <v>0.15</v>
      </c>
      <c r="F59" s="3">
        <f>INSUMOS!E19</f>
        <v>7212.8384699765629</v>
      </c>
      <c r="G59" s="3"/>
      <c r="H59" s="3">
        <f t="shared" si="3"/>
        <v>1081.9257704964843</v>
      </c>
      <c r="I59" s="191"/>
    </row>
    <row r="60" spans="2:10" s="1" customFormat="1" ht="15" customHeight="1">
      <c r="B60" s="2">
        <v>4</v>
      </c>
      <c r="C60" s="13" t="s">
        <v>58</v>
      </c>
      <c r="D60" s="2" t="s">
        <v>225</v>
      </c>
      <c r="E60" s="2">
        <v>1</v>
      </c>
      <c r="F60" s="3">
        <f>INSUMOS!E20</f>
        <v>9468.6351411093765</v>
      </c>
      <c r="G60" s="3"/>
      <c r="H60" s="3">
        <f t="shared" si="3"/>
        <v>9468.6351411093765</v>
      </c>
      <c r="I60" s="191"/>
    </row>
    <row r="61" spans="2:10" s="1" customFormat="1" ht="15" customHeight="1">
      <c r="B61" s="140">
        <v>5</v>
      </c>
      <c r="C61" s="13" t="s">
        <v>59</v>
      </c>
      <c r="D61" s="2" t="s">
        <v>3</v>
      </c>
      <c r="E61" s="2">
        <v>1</v>
      </c>
      <c r="F61" s="3">
        <f>INSUMOS!E22</f>
        <v>90178.519921875006</v>
      </c>
      <c r="G61" s="3"/>
      <c r="H61" s="3">
        <f t="shared" si="3"/>
        <v>90178.519921875006</v>
      </c>
      <c r="I61" s="191"/>
    </row>
    <row r="62" spans="2:10" s="1" customFormat="1" ht="15" customHeight="1">
      <c r="B62" s="2">
        <v>6</v>
      </c>
      <c r="C62" s="13" t="s">
        <v>26</v>
      </c>
      <c r="D62" s="2" t="s">
        <v>225</v>
      </c>
      <c r="E62" s="2">
        <v>0.1</v>
      </c>
      <c r="F62" s="3">
        <f>INSUMOS!E12</f>
        <v>27782.712890625</v>
      </c>
      <c r="G62" s="3"/>
      <c r="H62" s="3">
        <f t="shared" si="3"/>
        <v>2778.2712890625003</v>
      </c>
      <c r="I62" s="191"/>
    </row>
    <row r="63" spans="2:10" s="1" customFormat="1" ht="15" customHeight="1">
      <c r="B63" s="140">
        <v>7</v>
      </c>
      <c r="C63" s="13" t="s">
        <v>31</v>
      </c>
      <c r="D63" s="2" t="s">
        <v>3</v>
      </c>
      <c r="E63" s="2">
        <v>1</v>
      </c>
      <c r="F63" s="3">
        <f>INSUMOS!E17</f>
        <v>18029.240736117186</v>
      </c>
      <c r="G63" s="3"/>
      <c r="H63" s="3">
        <f t="shared" si="3"/>
        <v>18029.240736117186</v>
      </c>
      <c r="I63" s="191"/>
    </row>
    <row r="64" spans="2:10">
      <c r="B64" s="2"/>
      <c r="C64" s="13"/>
      <c r="D64" s="2"/>
      <c r="E64" s="2"/>
      <c r="F64" s="3"/>
      <c r="G64" s="3"/>
      <c r="H64" s="3"/>
    </row>
    <row r="65" spans="2:9" s="14" customFormat="1">
      <c r="B65" s="9"/>
      <c r="C65" s="5" t="s">
        <v>32</v>
      </c>
      <c r="D65" s="5"/>
      <c r="E65" s="5"/>
      <c r="F65" s="5"/>
      <c r="G65" s="5"/>
      <c r="H65" s="4">
        <f>SUM(H57:H63)</f>
        <v>5469180.7299487237</v>
      </c>
      <c r="I65" s="305"/>
    </row>
    <row r="66" spans="2:9">
      <c r="B66" s="516" t="s">
        <v>33</v>
      </c>
      <c r="C66" s="516"/>
      <c r="D66" s="516"/>
      <c r="E66" s="516"/>
      <c r="F66" s="516"/>
      <c r="G66" s="516"/>
      <c r="H66" s="516"/>
    </row>
    <row r="67" spans="2:9" s="11" customFormat="1" ht="15" customHeight="1">
      <c r="B67" s="12" t="s">
        <v>1</v>
      </c>
      <c r="C67" s="12" t="s">
        <v>34</v>
      </c>
      <c r="D67" s="12" t="s">
        <v>35</v>
      </c>
      <c r="E67" s="12" t="s">
        <v>36</v>
      </c>
      <c r="F67" s="12" t="s">
        <v>37</v>
      </c>
      <c r="G67" s="12" t="s">
        <v>18</v>
      </c>
      <c r="H67" s="12" t="s">
        <v>19</v>
      </c>
      <c r="I67" s="304"/>
    </row>
    <row r="68" spans="2:9">
      <c r="B68" s="2">
        <v>1</v>
      </c>
      <c r="C68" s="13" t="s">
        <v>100</v>
      </c>
      <c r="D68" s="2" t="s">
        <v>3</v>
      </c>
      <c r="E68" s="15">
        <v>6358.5743709440303</v>
      </c>
      <c r="F68" s="16">
        <v>1.0000027455910301</v>
      </c>
      <c r="G68" s="3">
        <v>6358.5918289887877</v>
      </c>
      <c r="H68" s="3">
        <f t="shared" ref="H68" si="4">F68*E68</f>
        <v>6358.5918289887877</v>
      </c>
    </row>
    <row r="69" spans="2:9">
      <c r="B69" s="2"/>
      <c r="C69" s="13"/>
      <c r="D69" s="2"/>
      <c r="E69" s="2"/>
      <c r="F69" s="17"/>
      <c r="G69" s="18"/>
      <c r="H69" s="3"/>
    </row>
    <row r="70" spans="2:9">
      <c r="B70" s="2"/>
      <c r="C70" s="5" t="s">
        <v>39</v>
      </c>
      <c r="D70" s="5"/>
      <c r="E70" s="5"/>
      <c r="F70" s="5"/>
      <c r="G70" s="5"/>
      <c r="H70" s="4">
        <f>H68</f>
        <v>6358.5918289887877</v>
      </c>
    </row>
    <row r="71" spans="2:9">
      <c r="B71" s="516" t="s">
        <v>40</v>
      </c>
      <c r="C71" s="516"/>
      <c r="D71" s="516"/>
      <c r="E71" s="516"/>
      <c r="F71" s="516"/>
      <c r="G71" s="516"/>
      <c r="H71" s="516"/>
    </row>
    <row r="72" spans="2:9" ht="23.25" customHeight="1">
      <c r="B72" s="12" t="s">
        <v>1</v>
      </c>
      <c r="C72" s="12" t="s">
        <v>41</v>
      </c>
      <c r="D72" s="12" t="s">
        <v>15</v>
      </c>
      <c r="E72" s="12" t="s">
        <v>42</v>
      </c>
      <c r="F72" s="12" t="s">
        <v>43</v>
      </c>
      <c r="G72" s="12" t="str">
        <f>+G37</f>
        <v>DISTANCIA</v>
      </c>
      <c r="H72" s="12" t="s">
        <v>19</v>
      </c>
    </row>
    <row r="73" spans="2:9">
      <c r="B73" s="2">
        <v>1</v>
      </c>
      <c r="C73" s="13" t="str">
        <f>+C38</f>
        <v>Transporte Maritimo Puerto Buenaventura - Jurado</v>
      </c>
      <c r="D73" s="2" t="s">
        <v>102</v>
      </c>
      <c r="E73" s="2">
        <v>38</v>
      </c>
      <c r="F73" s="17">
        <f>+F38</f>
        <v>50</v>
      </c>
      <c r="G73" s="29">
        <f>+G38</f>
        <v>446.28</v>
      </c>
      <c r="H73" s="18">
        <f>+G73*F73*E73</f>
        <v>847932</v>
      </c>
    </row>
    <row r="74" spans="2:9">
      <c r="B74" s="2">
        <v>2</v>
      </c>
      <c r="C74" s="13" t="str">
        <f t="shared" ref="C74:C75" si="5">+C39</f>
        <v>Transporte Fluvial terrestre Jurado - Resguardos</v>
      </c>
      <c r="D74" s="2" t="s">
        <v>102</v>
      </c>
      <c r="E74" s="2">
        <v>38</v>
      </c>
      <c r="F74" s="17">
        <f t="shared" ref="F74:G75" si="6">+F39</f>
        <v>110</v>
      </c>
      <c r="G74" s="29">
        <f t="shared" si="6"/>
        <v>60</v>
      </c>
      <c r="H74" s="18">
        <f t="shared" ref="H74:H75" si="7">+G74*F74*E74</f>
        <v>250800</v>
      </c>
    </row>
    <row r="75" spans="2:9">
      <c r="B75" s="2">
        <v>3</v>
      </c>
      <c r="C75" s="13" t="str">
        <f t="shared" si="5"/>
        <v>Transporte terrestre animal - lomo de hombre</v>
      </c>
      <c r="D75" s="2" t="s">
        <v>102</v>
      </c>
      <c r="E75" s="2">
        <v>38</v>
      </c>
      <c r="F75" s="17">
        <f t="shared" si="6"/>
        <v>200</v>
      </c>
      <c r="G75" s="29">
        <f t="shared" si="6"/>
        <v>15</v>
      </c>
      <c r="H75" s="18">
        <f t="shared" si="7"/>
        <v>114000</v>
      </c>
    </row>
    <row r="76" spans="2:9">
      <c r="B76" s="2"/>
      <c r="C76" s="13"/>
      <c r="D76" s="2"/>
      <c r="E76" s="2"/>
      <c r="F76" s="17"/>
      <c r="G76" s="30"/>
      <c r="H76" s="3"/>
    </row>
    <row r="77" spans="2:9">
      <c r="B77" s="2"/>
      <c r="C77" s="5" t="s">
        <v>44</v>
      </c>
      <c r="D77" s="5"/>
      <c r="E77" s="5"/>
      <c r="F77" s="5"/>
      <c r="G77" s="5"/>
      <c r="H77" s="4">
        <f>SUM(H73:H75)</f>
        <v>1212732</v>
      </c>
    </row>
    <row r="78" spans="2:9">
      <c r="B78" s="516" t="s">
        <v>45</v>
      </c>
      <c r="C78" s="516"/>
      <c r="D78" s="516"/>
      <c r="E78" s="516"/>
      <c r="F78" s="516"/>
      <c r="G78" s="516"/>
      <c r="H78" s="516"/>
    </row>
    <row r="79" spans="2:9" ht="22.95" customHeight="1">
      <c r="B79" s="12" t="s">
        <v>1</v>
      </c>
      <c r="C79" s="12" t="s">
        <v>47</v>
      </c>
      <c r="D79" s="12" t="s">
        <v>48</v>
      </c>
      <c r="E79" s="12" t="s">
        <v>49</v>
      </c>
      <c r="F79" s="12" t="s">
        <v>50</v>
      </c>
      <c r="G79" s="12" t="s">
        <v>18</v>
      </c>
      <c r="H79" s="12" t="s">
        <v>19</v>
      </c>
    </row>
    <row r="80" spans="2:9">
      <c r="B80" s="2">
        <v>1</v>
      </c>
      <c r="C80" s="13" t="s">
        <v>51</v>
      </c>
      <c r="D80" s="15">
        <v>1</v>
      </c>
      <c r="E80" s="31">
        <v>1.6583333333333332</v>
      </c>
      <c r="F80" s="24">
        <v>0.2</v>
      </c>
      <c r="G80" s="18">
        <v>132666.73852777775</v>
      </c>
      <c r="H80" s="3">
        <f>+G80*F80*E80</f>
        <v>44001.134945046288</v>
      </c>
    </row>
    <row r="81" spans="2:9">
      <c r="B81" s="2">
        <v>2</v>
      </c>
      <c r="C81" s="13" t="s">
        <v>52</v>
      </c>
      <c r="D81" s="15">
        <v>1</v>
      </c>
      <c r="E81" s="31">
        <v>1.6583333333333332</v>
      </c>
      <c r="F81" s="24">
        <v>0.2</v>
      </c>
      <c r="G81" s="18">
        <v>99500.071861111093</v>
      </c>
      <c r="H81" s="3">
        <f>+G81*F81*E81</f>
        <v>33000.857167268514</v>
      </c>
    </row>
    <row r="82" spans="2:9">
      <c r="B82" s="2"/>
      <c r="C82" s="13"/>
      <c r="D82" s="15"/>
      <c r="E82" s="2"/>
      <c r="F82" s="16"/>
      <c r="G82" s="18"/>
      <c r="H82" s="3"/>
    </row>
    <row r="83" spans="2:9">
      <c r="B83" s="2"/>
      <c r="C83" s="13"/>
      <c r="D83" s="2"/>
      <c r="E83" s="2"/>
      <c r="F83" s="17"/>
      <c r="G83" s="18"/>
      <c r="H83" s="3"/>
    </row>
    <row r="84" spans="2:9">
      <c r="B84" s="2"/>
      <c r="C84" s="5" t="s">
        <v>54</v>
      </c>
      <c r="D84" s="5"/>
      <c r="E84" s="5"/>
      <c r="F84" s="5"/>
      <c r="G84" s="5"/>
      <c r="H84" s="4">
        <f>H81+H80</f>
        <v>77001.992112314794</v>
      </c>
    </row>
    <row r="85" spans="2:9" s="23" customFormat="1" ht="21.75" customHeight="1">
      <c r="B85" s="19"/>
      <c r="C85" s="20" t="s">
        <v>60</v>
      </c>
      <c r="D85" s="21"/>
      <c r="E85" s="21"/>
      <c r="F85" s="21"/>
      <c r="G85" s="21"/>
      <c r="H85" s="22">
        <f>H84+H77+H70+H65</f>
        <v>6765273.3138900269</v>
      </c>
      <c r="I85" s="306"/>
    </row>
    <row r="87" spans="2:9" ht="15.75" customHeight="1">
      <c r="B87" s="518" t="s">
        <v>247</v>
      </c>
      <c r="C87" s="519"/>
      <c r="D87" s="519"/>
      <c r="E87" s="519"/>
      <c r="F87" s="519"/>
      <c r="G87" s="8"/>
      <c r="H87" s="9"/>
    </row>
    <row r="88" spans="2:9" ht="15.75" customHeight="1">
      <c r="B88" s="520"/>
      <c r="C88" s="521"/>
      <c r="D88" s="521"/>
      <c r="E88" s="521"/>
      <c r="F88" s="521"/>
      <c r="G88" s="8" t="s">
        <v>13</v>
      </c>
      <c r="H88" s="8" t="s">
        <v>61</v>
      </c>
    </row>
    <row r="89" spans="2:9" ht="6.75" customHeight="1">
      <c r="B89" s="10"/>
      <c r="C89" s="10"/>
      <c r="D89" s="10"/>
      <c r="E89" s="10"/>
      <c r="F89" s="10"/>
      <c r="G89" s="10"/>
      <c r="H89" s="10"/>
    </row>
    <row r="90" spans="2:9" ht="14.1" customHeight="1">
      <c r="B90" s="515" t="s">
        <v>144</v>
      </c>
      <c r="C90" s="516"/>
      <c r="D90" s="516"/>
      <c r="E90" s="516"/>
      <c r="F90" s="516"/>
      <c r="G90" s="516"/>
      <c r="H90" s="517"/>
    </row>
    <row r="91" spans="2:9" s="11" customFormat="1" ht="23.25" customHeight="1">
      <c r="B91" s="12" t="s">
        <v>1</v>
      </c>
      <c r="C91" s="12" t="s">
        <v>14</v>
      </c>
      <c r="D91" s="12" t="s">
        <v>15</v>
      </c>
      <c r="E91" s="12" t="s">
        <v>16</v>
      </c>
      <c r="F91" s="12" t="s">
        <v>17</v>
      </c>
      <c r="G91" s="12"/>
      <c r="H91" s="12" t="s">
        <v>19</v>
      </c>
      <c r="I91" s="304"/>
    </row>
    <row r="92" spans="2:9" s="1" customFormat="1" ht="15" customHeight="1">
      <c r="B92" s="2">
        <v>1</v>
      </c>
      <c r="C92" s="13" t="s">
        <v>192</v>
      </c>
      <c r="D92" s="2" t="s">
        <v>3</v>
      </c>
      <c r="E92" s="2">
        <v>1</v>
      </c>
      <c r="F92" s="3">
        <f>INSUMOS!E23</f>
        <v>1016074.0734375</v>
      </c>
      <c r="G92" s="3"/>
      <c r="H92" s="3">
        <f>F92*E92</f>
        <v>1016074.0734375</v>
      </c>
      <c r="I92" s="191"/>
    </row>
    <row r="93" spans="2:9" s="1" customFormat="1" ht="15" customHeight="1">
      <c r="B93" s="2">
        <v>2</v>
      </c>
      <c r="C93" s="13" t="s">
        <v>206</v>
      </c>
      <c r="D93" s="2" t="s">
        <v>3</v>
      </c>
      <c r="E93" s="2">
        <v>1</v>
      </c>
      <c r="F93" s="3">
        <f>INSUMOS!E9</f>
        <v>28054.686447949214</v>
      </c>
      <c r="G93" s="3"/>
      <c r="H93" s="3">
        <f t="shared" ref="H93:H98" si="8">F93*E93</f>
        <v>28054.686447949214</v>
      </c>
      <c r="I93" s="191"/>
    </row>
    <row r="94" spans="2:9" s="1" customFormat="1" ht="15" customHeight="1">
      <c r="B94" s="2">
        <v>3</v>
      </c>
      <c r="C94" s="13" t="s">
        <v>26</v>
      </c>
      <c r="D94" s="2" t="s">
        <v>225</v>
      </c>
      <c r="E94" s="2">
        <v>0.1</v>
      </c>
      <c r="F94" s="3">
        <f>INSUMOS!E12</f>
        <v>27782.712890625</v>
      </c>
      <c r="G94" s="3"/>
      <c r="H94" s="3">
        <f t="shared" si="8"/>
        <v>2778.2712890625003</v>
      </c>
      <c r="I94" s="191"/>
    </row>
    <row r="95" spans="2:9" s="1" customFormat="1" ht="15" customHeight="1">
      <c r="B95" s="2">
        <v>4</v>
      </c>
      <c r="C95" s="152" t="s">
        <v>217</v>
      </c>
      <c r="D95" s="2" t="s">
        <v>225</v>
      </c>
      <c r="E95" s="30">
        <v>0.4</v>
      </c>
      <c r="F95" s="3">
        <f>INSUMOS!E24</f>
        <v>5927.8909990781249</v>
      </c>
      <c r="G95" s="3"/>
      <c r="H95" s="3">
        <f t="shared" si="8"/>
        <v>2371.1563996312502</v>
      </c>
      <c r="I95" s="191"/>
    </row>
    <row r="96" spans="2:9" s="1" customFormat="1" ht="15" customHeight="1">
      <c r="B96" s="2">
        <v>5</v>
      </c>
      <c r="C96" s="13" t="s">
        <v>58</v>
      </c>
      <c r="D96" s="2" t="s">
        <v>225</v>
      </c>
      <c r="E96" s="2">
        <v>0.5</v>
      </c>
      <c r="F96" s="3">
        <f>INSUMOS!E20</f>
        <v>9468.6351411093765</v>
      </c>
      <c r="G96" s="3"/>
      <c r="H96" s="3">
        <f t="shared" si="8"/>
        <v>4734.3175705546882</v>
      </c>
      <c r="I96" s="191"/>
    </row>
    <row r="97" spans="2:9" s="1" customFormat="1" ht="15" customHeight="1">
      <c r="B97" s="2">
        <v>6</v>
      </c>
      <c r="C97" s="13" t="s">
        <v>62</v>
      </c>
      <c r="D97" s="2" t="s">
        <v>3</v>
      </c>
      <c r="E97" s="2">
        <v>1</v>
      </c>
      <c r="F97" s="3">
        <f>INSUMOS!E25</f>
        <v>8877.5593044960951</v>
      </c>
      <c r="G97" s="3"/>
      <c r="H97" s="3">
        <f t="shared" si="8"/>
        <v>8877.5593044960951</v>
      </c>
      <c r="I97" s="191"/>
    </row>
    <row r="98" spans="2:9">
      <c r="B98" s="2">
        <v>7</v>
      </c>
      <c r="C98" s="13" t="s">
        <v>31</v>
      </c>
      <c r="D98" s="2" t="s">
        <v>3</v>
      </c>
      <c r="E98" s="2">
        <v>1</v>
      </c>
      <c r="F98" s="3">
        <f>INSUMOS!E17</f>
        <v>18029.240736117186</v>
      </c>
      <c r="G98" s="3"/>
      <c r="H98" s="3">
        <f t="shared" si="8"/>
        <v>18029.240736117186</v>
      </c>
    </row>
    <row r="99" spans="2:9" s="14" customFormat="1">
      <c r="B99" s="9"/>
      <c r="C99" s="5" t="s">
        <v>32</v>
      </c>
      <c r="D99" s="5"/>
      <c r="E99" s="5"/>
      <c r="F99" s="5"/>
      <c r="G99" s="5"/>
      <c r="H99" s="4">
        <f>SUM(H92:H98)</f>
        <v>1080919.305185311</v>
      </c>
      <c r="I99" s="305"/>
    </row>
    <row r="100" spans="2:9">
      <c r="B100" s="516" t="s">
        <v>33</v>
      </c>
      <c r="C100" s="516"/>
      <c r="D100" s="516"/>
      <c r="E100" s="516"/>
      <c r="F100" s="516"/>
      <c r="G100" s="516"/>
      <c r="H100" s="516"/>
    </row>
    <row r="101" spans="2:9" s="11" customFormat="1" ht="15" customHeight="1">
      <c r="B101" s="12" t="s">
        <v>1</v>
      </c>
      <c r="C101" s="12" t="s">
        <v>34</v>
      </c>
      <c r="D101" s="12" t="s">
        <v>35</v>
      </c>
      <c r="E101" s="12" t="s">
        <v>36</v>
      </c>
      <c r="F101" s="12" t="s">
        <v>37</v>
      </c>
      <c r="G101" s="12" t="s">
        <v>18</v>
      </c>
      <c r="H101" s="12" t="s">
        <v>19</v>
      </c>
      <c r="I101" s="304"/>
    </row>
    <row r="102" spans="2:9">
      <c r="B102" s="2">
        <v>1</v>
      </c>
      <c r="C102" s="13" t="s">
        <v>100</v>
      </c>
      <c r="D102" s="2" t="s">
        <v>3</v>
      </c>
      <c r="E102" s="15">
        <v>4262.610320206596</v>
      </c>
      <c r="F102" s="16">
        <v>1</v>
      </c>
      <c r="G102" s="3">
        <v>4262.610320206596</v>
      </c>
      <c r="H102" s="3">
        <f>G102*F102</f>
        <v>4262.610320206596</v>
      </c>
    </row>
    <row r="103" spans="2:9">
      <c r="B103" s="2"/>
      <c r="C103" s="13"/>
      <c r="D103" s="2"/>
      <c r="E103" s="2"/>
      <c r="F103" s="17"/>
      <c r="G103" s="18"/>
      <c r="H103" s="3"/>
    </row>
    <row r="104" spans="2:9">
      <c r="B104" s="2"/>
      <c r="C104" s="5" t="s">
        <v>39</v>
      </c>
      <c r="D104" s="5"/>
      <c r="E104" s="5"/>
      <c r="F104" s="5"/>
      <c r="G104" s="5"/>
      <c r="H104" s="4">
        <f>H102</f>
        <v>4262.610320206596</v>
      </c>
    </row>
    <row r="105" spans="2:9">
      <c r="B105" s="516" t="s">
        <v>40</v>
      </c>
      <c r="C105" s="516"/>
      <c r="D105" s="516"/>
      <c r="E105" s="516"/>
      <c r="F105" s="516"/>
      <c r="G105" s="516"/>
      <c r="H105" s="516"/>
    </row>
    <row r="106" spans="2:9" ht="26.25" customHeight="1">
      <c r="B106" s="12" t="s">
        <v>1</v>
      </c>
      <c r="C106" s="12" t="s">
        <v>41</v>
      </c>
      <c r="D106" s="12" t="s">
        <v>15</v>
      </c>
      <c r="E106" s="12" t="s">
        <v>42</v>
      </c>
      <c r="F106" s="12" t="s">
        <v>43</v>
      </c>
      <c r="G106" s="12" t="str">
        <f>+G72</f>
        <v>DISTANCIA</v>
      </c>
      <c r="H106" s="12" t="s">
        <v>19</v>
      </c>
    </row>
    <row r="107" spans="2:9">
      <c r="B107" s="2">
        <v>1</v>
      </c>
      <c r="C107" s="13" t="str">
        <f>+C38</f>
        <v>Transporte Maritimo Puerto Buenaventura - Jurado</v>
      </c>
      <c r="D107" s="2" t="s">
        <v>102</v>
      </c>
      <c r="E107" s="2">
        <v>6</v>
      </c>
      <c r="F107" s="17">
        <f>+TRANSPORTE!E4</f>
        <v>50</v>
      </c>
      <c r="G107" s="29">
        <f>+TRANSPORTE!F4</f>
        <v>446.28</v>
      </c>
      <c r="H107" s="18">
        <f>G107*F107*E107</f>
        <v>133884</v>
      </c>
    </row>
    <row r="108" spans="2:9">
      <c r="B108" s="2">
        <v>2</v>
      </c>
      <c r="C108" s="13" t="str">
        <f t="shared" ref="C108:C109" si="9">+C39</f>
        <v>Transporte Fluvial terrestre Jurado - Resguardos</v>
      </c>
      <c r="D108" s="2" t="s">
        <v>102</v>
      </c>
      <c r="E108" s="2">
        <v>6</v>
      </c>
      <c r="F108" s="17">
        <f>+TRANSPORTE!E5</f>
        <v>110</v>
      </c>
      <c r="G108" s="29">
        <f>+TRANSPORTE!F5</f>
        <v>60</v>
      </c>
      <c r="H108" s="18">
        <f t="shared" ref="H108:H109" si="10">G108*F108*E108</f>
        <v>39600</v>
      </c>
    </row>
    <row r="109" spans="2:9">
      <c r="B109" s="2">
        <v>3</v>
      </c>
      <c r="C109" s="13" t="str">
        <f t="shared" si="9"/>
        <v>Transporte terrestre animal - lomo de hombre</v>
      </c>
      <c r="D109" s="2" t="s">
        <v>102</v>
      </c>
      <c r="E109" s="2">
        <v>6</v>
      </c>
      <c r="F109" s="17">
        <f>+TRANSPORTE!E6</f>
        <v>200</v>
      </c>
      <c r="G109" s="29">
        <f>+TRANSPORTE!F6</f>
        <v>15</v>
      </c>
      <c r="H109" s="18">
        <f t="shared" si="10"/>
        <v>18000</v>
      </c>
    </row>
    <row r="110" spans="2:9">
      <c r="B110" s="2"/>
      <c r="C110" s="13"/>
      <c r="D110" s="2"/>
      <c r="E110" s="2"/>
      <c r="F110" s="17"/>
      <c r="G110" s="29"/>
      <c r="H110" s="3"/>
    </row>
    <row r="111" spans="2:9">
      <c r="B111" s="2"/>
      <c r="C111" s="5" t="s">
        <v>44</v>
      </c>
      <c r="D111" s="5"/>
      <c r="E111" s="5"/>
      <c r="F111" s="5"/>
      <c r="G111" s="5"/>
      <c r="H111" s="4">
        <f>H109+H107+H108</f>
        <v>191484</v>
      </c>
    </row>
    <row r="112" spans="2:9">
      <c r="B112" s="516" t="s">
        <v>45</v>
      </c>
      <c r="C112" s="516"/>
      <c r="D112" s="516"/>
      <c r="E112" s="516"/>
      <c r="F112" s="516"/>
      <c r="G112" s="516"/>
      <c r="H112" s="516"/>
    </row>
    <row r="113" spans="2:9" ht="24" customHeight="1">
      <c r="B113" s="12" t="s">
        <v>1</v>
      </c>
      <c r="C113" s="12" t="s">
        <v>47</v>
      </c>
      <c r="D113" s="12" t="s">
        <v>48</v>
      </c>
      <c r="E113" s="12" t="s">
        <v>49</v>
      </c>
      <c r="F113" s="12" t="s">
        <v>50</v>
      </c>
      <c r="G113" s="12" t="s">
        <v>18</v>
      </c>
      <c r="H113" s="12" t="s">
        <v>19</v>
      </c>
    </row>
    <row r="114" spans="2:9">
      <c r="B114" s="2">
        <v>1</v>
      </c>
      <c r="C114" s="13" t="s">
        <v>51</v>
      </c>
      <c r="D114" s="15">
        <v>1</v>
      </c>
      <c r="E114" s="31">
        <v>1.6583333333333332</v>
      </c>
      <c r="F114" s="24">
        <v>0.2</v>
      </c>
      <c r="G114" s="18">
        <v>132666.73852777775</v>
      </c>
      <c r="H114" s="3">
        <f>G114*F114*E114</f>
        <v>44001.134945046288</v>
      </c>
    </row>
    <row r="115" spans="2:9">
      <c r="B115" s="2">
        <v>2</v>
      </c>
      <c r="C115" s="13" t="s">
        <v>52</v>
      </c>
      <c r="D115" s="15">
        <v>1</v>
      </c>
      <c r="E115" s="31">
        <v>1.6583333333333332</v>
      </c>
      <c r="F115" s="24">
        <v>0.25</v>
      </c>
      <c r="G115" s="18">
        <v>99500.071861111108</v>
      </c>
      <c r="H115" s="3">
        <f>G115*F115*E115</f>
        <v>41251.071459085644</v>
      </c>
    </row>
    <row r="116" spans="2:9">
      <c r="B116" s="2"/>
      <c r="C116" s="13"/>
      <c r="D116" s="15"/>
      <c r="E116" s="31"/>
      <c r="F116" s="16"/>
      <c r="G116" s="18"/>
      <c r="H116" s="3"/>
    </row>
    <row r="117" spans="2:9">
      <c r="B117" s="2"/>
      <c r="C117" s="13"/>
      <c r="D117" s="2"/>
      <c r="E117" s="2"/>
      <c r="F117" s="17"/>
      <c r="G117" s="18"/>
      <c r="H117" s="3"/>
    </row>
    <row r="118" spans="2:9" s="23" customFormat="1" ht="21.75" customHeight="1">
      <c r="B118" s="2"/>
      <c r="C118" s="5" t="s">
        <v>54</v>
      </c>
      <c r="D118" s="5"/>
      <c r="E118" s="5"/>
      <c r="F118" s="5"/>
      <c r="G118" s="5"/>
      <c r="H118" s="4">
        <f>SUM(H114:H115)</f>
        <v>85252.206404131925</v>
      </c>
      <c r="I118" s="306"/>
    </row>
    <row r="119" spans="2:9" ht="18">
      <c r="B119" s="19"/>
      <c r="C119" s="20" t="s">
        <v>63</v>
      </c>
      <c r="D119" s="21"/>
      <c r="E119" s="21"/>
      <c r="F119" s="21"/>
      <c r="G119" s="21"/>
      <c r="H119" s="22">
        <f>H118+H111+H104+H99</f>
        <v>1361918.1219096496</v>
      </c>
    </row>
    <row r="120" spans="2:9" ht="15.75" customHeight="1"/>
    <row r="121" spans="2:9" ht="15.75" customHeight="1">
      <c r="B121" s="518" t="s">
        <v>248</v>
      </c>
      <c r="C121" s="519"/>
      <c r="D121" s="519"/>
      <c r="E121" s="519"/>
      <c r="F121" s="519"/>
      <c r="G121" s="8"/>
      <c r="H121" s="9"/>
    </row>
    <row r="122" spans="2:9" ht="25.2" customHeight="1">
      <c r="B122" s="520"/>
      <c r="C122" s="521"/>
      <c r="D122" s="521"/>
      <c r="E122" s="521"/>
      <c r="F122" s="521"/>
      <c r="G122" s="8" t="s">
        <v>13</v>
      </c>
      <c r="H122" s="8" t="s">
        <v>61</v>
      </c>
    </row>
    <row r="123" spans="2:9" s="11" customFormat="1" ht="6" customHeight="1">
      <c r="B123" s="10"/>
      <c r="C123" s="10"/>
      <c r="D123" s="10"/>
      <c r="E123" s="10"/>
      <c r="F123" s="10"/>
      <c r="G123" s="10"/>
      <c r="H123" s="10"/>
      <c r="I123" s="304"/>
    </row>
    <row r="124" spans="2:9" s="11" customFormat="1" ht="15" customHeight="1">
      <c r="B124" s="515" t="s">
        <v>144</v>
      </c>
      <c r="C124" s="516"/>
      <c r="D124" s="516"/>
      <c r="E124" s="516"/>
      <c r="F124" s="516"/>
      <c r="G124" s="516"/>
      <c r="H124" s="517"/>
      <c r="I124" s="304"/>
    </row>
    <row r="125" spans="2:9" s="1" customFormat="1" ht="19.95" customHeight="1">
      <c r="B125" s="11" t="s">
        <v>1</v>
      </c>
      <c r="C125" s="12" t="s">
        <v>14</v>
      </c>
      <c r="D125" s="12" t="s">
        <v>15</v>
      </c>
      <c r="E125" s="12" t="s">
        <v>16</v>
      </c>
      <c r="F125" s="12" t="s">
        <v>263</v>
      </c>
      <c r="G125" s="12"/>
      <c r="H125" s="12" t="s">
        <v>19</v>
      </c>
      <c r="I125" s="191"/>
    </row>
    <row r="126" spans="2:9" s="1" customFormat="1" ht="15" customHeight="1">
      <c r="B126" s="2">
        <v>1</v>
      </c>
      <c r="C126" s="13" t="s">
        <v>163</v>
      </c>
      <c r="D126" s="2" t="s">
        <v>3</v>
      </c>
      <c r="E126" s="2">
        <v>1</v>
      </c>
      <c r="F126" s="3">
        <f>INSUMOS!E26</f>
        <v>1396079.1796875</v>
      </c>
      <c r="G126" s="3"/>
      <c r="H126" s="3">
        <f>F126*E126</f>
        <v>1396079.1796875</v>
      </c>
      <c r="I126" s="191"/>
    </row>
    <row r="127" spans="2:9" s="1" customFormat="1" ht="15" customHeight="1">
      <c r="B127" s="2">
        <v>2</v>
      </c>
      <c r="C127" s="13" t="s">
        <v>64</v>
      </c>
      <c r="D127" s="2" t="s">
        <v>3</v>
      </c>
      <c r="E127" s="2">
        <v>1</v>
      </c>
      <c r="F127" s="3">
        <f>INSUMOS!E27</f>
        <v>8877.5593044960951</v>
      </c>
      <c r="G127" s="3"/>
      <c r="H127" s="3">
        <f t="shared" ref="H127:H131" si="11">F127*E127</f>
        <v>8877.5593044960951</v>
      </c>
      <c r="I127" s="191"/>
    </row>
    <row r="128" spans="2:9" s="1" customFormat="1" ht="15" customHeight="1">
      <c r="B128" s="2">
        <v>3</v>
      </c>
      <c r="C128" s="13" t="s">
        <v>26</v>
      </c>
      <c r="D128" s="2" t="s">
        <v>225</v>
      </c>
      <c r="E128" s="2">
        <v>0.1</v>
      </c>
      <c r="F128" s="3">
        <f>INSUMOS!E12</f>
        <v>27782.712890625</v>
      </c>
      <c r="G128" s="3"/>
      <c r="H128" s="3">
        <f t="shared" si="11"/>
        <v>2778.2712890625003</v>
      </c>
      <c r="I128" s="191"/>
    </row>
    <row r="129" spans="2:9" s="1" customFormat="1" ht="15" customHeight="1">
      <c r="B129" s="2">
        <v>4</v>
      </c>
      <c r="C129" s="13" t="s">
        <v>58</v>
      </c>
      <c r="D129" s="2" t="s">
        <v>225</v>
      </c>
      <c r="E129" s="31">
        <v>0.56999999999999995</v>
      </c>
      <c r="F129" s="3">
        <f>INSUMOS!E20</f>
        <v>9468.6351411093765</v>
      </c>
      <c r="G129" s="3"/>
      <c r="H129" s="3">
        <f t="shared" si="11"/>
        <v>5397.1220304323442</v>
      </c>
      <c r="I129" s="191"/>
    </row>
    <row r="130" spans="2:9">
      <c r="B130" s="2">
        <v>5</v>
      </c>
      <c r="C130" s="146" t="s">
        <v>217</v>
      </c>
      <c r="D130" s="2" t="s">
        <v>225</v>
      </c>
      <c r="E130" s="2">
        <v>0.5</v>
      </c>
      <c r="F130" s="3">
        <f>INSUMOS!E24</f>
        <v>5927.8909990781249</v>
      </c>
      <c r="G130" s="3"/>
      <c r="H130" s="3">
        <f t="shared" si="11"/>
        <v>2963.9454995390624</v>
      </c>
    </row>
    <row r="131" spans="2:9" s="14" customFormat="1">
      <c r="B131" s="2">
        <v>6</v>
      </c>
      <c r="C131" s="13" t="s">
        <v>31</v>
      </c>
      <c r="D131" s="2" t="s">
        <v>3</v>
      </c>
      <c r="E131" s="2">
        <v>1</v>
      </c>
      <c r="F131" s="3">
        <f>INSUMOS!E17</f>
        <v>18029.240736117186</v>
      </c>
      <c r="G131" s="3"/>
      <c r="H131" s="3">
        <f t="shared" si="11"/>
        <v>18029.240736117186</v>
      </c>
      <c r="I131" s="305"/>
    </row>
    <row r="132" spans="2:9">
      <c r="B132" s="9"/>
      <c r="C132" s="5" t="s">
        <v>32</v>
      </c>
      <c r="D132" s="5"/>
      <c r="E132" s="5"/>
      <c r="F132" s="5"/>
      <c r="G132" s="5"/>
      <c r="H132" s="4">
        <f>SUM(H126:H131)</f>
        <v>1434125.3185471471</v>
      </c>
    </row>
    <row r="133" spans="2:9" s="11" customFormat="1" ht="15" customHeight="1">
      <c r="B133" s="516" t="s">
        <v>33</v>
      </c>
      <c r="C133" s="516"/>
      <c r="D133" s="516"/>
      <c r="E133" s="516"/>
      <c r="F133" s="516"/>
      <c r="G133" s="516"/>
      <c r="H133" s="516"/>
      <c r="I133" s="304"/>
    </row>
    <row r="134" spans="2:9">
      <c r="B134" s="12" t="s">
        <v>1</v>
      </c>
      <c r="C134" s="12" t="s">
        <v>34</v>
      </c>
      <c r="D134" s="12" t="s">
        <v>35</v>
      </c>
      <c r="E134" s="12" t="s">
        <v>36</v>
      </c>
      <c r="F134" s="12" t="s">
        <v>37</v>
      </c>
      <c r="G134" s="12" t="s">
        <v>18</v>
      </c>
      <c r="H134" s="12" t="s">
        <v>19</v>
      </c>
    </row>
    <row r="135" spans="2:9">
      <c r="B135" s="2">
        <v>1</v>
      </c>
      <c r="C135" s="13" t="s">
        <v>100</v>
      </c>
      <c r="D135" s="2" t="s">
        <v>3</v>
      </c>
      <c r="E135" s="15">
        <v>6325.1638931608795</v>
      </c>
      <c r="F135" s="16">
        <v>1</v>
      </c>
      <c r="G135" s="3">
        <f>E135*F135</f>
        <v>6325.1638931608795</v>
      </c>
      <c r="H135" s="3">
        <f>G135</f>
        <v>6325.1638931608795</v>
      </c>
    </row>
    <row r="136" spans="2:9">
      <c r="B136" s="2"/>
      <c r="C136" s="13"/>
      <c r="D136" s="2"/>
      <c r="E136" s="2"/>
      <c r="F136" s="17"/>
      <c r="G136" s="18"/>
      <c r="H136" s="3"/>
    </row>
    <row r="137" spans="2:9">
      <c r="B137" s="2"/>
      <c r="C137" s="5" t="s">
        <v>39</v>
      </c>
      <c r="D137" s="5"/>
      <c r="E137" s="5"/>
      <c r="F137" s="5"/>
      <c r="G137" s="5"/>
      <c r="H137" s="4">
        <f>H135+H136</f>
        <v>6325.1638931608795</v>
      </c>
    </row>
    <row r="138" spans="2:9">
      <c r="B138" s="516" t="s">
        <v>40</v>
      </c>
      <c r="C138" s="516"/>
      <c r="D138" s="516"/>
      <c r="E138" s="516"/>
      <c r="F138" s="516"/>
      <c r="G138" s="516"/>
      <c r="H138" s="516"/>
    </row>
    <row r="139" spans="2:9" ht="24.75" customHeight="1">
      <c r="B139" s="12" t="s">
        <v>1</v>
      </c>
      <c r="C139" s="12" t="s">
        <v>41</v>
      </c>
      <c r="D139" s="12" t="s">
        <v>15</v>
      </c>
      <c r="E139" s="12" t="s">
        <v>42</v>
      </c>
      <c r="F139" s="12" t="s">
        <v>43</v>
      </c>
      <c r="G139" s="12" t="str">
        <f>+G106</f>
        <v>DISTANCIA</v>
      </c>
      <c r="H139" s="12" t="s">
        <v>19</v>
      </c>
    </row>
    <row r="140" spans="2:9">
      <c r="B140" s="2">
        <v>1</v>
      </c>
      <c r="C140" s="13" t="str">
        <f>+C38</f>
        <v>Transporte Maritimo Puerto Buenaventura - Jurado</v>
      </c>
      <c r="D140" s="2" t="s">
        <v>102</v>
      </c>
      <c r="E140" s="2">
        <v>19</v>
      </c>
      <c r="F140" s="17">
        <f>+TRANSPORTE!E4</f>
        <v>50</v>
      </c>
      <c r="G140" s="29">
        <f>+TRANSPORTE!F4</f>
        <v>446.28</v>
      </c>
      <c r="H140" s="18">
        <f>+G140*F140*E140</f>
        <v>423966</v>
      </c>
    </row>
    <row r="141" spans="2:9">
      <c r="B141" s="2">
        <v>2</v>
      </c>
      <c r="C141" s="13" t="str">
        <f t="shared" ref="C141:C142" si="12">+C39</f>
        <v>Transporte Fluvial terrestre Jurado - Resguardos</v>
      </c>
      <c r="D141" s="2" t="s">
        <v>102</v>
      </c>
      <c r="E141" s="2">
        <v>19</v>
      </c>
      <c r="F141" s="17">
        <f>+TRANSPORTE!E5</f>
        <v>110</v>
      </c>
      <c r="G141" s="29">
        <f>+TRANSPORTE!F5</f>
        <v>60</v>
      </c>
      <c r="H141" s="18">
        <f t="shared" ref="H141:H142" si="13">+G141*F141*E141</f>
        <v>125400</v>
      </c>
    </row>
    <row r="142" spans="2:9">
      <c r="B142" s="2">
        <v>3</v>
      </c>
      <c r="C142" s="13" t="str">
        <f t="shared" si="12"/>
        <v>Transporte terrestre animal - lomo de hombre</v>
      </c>
      <c r="D142" s="2" t="s">
        <v>102</v>
      </c>
      <c r="E142" s="2">
        <v>19</v>
      </c>
      <c r="F142" s="17">
        <f>+TRANSPORTE!E6</f>
        <v>200</v>
      </c>
      <c r="G142" s="29">
        <f>+TRANSPORTE!F6</f>
        <v>15</v>
      </c>
      <c r="H142" s="18">
        <f t="shared" si="13"/>
        <v>57000</v>
      </c>
    </row>
    <row r="143" spans="2:9">
      <c r="B143" s="2"/>
      <c r="C143" s="13"/>
      <c r="D143" s="2"/>
      <c r="E143" s="2"/>
      <c r="F143" s="17"/>
      <c r="G143" s="31"/>
      <c r="H143" s="3"/>
    </row>
    <row r="144" spans="2:9">
      <c r="B144" s="2"/>
      <c r="C144" s="5" t="s">
        <v>44</v>
      </c>
      <c r="D144" s="5"/>
      <c r="E144" s="5"/>
      <c r="F144" s="5"/>
      <c r="G144" s="5"/>
      <c r="H144" s="4">
        <f>+H142+H141+H140</f>
        <v>606366</v>
      </c>
    </row>
    <row r="145" spans="2:9">
      <c r="B145" s="516" t="s">
        <v>45</v>
      </c>
      <c r="C145" s="516"/>
      <c r="D145" s="516"/>
      <c r="E145" s="516"/>
      <c r="F145" s="516"/>
      <c r="G145" s="516"/>
      <c r="H145" s="516"/>
    </row>
    <row r="146" spans="2:9" ht="26.4" customHeight="1">
      <c r="B146" s="12" t="s">
        <v>1</v>
      </c>
      <c r="C146" s="12" t="s">
        <v>47</v>
      </c>
      <c r="D146" s="12" t="s">
        <v>48</v>
      </c>
      <c r="E146" s="12" t="s">
        <v>49</v>
      </c>
      <c r="F146" s="12" t="s">
        <v>50</v>
      </c>
      <c r="G146" s="12" t="s">
        <v>18</v>
      </c>
      <c r="H146" s="12" t="s">
        <v>19</v>
      </c>
    </row>
    <row r="147" spans="2:9">
      <c r="B147" s="2">
        <v>1</v>
      </c>
      <c r="C147" s="13" t="s">
        <v>51</v>
      </c>
      <c r="D147" s="15">
        <v>1</v>
      </c>
      <c r="E147" s="31">
        <v>1.6583333333333332</v>
      </c>
      <c r="F147" s="24">
        <v>0.4</v>
      </c>
      <c r="G147" s="18">
        <v>132666.73852777775</v>
      </c>
      <c r="H147" s="3">
        <f>G147*F147*E147*D147</f>
        <v>88002.269890092575</v>
      </c>
    </row>
    <row r="148" spans="2:9">
      <c r="B148" s="2">
        <v>2</v>
      </c>
      <c r="C148" s="13" t="s">
        <v>52</v>
      </c>
      <c r="D148" s="15">
        <v>2</v>
      </c>
      <c r="E148" s="31">
        <v>1.6583333333333332</v>
      </c>
      <c r="F148" s="24">
        <v>0.4</v>
      </c>
      <c r="G148" s="18">
        <v>99500.071861111108</v>
      </c>
      <c r="H148" s="3">
        <f>G148*F148*E148*D148</f>
        <v>132003.42866907408</v>
      </c>
    </row>
    <row r="149" spans="2:9">
      <c r="B149" s="2"/>
      <c r="C149" s="13"/>
      <c r="D149" s="15"/>
      <c r="E149" s="2"/>
      <c r="F149" s="16"/>
      <c r="G149" s="18"/>
      <c r="H149" s="3"/>
    </row>
    <row r="150" spans="2:9" s="23" customFormat="1" ht="13.35" customHeight="1">
      <c r="B150" s="2"/>
      <c r="C150" s="13"/>
      <c r="D150" s="2"/>
      <c r="E150" s="2"/>
      <c r="F150" s="17"/>
      <c r="G150" s="18"/>
      <c r="H150" s="3"/>
      <c r="I150" s="306"/>
    </row>
    <row r="151" spans="2:9">
      <c r="B151" s="2"/>
      <c r="C151" s="5" t="s">
        <v>54</v>
      </c>
      <c r="D151" s="5"/>
      <c r="E151" s="5"/>
      <c r="F151" s="5"/>
      <c r="G151" s="5"/>
      <c r="H151" s="4">
        <f>H148+H147</f>
        <v>220005.69855916666</v>
      </c>
    </row>
    <row r="152" spans="2:9" ht="15.75" customHeight="1">
      <c r="B152" s="19"/>
      <c r="C152" s="20" t="s">
        <v>65</v>
      </c>
      <c r="D152" s="21"/>
      <c r="E152" s="21"/>
      <c r="F152" s="21"/>
      <c r="G152" s="21"/>
      <c r="H152" s="22">
        <f>H151+H144+H137+H132</f>
        <v>2266822.1809994746</v>
      </c>
    </row>
    <row r="153" spans="2:9" ht="15.75" customHeight="1"/>
    <row r="154" spans="2:9" ht="6.75" customHeight="1">
      <c r="B154" s="518" t="s">
        <v>249</v>
      </c>
      <c r="C154" s="519"/>
      <c r="D154" s="519"/>
      <c r="E154" s="519"/>
      <c r="F154" s="519"/>
      <c r="G154" s="8"/>
      <c r="H154" s="9"/>
    </row>
    <row r="155" spans="2:9" s="11" customFormat="1" ht="27.75" customHeight="1">
      <c r="B155" s="520"/>
      <c r="C155" s="521"/>
      <c r="D155" s="521"/>
      <c r="E155" s="521"/>
      <c r="F155" s="521"/>
      <c r="G155" s="8" t="s">
        <v>13</v>
      </c>
      <c r="H155" s="8" t="s">
        <v>3</v>
      </c>
      <c r="I155" s="304"/>
    </row>
    <row r="156" spans="2:9" s="11" customFormat="1" ht="6.6" customHeight="1">
      <c r="B156" s="59"/>
      <c r="C156" s="60"/>
      <c r="D156" s="60"/>
      <c r="E156" s="60"/>
      <c r="F156" s="60"/>
      <c r="G156" s="57"/>
      <c r="H156" s="58"/>
      <c r="I156" s="304"/>
    </row>
    <row r="157" spans="2:9" s="1" customFormat="1" ht="15.6" customHeight="1">
      <c r="B157" s="515" t="s">
        <v>144</v>
      </c>
      <c r="C157" s="516"/>
      <c r="D157" s="516"/>
      <c r="E157" s="516"/>
      <c r="F157" s="516"/>
      <c r="G157" s="516"/>
      <c r="H157" s="517"/>
      <c r="I157" s="191"/>
    </row>
    <row r="158" spans="2:9" s="1" customFormat="1" ht="21" customHeight="1">
      <c r="B158" s="12" t="s">
        <v>1</v>
      </c>
      <c r="C158" s="12" t="s">
        <v>14</v>
      </c>
      <c r="D158" s="12" t="s">
        <v>15</v>
      </c>
      <c r="E158" s="12" t="s">
        <v>16</v>
      </c>
      <c r="F158" s="12" t="s">
        <v>263</v>
      </c>
      <c r="G158" s="12"/>
      <c r="H158" s="12" t="s">
        <v>19</v>
      </c>
      <c r="I158" s="191"/>
    </row>
    <row r="159" spans="2:9" s="1" customFormat="1" ht="25.2" customHeight="1">
      <c r="B159" s="2">
        <v>1</v>
      </c>
      <c r="C159" s="13" t="s">
        <v>172</v>
      </c>
      <c r="D159" s="2" t="s">
        <v>3</v>
      </c>
      <c r="E159" s="2">
        <v>1</v>
      </c>
      <c r="F159" s="3">
        <f>+INSUMOS!E28</f>
        <v>1415159.3285156251</v>
      </c>
      <c r="G159" s="3"/>
      <c r="H159" s="3">
        <f>F159*E159</f>
        <v>1415159.3285156251</v>
      </c>
      <c r="I159" s="191"/>
    </row>
    <row r="160" spans="2:9" s="1" customFormat="1" ht="27.6" customHeight="1">
      <c r="B160" s="2">
        <v>2</v>
      </c>
      <c r="C160" s="13" t="s">
        <v>195</v>
      </c>
      <c r="D160" s="2" t="s">
        <v>3</v>
      </c>
      <c r="E160" s="2">
        <v>1</v>
      </c>
      <c r="F160" s="3">
        <f>INSUMOS!E54</f>
        <v>876956.66081641393</v>
      </c>
      <c r="G160" s="3"/>
      <c r="H160" s="3">
        <f t="shared" ref="H160:H161" si="14">F160*E160</f>
        <v>876956.66081641393</v>
      </c>
      <c r="I160" s="191"/>
    </row>
    <row r="161" spans="2:9" s="1" customFormat="1" ht="15" customHeight="1">
      <c r="B161" s="2">
        <v>3</v>
      </c>
      <c r="C161" s="13" t="s">
        <v>66</v>
      </c>
      <c r="D161" s="2" t="s">
        <v>3</v>
      </c>
      <c r="E161" s="2">
        <v>1</v>
      </c>
      <c r="F161" s="3">
        <f>INSUMOS!E29</f>
        <v>5548.1176354570298</v>
      </c>
      <c r="G161" s="3"/>
      <c r="H161" s="3">
        <f t="shared" si="14"/>
        <v>5548.1176354570298</v>
      </c>
      <c r="I161" s="191"/>
    </row>
    <row r="162" spans="2:9" s="11" customFormat="1" ht="15" customHeight="1">
      <c r="B162" s="9"/>
      <c r="C162" s="5" t="s">
        <v>32</v>
      </c>
      <c r="D162" s="5"/>
      <c r="E162" s="5"/>
      <c r="F162" s="5"/>
      <c r="G162" s="5"/>
      <c r="H162" s="28">
        <f>H161+H160+H159</f>
        <v>2297664.1069674962</v>
      </c>
      <c r="I162" s="304"/>
    </row>
    <row r="163" spans="2:9">
      <c r="B163" s="516" t="s">
        <v>33</v>
      </c>
      <c r="C163" s="516"/>
      <c r="D163" s="516"/>
      <c r="E163" s="516"/>
      <c r="F163" s="516"/>
      <c r="G163" s="516"/>
      <c r="H163" s="516"/>
    </row>
    <row r="164" spans="2:9">
      <c r="B164" s="12" t="s">
        <v>1</v>
      </c>
      <c r="C164" s="12" t="s">
        <v>34</v>
      </c>
      <c r="D164" s="12" t="s">
        <v>35</v>
      </c>
      <c r="E164" s="12" t="s">
        <v>36</v>
      </c>
      <c r="F164" s="12" t="s">
        <v>37</v>
      </c>
      <c r="G164" s="12" t="s">
        <v>18</v>
      </c>
      <c r="H164" s="12" t="s">
        <v>19</v>
      </c>
    </row>
    <row r="165" spans="2:9">
      <c r="B165" s="2">
        <v>1</v>
      </c>
      <c r="C165" s="13" t="s">
        <v>100</v>
      </c>
      <c r="D165" s="2" t="s">
        <v>3</v>
      </c>
      <c r="E165" s="15">
        <v>2841.7405113952545</v>
      </c>
      <c r="F165" s="16">
        <v>1</v>
      </c>
      <c r="G165" s="3">
        <v>2841.7405113952545</v>
      </c>
      <c r="H165" s="3">
        <f>G165*F165</f>
        <v>2841.7405113952545</v>
      </c>
    </row>
    <row r="166" spans="2:9">
      <c r="B166" s="2"/>
      <c r="C166" s="13"/>
      <c r="D166" s="2"/>
      <c r="E166" s="2"/>
      <c r="F166" s="17"/>
      <c r="G166" s="18"/>
      <c r="H166" s="3"/>
    </row>
    <row r="167" spans="2:9">
      <c r="B167" s="2"/>
      <c r="C167" s="5" t="s">
        <v>39</v>
      </c>
      <c r="D167" s="5"/>
      <c r="E167" s="5"/>
      <c r="F167" s="5"/>
      <c r="G167" s="5"/>
      <c r="H167" s="4">
        <f>H165</f>
        <v>2841.7405113952545</v>
      </c>
    </row>
    <row r="168" spans="2:9">
      <c r="B168" s="516" t="s">
        <v>40</v>
      </c>
      <c r="C168" s="516"/>
      <c r="D168" s="516"/>
      <c r="E168" s="516"/>
      <c r="F168" s="516"/>
      <c r="G168" s="516"/>
      <c r="H168" s="516"/>
    </row>
    <row r="169" spans="2:9" ht="26.25" customHeight="1">
      <c r="B169" s="12" t="s">
        <v>1</v>
      </c>
      <c r="C169" s="12" t="s">
        <v>41</v>
      </c>
      <c r="D169" s="12" t="s">
        <v>15</v>
      </c>
      <c r="E169" s="12" t="s">
        <v>42</v>
      </c>
      <c r="F169" s="12" t="s">
        <v>43</v>
      </c>
      <c r="G169" s="12" t="str">
        <f>+G139</f>
        <v>DISTANCIA</v>
      </c>
      <c r="H169" s="12" t="s">
        <v>19</v>
      </c>
    </row>
    <row r="170" spans="2:9">
      <c r="B170" s="2">
        <v>1</v>
      </c>
      <c r="C170" s="13" t="str">
        <f>+C38</f>
        <v>Transporte Maritimo Puerto Buenaventura - Jurado</v>
      </c>
      <c r="D170" s="2" t="s">
        <v>102</v>
      </c>
      <c r="E170" s="2">
        <v>70</v>
      </c>
      <c r="F170" s="17">
        <f>+TRANSPORTE!E4</f>
        <v>50</v>
      </c>
      <c r="G170" s="29">
        <f>+TRANSPORTE!F4</f>
        <v>446.28</v>
      </c>
      <c r="H170" s="18">
        <f>G170*F170*E170</f>
        <v>1561980</v>
      </c>
    </row>
    <row r="171" spans="2:9">
      <c r="B171" s="2">
        <v>2</v>
      </c>
      <c r="C171" s="13" t="str">
        <f t="shared" ref="C171:C172" si="15">+C39</f>
        <v>Transporte Fluvial terrestre Jurado - Resguardos</v>
      </c>
      <c r="D171" s="2" t="s">
        <v>102</v>
      </c>
      <c r="E171" s="2">
        <v>70</v>
      </c>
      <c r="F171" s="17">
        <f>+TRANSPORTE!E5</f>
        <v>110</v>
      </c>
      <c r="G171" s="29">
        <f>+TRANSPORTE!F5</f>
        <v>60</v>
      </c>
      <c r="H171" s="18">
        <f t="shared" ref="H171" si="16">G171*F171*E171</f>
        <v>462000</v>
      </c>
    </row>
    <row r="172" spans="2:9">
      <c r="B172" s="2">
        <v>3</v>
      </c>
      <c r="C172" s="13" t="str">
        <f t="shared" si="15"/>
        <v>Transporte terrestre animal - lomo de hombre</v>
      </c>
      <c r="D172" s="2" t="s">
        <v>102</v>
      </c>
      <c r="E172" s="2">
        <v>70</v>
      </c>
      <c r="F172" s="17">
        <f>+TRANSPORTE!E6</f>
        <v>200</v>
      </c>
      <c r="G172" s="29">
        <f>+TRANSPORTE!F6</f>
        <v>15</v>
      </c>
      <c r="H172" s="18">
        <f>G172*F172*E172</f>
        <v>210000</v>
      </c>
    </row>
    <row r="173" spans="2:9">
      <c r="B173" s="2"/>
      <c r="C173" s="13"/>
      <c r="D173" s="2"/>
      <c r="E173" s="2"/>
      <c r="F173" s="17"/>
      <c r="G173" s="29"/>
      <c r="H173" s="3"/>
    </row>
    <row r="174" spans="2:9">
      <c r="B174" s="2"/>
      <c r="C174" s="5" t="s">
        <v>44</v>
      </c>
      <c r="D174" s="5"/>
      <c r="E174" s="5"/>
      <c r="F174" s="5"/>
      <c r="G174" s="5"/>
      <c r="H174" s="4">
        <f>H172+H171+H170</f>
        <v>2233980</v>
      </c>
    </row>
    <row r="175" spans="2:9">
      <c r="B175" t="s">
        <v>161</v>
      </c>
      <c r="C175" t="s">
        <v>162</v>
      </c>
      <c r="D175"/>
      <c r="E175"/>
      <c r="F175"/>
      <c r="G175"/>
      <c r="H175"/>
    </row>
    <row r="176" spans="2:9">
      <c r="B176" s="525" t="s">
        <v>45</v>
      </c>
      <c r="C176" s="525"/>
      <c r="D176" s="525"/>
      <c r="E176" s="525"/>
      <c r="F176" s="525"/>
      <c r="G176" s="525"/>
      <c r="H176" s="525"/>
    </row>
    <row r="177" spans="2:9" ht="25.95" customHeight="1">
      <c r="B177" s="12" t="s">
        <v>1</v>
      </c>
      <c r="C177" s="12" t="s">
        <v>47</v>
      </c>
      <c r="D177" s="12" t="s">
        <v>48</v>
      </c>
      <c r="E177" s="12" t="s">
        <v>49</v>
      </c>
      <c r="F177" s="12" t="s">
        <v>50</v>
      </c>
      <c r="G177" s="12" t="s">
        <v>18</v>
      </c>
      <c r="H177" s="12" t="s">
        <v>19</v>
      </c>
    </row>
    <row r="178" spans="2:9">
      <c r="B178" s="2">
        <v>1</v>
      </c>
      <c r="C178" s="13" t="s">
        <v>51</v>
      </c>
      <c r="D178" s="15">
        <v>1</v>
      </c>
      <c r="E178" s="31">
        <v>1.6583333333333332</v>
      </c>
      <c r="F178" s="16">
        <v>0.05</v>
      </c>
      <c r="G178" s="18">
        <v>132666.73852777775</v>
      </c>
      <c r="H178" s="3">
        <f>G178*F178*E178*D178</f>
        <v>11000.283736261572</v>
      </c>
    </row>
    <row r="179" spans="2:9">
      <c r="B179" s="2">
        <v>2</v>
      </c>
      <c r="C179" s="13" t="s">
        <v>67</v>
      </c>
      <c r="D179" s="15">
        <v>1</v>
      </c>
      <c r="E179" s="31">
        <v>1.6583333333333332</v>
      </c>
      <c r="F179" s="16">
        <v>0.1</v>
      </c>
      <c r="G179" s="18">
        <v>121611.1829722222</v>
      </c>
      <c r="H179" s="3">
        <f t="shared" ref="H179:H180" si="17">G179*F179*E179*D179</f>
        <v>20167.187842893516</v>
      </c>
    </row>
    <row r="180" spans="2:9" s="23" customFormat="1" ht="15.6">
      <c r="B180" s="2">
        <v>3</v>
      </c>
      <c r="C180" s="13" t="s">
        <v>53</v>
      </c>
      <c r="D180" s="15">
        <v>1</v>
      </c>
      <c r="E180" s="31">
        <v>1.6583333333333332</v>
      </c>
      <c r="F180" s="16">
        <v>0.2</v>
      </c>
      <c r="G180" s="18">
        <v>77388.960749999998</v>
      </c>
      <c r="H180" s="3">
        <f t="shared" si="17"/>
        <v>25667.338648749999</v>
      </c>
      <c r="I180" s="306"/>
    </row>
    <row r="181" spans="2:9">
      <c r="B181" s="2"/>
      <c r="C181" s="13"/>
      <c r="D181" s="2"/>
      <c r="E181" s="31"/>
      <c r="F181" s="17"/>
      <c r="G181" s="18"/>
      <c r="H181" s="3"/>
    </row>
    <row r="182" spans="2:9" ht="15.75" customHeight="1">
      <c r="B182" s="2"/>
      <c r="C182" s="5" t="s">
        <v>54</v>
      </c>
      <c r="D182" s="5"/>
      <c r="E182" s="5"/>
      <c r="F182" s="5"/>
      <c r="G182" s="5"/>
      <c r="H182" s="4">
        <f>H180+H179+H178</f>
        <v>56834.81022790508</v>
      </c>
    </row>
    <row r="183" spans="2:9" ht="15.75" customHeight="1">
      <c r="B183" s="19"/>
      <c r="C183" s="20" t="s">
        <v>68</v>
      </c>
      <c r="D183" s="21"/>
      <c r="E183" s="21"/>
      <c r="F183" s="21"/>
      <c r="G183" s="21"/>
      <c r="H183" s="22">
        <f>H182+H174+H167+H162</f>
        <v>4591320.6577067962</v>
      </c>
    </row>
    <row r="184" spans="2:9" ht="6.75" customHeight="1">
      <c r="B184" s="518" t="s">
        <v>250</v>
      </c>
      <c r="C184" s="519"/>
      <c r="D184" s="519"/>
      <c r="E184" s="519"/>
      <c r="F184" s="519"/>
      <c r="G184" s="8"/>
      <c r="H184" s="9"/>
    </row>
    <row r="185" spans="2:9" s="11" customFormat="1" ht="27.75" customHeight="1">
      <c r="B185" s="520"/>
      <c r="C185" s="521"/>
      <c r="D185" s="521"/>
      <c r="E185" s="521"/>
      <c r="F185" s="521"/>
      <c r="G185" s="8" t="s">
        <v>13</v>
      </c>
      <c r="H185" s="8" t="s">
        <v>3</v>
      </c>
      <c r="I185" s="304"/>
    </row>
    <row r="186" spans="2:9" s="11" customFormat="1" ht="6.6" customHeight="1">
      <c r="B186" s="59"/>
      <c r="C186" s="60"/>
      <c r="D186" s="60"/>
      <c r="E186" s="60"/>
      <c r="F186" s="60"/>
      <c r="G186" s="57"/>
      <c r="H186" s="58"/>
      <c r="I186" s="304"/>
    </row>
    <row r="187" spans="2:9" s="1" customFormat="1" ht="15.6" customHeight="1">
      <c r="B187" s="515" t="s">
        <v>144</v>
      </c>
      <c r="C187" s="516"/>
      <c r="D187" s="516"/>
      <c r="E187" s="516"/>
      <c r="F187" s="516"/>
      <c r="G187" s="516"/>
      <c r="H187" s="517"/>
      <c r="I187" s="191"/>
    </row>
    <row r="188" spans="2:9" s="1" customFormat="1" ht="21" customHeight="1">
      <c r="B188" s="12" t="s">
        <v>1</v>
      </c>
      <c r="C188" s="12" t="s">
        <v>14</v>
      </c>
      <c r="D188" s="12" t="s">
        <v>15</v>
      </c>
      <c r="E188" s="12" t="s">
        <v>16</v>
      </c>
      <c r="F188" s="12" t="s">
        <v>17</v>
      </c>
      <c r="G188" s="12"/>
      <c r="H188" s="12" t="s">
        <v>19</v>
      </c>
      <c r="I188" s="191"/>
    </row>
    <row r="189" spans="2:9" s="1" customFormat="1" ht="15" customHeight="1">
      <c r="B189" s="2">
        <v>1</v>
      </c>
      <c r="C189" s="13" t="s">
        <v>104</v>
      </c>
      <c r="D189" s="2" t="s">
        <v>102</v>
      </c>
      <c r="E189" s="2">
        <v>50</v>
      </c>
      <c r="F189" s="3">
        <f>INSUMOS!E30</f>
        <v>1585.869140625</v>
      </c>
      <c r="G189" s="3"/>
      <c r="H189" s="3">
        <f>F189*E189</f>
        <v>79293.45703125</v>
      </c>
      <c r="I189" s="191"/>
    </row>
    <row r="190" spans="2:9" s="1" customFormat="1" ht="15" customHeight="1">
      <c r="B190" s="2">
        <v>2</v>
      </c>
      <c r="C190" s="13" t="s">
        <v>105</v>
      </c>
      <c r="D190" s="2" t="s">
        <v>109</v>
      </c>
      <c r="E190" s="2">
        <v>0.1</v>
      </c>
      <c r="F190" s="3">
        <f>INSUMOS!E31</f>
        <v>140039.96015624999</v>
      </c>
      <c r="G190" s="3"/>
      <c r="H190" s="3">
        <f t="shared" ref="H190:H195" si="18">F190*E190</f>
        <v>14003.996015625</v>
      </c>
      <c r="I190" s="191"/>
    </row>
    <row r="191" spans="2:9" s="1" customFormat="1" ht="15" customHeight="1">
      <c r="B191" s="2">
        <v>3</v>
      </c>
      <c r="C191" s="13" t="s">
        <v>106</v>
      </c>
      <c r="D191" s="2" t="s">
        <v>109</v>
      </c>
      <c r="E191" s="2">
        <v>0.12</v>
      </c>
      <c r="F191" s="3">
        <f>INSUMOS!E32</f>
        <v>228435.10593750002</v>
      </c>
      <c r="G191" s="3"/>
      <c r="H191" s="3">
        <f t="shared" si="18"/>
        <v>27412.212712500001</v>
      </c>
      <c r="I191" s="191"/>
    </row>
    <row r="192" spans="2:9" s="1" customFormat="1" ht="15" customHeight="1">
      <c r="B192" s="2">
        <v>4</v>
      </c>
      <c r="C192" s="13" t="s">
        <v>207</v>
      </c>
      <c r="D192" s="2" t="s">
        <v>3</v>
      </c>
      <c r="E192" s="2">
        <v>0.65</v>
      </c>
      <c r="F192" s="3">
        <f>INSUMOS!E33</f>
        <v>71505.899036085932</v>
      </c>
      <c r="G192" s="3"/>
      <c r="H192" s="3">
        <f t="shared" si="18"/>
        <v>46478.834373455858</v>
      </c>
      <c r="I192" s="191"/>
    </row>
    <row r="193" spans="2:9">
      <c r="B193" s="2">
        <v>5</v>
      </c>
      <c r="C193" s="13" t="s">
        <v>107</v>
      </c>
      <c r="D193" s="2" t="s">
        <v>3</v>
      </c>
      <c r="E193" s="2">
        <v>1.6</v>
      </c>
      <c r="F193" s="3">
        <f>INSUMOS!E34</f>
        <v>105579.85052548826</v>
      </c>
      <c r="G193" s="3"/>
      <c r="H193" s="3">
        <f t="shared" si="18"/>
        <v>168927.76084078124</v>
      </c>
    </row>
    <row r="194" spans="2:9" s="14" customFormat="1">
      <c r="B194" s="2">
        <v>6</v>
      </c>
      <c r="C194" s="13" t="s">
        <v>108</v>
      </c>
      <c r="D194" s="2" t="s">
        <v>102</v>
      </c>
      <c r="E194" s="2">
        <v>0.2</v>
      </c>
      <c r="F194" s="3">
        <f>INSUMOS!E35</f>
        <v>16897.650000000001</v>
      </c>
      <c r="G194" s="3"/>
      <c r="H194" s="3">
        <f t="shared" si="18"/>
        <v>3379.5300000000007</v>
      </c>
      <c r="I194" s="305"/>
    </row>
    <row r="195" spans="2:9">
      <c r="B195" s="2">
        <v>7</v>
      </c>
      <c r="C195" s="13" t="s">
        <v>208</v>
      </c>
      <c r="D195" s="2" t="s">
        <v>3</v>
      </c>
      <c r="E195" s="2">
        <v>4</v>
      </c>
      <c r="F195" s="3">
        <f>INSUMOS!E36</f>
        <v>22743.570234902341</v>
      </c>
      <c r="G195" s="3"/>
      <c r="H195" s="3">
        <f t="shared" si="18"/>
        <v>90974.280939609365</v>
      </c>
    </row>
    <row r="196" spans="2:9" s="11" customFormat="1" ht="15" customHeight="1">
      <c r="B196" s="9"/>
      <c r="C196" s="5" t="s">
        <v>32</v>
      </c>
      <c r="D196" s="5"/>
      <c r="E196" s="5"/>
      <c r="F196" s="5"/>
      <c r="G196" s="5"/>
      <c r="H196" s="28">
        <f>SUM(H189:H195)</f>
        <v>430470.0719132215</v>
      </c>
      <c r="I196" s="304"/>
    </row>
    <row r="197" spans="2:9">
      <c r="B197" s="516" t="s">
        <v>33</v>
      </c>
      <c r="C197" s="516"/>
      <c r="D197" s="516"/>
      <c r="E197" s="516"/>
      <c r="F197" s="516"/>
      <c r="G197" s="516"/>
      <c r="H197" s="516"/>
    </row>
    <row r="198" spans="2:9">
      <c r="B198" s="12" t="s">
        <v>1</v>
      </c>
      <c r="C198" s="12" t="s">
        <v>34</v>
      </c>
      <c r="D198" s="12" t="s">
        <v>35</v>
      </c>
      <c r="E198" s="12" t="s">
        <v>36</v>
      </c>
      <c r="F198" s="12" t="s">
        <v>37</v>
      </c>
      <c r="G198" s="12" t="s">
        <v>18</v>
      </c>
      <c r="H198" s="12" t="s">
        <v>19</v>
      </c>
    </row>
    <row r="199" spans="2:9">
      <c r="B199" s="2">
        <v>1</v>
      </c>
      <c r="C199" s="13" t="s">
        <v>100</v>
      </c>
      <c r="D199" s="2" t="s">
        <v>3</v>
      </c>
      <c r="E199" s="15">
        <v>2841.7405113952545</v>
      </c>
      <c r="F199" s="16">
        <v>1</v>
      </c>
      <c r="G199" s="3">
        <v>2841.7405113952545</v>
      </c>
      <c r="H199" s="3">
        <f>G199*F199</f>
        <v>2841.7405113952545</v>
      </c>
    </row>
    <row r="200" spans="2:9">
      <c r="B200" s="2"/>
      <c r="C200" s="13"/>
      <c r="D200" s="2"/>
      <c r="E200" s="2"/>
      <c r="F200" s="17"/>
      <c r="G200" s="18"/>
      <c r="H200" s="3"/>
    </row>
    <row r="201" spans="2:9">
      <c r="B201" s="2"/>
      <c r="C201" s="5" t="s">
        <v>39</v>
      </c>
      <c r="D201" s="5"/>
      <c r="E201" s="5"/>
      <c r="F201" s="5"/>
      <c r="G201" s="5"/>
      <c r="H201" s="4">
        <f>H199</f>
        <v>2841.7405113952545</v>
      </c>
    </row>
    <row r="202" spans="2:9">
      <c r="B202" s="516" t="s">
        <v>40</v>
      </c>
      <c r="C202" s="516"/>
      <c r="D202" s="516"/>
      <c r="E202" s="516"/>
      <c r="F202" s="516"/>
      <c r="G202" s="516"/>
      <c r="H202" s="516"/>
    </row>
    <row r="203" spans="2:9" ht="26.25" customHeight="1">
      <c r="B203" s="12" t="s">
        <v>1</v>
      </c>
      <c r="C203" s="12" t="s">
        <v>41</v>
      </c>
      <c r="D203" s="12" t="s">
        <v>15</v>
      </c>
      <c r="E203" s="12" t="s">
        <v>42</v>
      </c>
      <c r="F203" s="12" t="s">
        <v>43</v>
      </c>
      <c r="G203" s="12" t="str">
        <f>+G169</f>
        <v>DISTANCIA</v>
      </c>
      <c r="H203" s="12" t="s">
        <v>19</v>
      </c>
    </row>
    <row r="204" spans="2:9">
      <c r="B204" s="2">
        <v>1</v>
      </c>
      <c r="C204" s="13" t="str">
        <f>+C38</f>
        <v>Transporte Maritimo Puerto Buenaventura - Jurado</v>
      </c>
      <c r="D204" s="2" t="s">
        <v>102</v>
      </c>
      <c r="E204" s="2">
        <v>90</v>
      </c>
      <c r="F204" s="17">
        <f>+TRANSPORTE!E4</f>
        <v>50</v>
      </c>
      <c r="G204" s="29">
        <f>+TRANSPORTE!F4</f>
        <v>446.28</v>
      </c>
      <c r="H204" s="18">
        <f>G204*F204*E204</f>
        <v>2008260</v>
      </c>
    </row>
    <row r="205" spans="2:9">
      <c r="B205" s="2">
        <v>2</v>
      </c>
      <c r="C205" s="13" t="str">
        <f t="shared" ref="C205:C206" si="19">+C39</f>
        <v>Transporte Fluvial terrestre Jurado - Resguardos</v>
      </c>
      <c r="D205" s="2" t="s">
        <v>102</v>
      </c>
      <c r="E205" s="2">
        <v>90</v>
      </c>
      <c r="F205" s="17">
        <f>+TRANSPORTE!E5</f>
        <v>110</v>
      </c>
      <c r="G205" s="29">
        <f>+TRANSPORTE!F5</f>
        <v>60</v>
      </c>
      <c r="H205" s="18">
        <f t="shared" ref="H205:H206" si="20">G205*F205*E205</f>
        <v>594000</v>
      </c>
    </row>
    <row r="206" spans="2:9">
      <c r="B206" s="2">
        <v>3</v>
      </c>
      <c r="C206" s="13" t="str">
        <f t="shared" si="19"/>
        <v>Transporte terrestre animal - lomo de hombre</v>
      </c>
      <c r="D206" s="2" t="s">
        <v>102</v>
      </c>
      <c r="E206" s="2">
        <v>90</v>
      </c>
      <c r="F206" s="17">
        <f>+TRANSPORTE!E6</f>
        <v>200</v>
      </c>
      <c r="G206" s="29">
        <f>+TRANSPORTE!F6</f>
        <v>15</v>
      </c>
      <c r="H206" s="18">
        <f t="shared" si="20"/>
        <v>270000</v>
      </c>
    </row>
    <row r="207" spans="2:9">
      <c r="B207" s="2"/>
      <c r="C207" s="13"/>
      <c r="D207" s="2"/>
      <c r="E207" s="2"/>
      <c r="F207" s="17"/>
      <c r="G207" s="29"/>
      <c r="H207" s="3"/>
    </row>
    <row r="208" spans="2:9">
      <c r="B208" s="2"/>
      <c r="C208" s="5" t="s">
        <v>44</v>
      </c>
      <c r="D208" s="5"/>
      <c r="E208" s="5"/>
      <c r="F208" s="5"/>
      <c r="G208" s="5"/>
      <c r="H208" s="4">
        <f>H206+H205+H204</f>
        <v>2872260</v>
      </c>
    </row>
    <row r="209" spans="2:9">
      <c r="B209" t="s">
        <v>161</v>
      </c>
      <c r="C209" t="s">
        <v>162</v>
      </c>
      <c r="D209"/>
      <c r="E209"/>
      <c r="F209"/>
      <c r="G209"/>
      <c r="H209"/>
    </row>
    <row r="210" spans="2:9">
      <c r="B210" s="537" t="s">
        <v>45</v>
      </c>
      <c r="C210" s="537"/>
      <c r="D210" s="537"/>
      <c r="E210" s="537"/>
      <c r="F210" s="537"/>
      <c r="G210" s="537"/>
      <c r="H210" s="537"/>
    </row>
    <row r="211" spans="2:9" ht="29.4" customHeight="1">
      <c r="B211" s="12" t="s">
        <v>1</v>
      </c>
      <c r="C211" s="12" t="s">
        <v>47</v>
      </c>
      <c r="D211" s="12" t="s">
        <v>48</v>
      </c>
      <c r="E211" s="12" t="s">
        <v>49</v>
      </c>
      <c r="F211" s="12" t="s">
        <v>50</v>
      </c>
      <c r="G211" s="12" t="s">
        <v>18</v>
      </c>
      <c r="H211" s="12" t="s">
        <v>19</v>
      </c>
    </row>
    <row r="212" spans="2:9">
      <c r="B212" s="2">
        <v>1</v>
      </c>
      <c r="C212" s="13" t="s">
        <v>51</v>
      </c>
      <c r="D212" s="15">
        <v>1</v>
      </c>
      <c r="E212" s="31">
        <v>1.6583333333333332</v>
      </c>
      <c r="F212" s="16">
        <v>0.05</v>
      </c>
      <c r="G212" s="18">
        <v>132666.73852777775</v>
      </c>
      <c r="H212" s="3">
        <f>G218*F218*E218</f>
        <v>0</v>
      </c>
    </row>
    <row r="213" spans="2:9">
      <c r="B213" s="2">
        <v>2</v>
      </c>
      <c r="C213" s="13" t="s">
        <v>67</v>
      </c>
      <c r="D213" s="15">
        <v>1</v>
      </c>
      <c r="E213" s="31">
        <v>1.6583333333333332</v>
      </c>
      <c r="F213" s="16">
        <v>0.1</v>
      </c>
      <c r="G213" s="18">
        <v>121611.1829722222</v>
      </c>
      <c r="H213" s="3">
        <f>G213*F213*E213</f>
        <v>20167.187842893516</v>
      </c>
    </row>
    <row r="214" spans="2:9" s="23" customFormat="1" ht="15.6">
      <c r="B214" s="2">
        <v>3</v>
      </c>
      <c r="C214" s="13" t="s">
        <v>53</v>
      </c>
      <c r="D214" s="15">
        <v>1</v>
      </c>
      <c r="E214" s="31">
        <v>1.6583333333333332</v>
      </c>
      <c r="F214" s="16">
        <v>0.2</v>
      </c>
      <c r="G214" s="18">
        <v>77388.960749999998</v>
      </c>
      <c r="H214" s="3">
        <f t="shared" ref="H214" si="21">G214*F214*E214</f>
        <v>25667.338648749999</v>
      </c>
      <c r="I214" s="306"/>
    </row>
    <row r="215" spans="2:9">
      <c r="B215" s="2"/>
      <c r="C215" s="13"/>
      <c r="D215" s="2"/>
      <c r="E215" s="2"/>
      <c r="F215" s="17"/>
      <c r="G215" s="18"/>
      <c r="H215" s="3"/>
    </row>
    <row r="216" spans="2:9" ht="15.75" customHeight="1">
      <c r="B216" s="2"/>
      <c r="C216" s="5" t="s">
        <v>54</v>
      </c>
      <c r="D216" s="5"/>
      <c r="E216" s="5"/>
      <c r="F216" s="5"/>
      <c r="G216" s="5"/>
      <c r="H216" s="4">
        <f>H214+H213+H218</f>
        <v>45834.526491643512</v>
      </c>
    </row>
    <row r="217" spans="2:9" ht="15.75" customHeight="1">
      <c r="B217" s="19"/>
      <c r="C217" s="20" t="s">
        <v>68</v>
      </c>
      <c r="D217" s="21"/>
      <c r="E217" s="21"/>
      <c r="F217" s="21"/>
      <c r="G217" s="21"/>
      <c r="H217" s="22">
        <f>H216+H208+H201+H196</f>
        <v>3351406.3389162598</v>
      </c>
    </row>
    <row r="218" spans="2:9" ht="6.75" customHeight="1"/>
    <row r="219" spans="2:9" s="11" customFormat="1" ht="15" customHeight="1">
      <c r="B219" s="518" t="s">
        <v>251</v>
      </c>
      <c r="C219" s="519"/>
      <c r="D219" s="519"/>
      <c r="E219" s="519"/>
      <c r="F219" s="519"/>
      <c r="G219" s="8"/>
      <c r="H219" s="9"/>
      <c r="I219" s="304"/>
    </row>
    <row r="220" spans="2:9" s="1" customFormat="1" ht="15" customHeight="1">
      <c r="B220" s="520"/>
      <c r="C220" s="521"/>
      <c r="D220" s="521"/>
      <c r="E220" s="521"/>
      <c r="F220" s="521"/>
      <c r="G220" s="8" t="s">
        <v>13</v>
      </c>
      <c r="H220" s="8" t="s">
        <v>61</v>
      </c>
      <c r="I220" s="191"/>
    </row>
    <row r="221" spans="2:9" s="1" customFormat="1" ht="5.7" customHeight="1">
      <c r="B221" s="10"/>
      <c r="C221" s="10"/>
      <c r="D221" s="10"/>
      <c r="E221" s="10"/>
      <c r="F221" s="10"/>
      <c r="G221" s="10"/>
      <c r="H221" s="10"/>
      <c r="I221" s="191"/>
    </row>
    <row r="222" spans="2:9" s="1" customFormat="1" ht="15" customHeight="1">
      <c r="B222" s="515" t="s">
        <v>144</v>
      </c>
      <c r="C222" s="516"/>
      <c r="D222" s="516"/>
      <c r="E222" s="516"/>
      <c r="F222" s="516"/>
      <c r="G222" s="516"/>
      <c r="H222" s="517"/>
      <c r="I222" s="191"/>
    </row>
    <row r="223" spans="2:9" s="1" customFormat="1" ht="24.75" customHeight="1">
      <c r="B223" s="12" t="s">
        <v>1</v>
      </c>
      <c r="C223" s="12" t="s">
        <v>14</v>
      </c>
      <c r="D223" s="12" t="s">
        <v>15</v>
      </c>
      <c r="E223" s="12" t="s">
        <v>16</v>
      </c>
      <c r="F223" s="12" t="s">
        <v>263</v>
      </c>
      <c r="G223" s="12"/>
      <c r="H223" s="12" t="s">
        <v>19</v>
      </c>
      <c r="I223" s="191"/>
    </row>
    <row r="224" spans="2:9" s="1" customFormat="1" ht="15" customHeight="1">
      <c r="B224" s="2">
        <v>1</v>
      </c>
      <c r="C224" s="13" t="s">
        <v>196</v>
      </c>
      <c r="D224" s="2" t="s">
        <v>3</v>
      </c>
      <c r="E224" s="2">
        <v>1</v>
      </c>
      <c r="F224" s="3">
        <f>INSUMOS!E39</f>
        <v>379122.32356917189</v>
      </c>
      <c r="G224" s="3"/>
      <c r="H224" s="3">
        <f>F224*E224</f>
        <v>379122.32356917189</v>
      </c>
      <c r="I224" s="191"/>
    </row>
    <row r="225" spans="2:9" s="1" customFormat="1" ht="13.8">
      <c r="B225" s="2">
        <v>2</v>
      </c>
      <c r="C225" s="146" t="s">
        <v>216</v>
      </c>
      <c r="D225" s="2" t="s">
        <v>225</v>
      </c>
      <c r="E225" s="2">
        <v>4</v>
      </c>
      <c r="F225" s="3">
        <f>INSUMOS!E21</f>
        <v>9468.6351411093765</v>
      </c>
      <c r="G225" s="3"/>
      <c r="H225" s="3">
        <f t="shared" ref="H225:H230" si="22">F225*E225</f>
        <v>37874.540564437506</v>
      </c>
      <c r="I225" s="191"/>
    </row>
    <row r="226" spans="2:9">
      <c r="B226" s="2">
        <v>3</v>
      </c>
      <c r="C226" s="13" t="s">
        <v>121</v>
      </c>
      <c r="D226" s="2" t="s">
        <v>3</v>
      </c>
      <c r="E226" s="2">
        <v>1</v>
      </c>
      <c r="F226" s="3">
        <f>INSUMOS!E40</f>
        <v>12718.124523070312</v>
      </c>
      <c r="G226" s="3"/>
      <c r="H226" s="3">
        <f t="shared" si="22"/>
        <v>12718.124523070312</v>
      </c>
    </row>
    <row r="227" spans="2:9">
      <c r="B227" s="2">
        <v>4</v>
      </c>
      <c r="C227" s="13" t="s">
        <v>197</v>
      </c>
      <c r="D227" s="2" t="s">
        <v>3</v>
      </c>
      <c r="E227" s="2">
        <v>1</v>
      </c>
      <c r="F227" s="3">
        <f>INSUMOS!E41</f>
        <v>334086.3424335937</v>
      </c>
      <c r="G227" s="3"/>
      <c r="H227" s="3">
        <f t="shared" si="22"/>
        <v>334086.3424335937</v>
      </c>
    </row>
    <row r="228" spans="2:9">
      <c r="B228" s="2">
        <v>5</v>
      </c>
      <c r="C228" s="13" t="s">
        <v>120</v>
      </c>
      <c r="D228" s="2" t="s">
        <v>3</v>
      </c>
      <c r="E228" s="2">
        <v>2</v>
      </c>
      <c r="F228" s="3">
        <f>INSUMOS!E42</f>
        <v>7081.4882840625005</v>
      </c>
      <c r="G228" s="3"/>
      <c r="H228" s="3">
        <f t="shared" si="22"/>
        <v>14162.976568125001</v>
      </c>
    </row>
    <row r="229" spans="2:9" s="14" customFormat="1">
      <c r="B229" s="2">
        <v>6</v>
      </c>
      <c r="C229" s="13" t="s">
        <v>69</v>
      </c>
      <c r="D229" s="2" t="s">
        <v>3</v>
      </c>
      <c r="E229" s="2">
        <v>1</v>
      </c>
      <c r="F229" s="3">
        <f>INSUMOS!E43</f>
        <v>842.35445314453125</v>
      </c>
      <c r="G229" s="3"/>
      <c r="H229" s="3">
        <f t="shared" si="22"/>
        <v>842.35445314453125</v>
      </c>
      <c r="I229" s="305"/>
    </row>
    <row r="230" spans="2:9">
      <c r="B230" s="2">
        <v>7</v>
      </c>
      <c r="C230" s="13" t="s">
        <v>70</v>
      </c>
      <c r="D230" s="2" t="s">
        <v>225</v>
      </c>
      <c r="E230" s="2">
        <v>1</v>
      </c>
      <c r="F230" s="3">
        <f>INSUMOS!E44</f>
        <v>8880.4147433203143</v>
      </c>
      <c r="G230" s="3"/>
      <c r="H230" s="3">
        <f t="shared" si="22"/>
        <v>8880.4147433203143</v>
      </c>
    </row>
    <row r="231" spans="2:9">
      <c r="B231" s="9"/>
      <c r="C231" s="5" t="s">
        <v>32</v>
      </c>
      <c r="D231" s="5"/>
      <c r="E231" s="5"/>
      <c r="F231" s="5"/>
      <c r="G231" s="5"/>
      <c r="H231" s="4">
        <f>SUM(H224:H230)</f>
        <v>787687.07685486309</v>
      </c>
    </row>
    <row r="232" spans="2:9">
      <c r="B232" s="516" t="s">
        <v>33</v>
      </c>
      <c r="C232" s="516"/>
      <c r="D232" s="516"/>
      <c r="E232" s="516"/>
      <c r="F232" s="516"/>
      <c r="G232" s="516"/>
      <c r="H232" s="516"/>
    </row>
    <row r="233" spans="2:9">
      <c r="B233" s="12" t="s">
        <v>1</v>
      </c>
      <c r="C233" s="12" t="s">
        <v>34</v>
      </c>
      <c r="D233" s="12" t="s">
        <v>35</v>
      </c>
      <c r="E233" s="12" t="s">
        <v>36</v>
      </c>
      <c r="F233" s="12" t="s">
        <v>37</v>
      </c>
      <c r="G233" s="12" t="s">
        <v>18</v>
      </c>
      <c r="H233" s="12" t="s">
        <v>19</v>
      </c>
    </row>
    <row r="234" spans="2:9">
      <c r="B234" s="2">
        <v>1</v>
      </c>
      <c r="C234" s="13" t="s">
        <v>100</v>
      </c>
      <c r="D234" s="2" t="s">
        <v>3</v>
      </c>
      <c r="E234" s="3">
        <v>6462.668259155671</v>
      </c>
      <c r="F234" s="16">
        <v>1</v>
      </c>
      <c r="G234" s="3">
        <f>F234*E234</f>
        <v>6462.668259155671</v>
      </c>
      <c r="H234" s="3">
        <f>G234</f>
        <v>6462.668259155671</v>
      </c>
    </row>
    <row r="235" spans="2:9">
      <c r="B235" s="2">
        <v>2</v>
      </c>
      <c r="C235" s="13"/>
      <c r="D235" s="2"/>
      <c r="E235" s="3"/>
      <c r="F235" s="32"/>
      <c r="G235" s="3"/>
      <c r="H235" s="3"/>
    </row>
    <row r="236" spans="2:9">
      <c r="B236" s="2"/>
      <c r="C236" s="5" t="s">
        <v>39</v>
      </c>
      <c r="D236" s="5"/>
      <c r="E236" s="5"/>
      <c r="F236" s="5"/>
      <c r="G236" s="5"/>
      <c r="H236" s="4">
        <f>H234</f>
        <v>6462.668259155671</v>
      </c>
    </row>
    <row r="237" spans="2:9">
      <c r="B237" s="516" t="s">
        <v>40</v>
      </c>
      <c r="C237" s="516"/>
      <c r="D237" s="516"/>
      <c r="E237" s="516"/>
      <c r="F237" s="516"/>
      <c r="G237" s="516"/>
      <c r="H237" s="516"/>
    </row>
    <row r="238" spans="2:9" ht="24" customHeight="1">
      <c r="B238" s="12" t="s">
        <v>1</v>
      </c>
      <c r="C238" s="12" t="s">
        <v>41</v>
      </c>
      <c r="D238" s="12" t="s">
        <v>15</v>
      </c>
      <c r="E238" s="12" t="s">
        <v>42</v>
      </c>
      <c r="F238" s="12" t="s">
        <v>43</v>
      </c>
      <c r="G238" s="12" t="str">
        <f>+G203</f>
        <v>DISTANCIA</v>
      </c>
      <c r="H238" s="12" t="s">
        <v>19</v>
      </c>
    </row>
    <row r="239" spans="2:9">
      <c r="B239" s="2">
        <v>1</v>
      </c>
      <c r="C239" s="13" t="str">
        <f>+C39</f>
        <v>Transporte Fluvial terrestre Jurado - Resguardos</v>
      </c>
      <c r="D239" s="2" t="s">
        <v>102</v>
      </c>
      <c r="E239" s="2">
        <v>16</v>
      </c>
      <c r="F239" s="17">
        <f>+TRANSPORTE!E5</f>
        <v>110</v>
      </c>
      <c r="G239" s="29">
        <f>+TRANSPORTE!F5</f>
        <v>60</v>
      </c>
      <c r="H239" s="18">
        <f>G239*F239*E239</f>
        <v>105600</v>
      </c>
    </row>
    <row r="240" spans="2:9">
      <c r="B240" s="2">
        <v>2</v>
      </c>
      <c r="C240" s="13" t="str">
        <f>+C40</f>
        <v>Transporte terrestre animal - lomo de hombre</v>
      </c>
      <c r="D240" s="2" t="s">
        <v>102</v>
      </c>
      <c r="E240" s="2">
        <v>16</v>
      </c>
      <c r="F240" s="17">
        <f>+TRANSPORTE!E6</f>
        <v>200</v>
      </c>
      <c r="G240" s="29">
        <f>+TRANSPORTE!F6</f>
        <v>15</v>
      </c>
      <c r="H240" s="18">
        <f>G240*F240*E240</f>
        <v>48000</v>
      </c>
    </row>
    <row r="241" spans="2:9">
      <c r="B241" s="2"/>
      <c r="C241" s="13"/>
      <c r="D241" s="2"/>
      <c r="E241" s="2"/>
      <c r="F241" s="17"/>
      <c r="G241" s="29"/>
      <c r="H241" s="3"/>
    </row>
    <row r="242" spans="2:9">
      <c r="B242" s="2"/>
      <c r="C242" s="5" t="s">
        <v>44</v>
      </c>
      <c r="D242" s="5"/>
      <c r="E242" s="5"/>
      <c r="F242" s="5"/>
      <c r="G242" s="5"/>
      <c r="H242" s="4">
        <f>H240+H239</f>
        <v>153600</v>
      </c>
    </row>
    <row r="243" spans="2:9">
      <c r="B243" s="516" t="s">
        <v>45</v>
      </c>
      <c r="C243" s="516"/>
      <c r="D243" s="516"/>
      <c r="E243" s="516"/>
      <c r="F243" s="516"/>
      <c r="G243" s="516"/>
      <c r="H243" s="516"/>
    </row>
    <row r="244" spans="2:9" ht="25.95" customHeight="1">
      <c r="B244" s="12" t="s">
        <v>1</v>
      </c>
      <c r="C244" s="12" t="s">
        <v>47</v>
      </c>
      <c r="D244" s="12" t="s">
        <v>48</v>
      </c>
      <c r="E244" s="12" t="s">
        <v>49</v>
      </c>
      <c r="F244" s="12" t="s">
        <v>50</v>
      </c>
      <c r="G244" s="12" t="s">
        <v>18</v>
      </c>
      <c r="H244" s="12" t="s">
        <v>19</v>
      </c>
    </row>
    <row r="245" spans="2:9">
      <c r="B245" s="2">
        <v>1</v>
      </c>
      <c r="C245" s="13" t="s">
        <v>51</v>
      </c>
      <c r="D245" s="15">
        <v>1</v>
      </c>
      <c r="E245" s="31">
        <v>1.6583333333333332</v>
      </c>
      <c r="F245" s="24">
        <v>0.12</v>
      </c>
      <c r="G245" s="18">
        <v>132666.73852777775</v>
      </c>
      <c r="H245" s="3">
        <f>G245*F245*E245</f>
        <v>26400.680967027769</v>
      </c>
    </row>
    <row r="246" spans="2:9" s="23" customFormat="1" ht="15" customHeight="1">
      <c r="B246" s="2">
        <v>2</v>
      </c>
      <c r="C246" s="13" t="s">
        <v>52</v>
      </c>
      <c r="D246" s="15">
        <v>1</v>
      </c>
      <c r="E246" s="31">
        <v>1.6583333333333332</v>
      </c>
      <c r="F246" s="24">
        <v>0.25</v>
      </c>
      <c r="G246" s="18">
        <v>99500.071861111108</v>
      </c>
      <c r="H246" s="3">
        <f t="shared" ref="H246:H247" si="23">G246*F246*E246</f>
        <v>41251.071459085644</v>
      </c>
      <c r="I246" s="306"/>
    </row>
    <row r="247" spans="2:9">
      <c r="B247" s="2">
        <v>3</v>
      </c>
      <c r="C247" s="13" t="s">
        <v>53</v>
      </c>
      <c r="D247" s="15">
        <v>1</v>
      </c>
      <c r="E247" s="31">
        <v>1.6583333333333332</v>
      </c>
      <c r="F247" s="24">
        <v>0.48</v>
      </c>
      <c r="G247" s="18">
        <v>77388.960749999998</v>
      </c>
      <c r="H247" s="3">
        <f t="shared" si="23"/>
        <v>61601.612756999988</v>
      </c>
    </row>
    <row r="248" spans="2:9" ht="15.75" customHeight="1">
      <c r="B248" s="2"/>
      <c r="C248" s="13"/>
      <c r="D248" s="2"/>
      <c r="E248" s="2"/>
      <c r="F248" s="17"/>
      <c r="G248" s="18"/>
      <c r="H248" s="3"/>
    </row>
    <row r="249" spans="2:9" ht="15.75" customHeight="1">
      <c r="B249" s="2"/>
      <c r="C249" s="5" t="s">
        <v>54</v>
      </c>
      <c r="D249" s="5"/>
      <c r="E249" s="5"/>
      <c r="F249" s="5"/>
      <c r="G249" s="5"/>
      <c r="H249" s="4">
        <f>H247+H245+H246</f>
        <v>129253.3651831134</v>
      </c>
    </row>
    <row r="250" spans="2:9" ht="19.2" customHeight="1">
      <c r="B250" s="19"/>
      <c r="C250" s="20" t="s">
        <v>71</v>
      </c>
      <c r="D250" s="21"/>
      <c r="E250" s="21"/>
      <c r="F250" s="21"/>
      <c r="G250" s="21"/>
      <c r="H250" s="22">
        <f>H249+H242+H236+H231</f>
        <v>1077003.1102971321</v>
      </c>
    </row>
    <row r="251" spans="2:9" s="11" customFormat="1" ht="15" customHeight="1">
      <c r="B251" s="6"/>
      <c r="C251" s="6"/>
      <c r="D251" s="6"/>
      <c r="E251" s="6"/>
      <c r="F251" s="6"/>
      <c r="G251" s="6"/>
      <c r="H251" s="6"/>
      <c r="I251" s="304"/>
    </row>
    <row r="252" spans="2:9" s="11" customFormat="1" ht="15.75" customHeight="1">
      <c r="B252" s="518" t="s">
        <v>252</v>
      </c>
      <c r="C252" s="519"/>
      <c r="D252" s="519"/>
      <c r="E252" s="519"/>
      <c r="F252" s="519"/>
      <c r="G252" s="8"/>
      <c r="H252" s="9"/>
      <c r="I252" s="304"/>
    </row>
    <row r="253" spans="2:9" s="1" customFormat="1" ht="18.75" customHeight="1">
      <c r="B253" s="520"/>
      <c r="C253" s="521"/>
      <c r="D253" s="521"/>
      <c r="E253" s="521"/>
      <c r="F253" s="521"/>
      <c r="G253" s="8" t="s">
        <v>13</v>
      </c>
      <c r="H253" s="8" t="s">
        <v>61</v>
      </c>
      <c r="I253" s="191"/>
    </row>
    <row r="254" spans="2:9" s="1" customFormat="1" ht="6" customHeight="1">
      <c r="B254" s="10"/>
      <c r="C254" s="10"/>
      <c r="D254" s="10"/>
      <c r="E254" s="10"/>
      <c r="F254" s="10"/>
      <c r="G254" s="10"/>
      <c r="H254" s="10"/>
      <c r="I254" s="191"/>
    </row>
    <row r="255" spans="2:9" s="1" customFormat="1" ht="15" customHeight="1">
      <c r="B255" s="515" t="s">
        <v>144</v>
      </c>
      <c r="C255" s="516"/>
      <c r="D255" s="516"/>
      <c r="E255" s="516"/>
      <c r="F255" s="516"/>
      <c r="G255" s="516"/>
      <c r="H255" s="517"/>
      <c r="I255" s="191"/>
    </row>
    <row r="256" spans="2:9" s="1" customFormat="1" ht="24.75" customHeight="1">
      <c r="B256" s="12" t="s">
        <v>1</v>
      </c>
      <c r="C256" s="12" t="s">
        <v>14</v>
      </c>
      <c r="D256" s="12" t="s">
        <v>15</v>
      </c>
      <c r="E256" s="12" t="s">
        <v>16</v>
      </c>
      <c r="F256" s="12" t="s">
        <v>263</v>
      </c>
      <c r="G256" s="12"/>
      <c r="H256" s="12" t="s">
        <v>19</v>
      </c>
      <c r="I256" s="191"/>
    </row>
    <row r="257" spans="2:9" s="1" customFormat="1" ht="41.4">
      <c r="B257" s="2">
        <v>1</v>
      </c>
      <c r="C257" s="13" t="s">
        <v>205</v>
      </c>
      <c r="D257" s="2" t="s">
        <v>3</v>
      </c>
      <c r="E257" s="2">
        <v>1</v>
      </c>
      <c r="F257" s="3">
        <f>INSUMOS!E45</f>
        <v>1755357.3231216371</v>
      </c>
      <c r="G257" s="3"/>
      <c r="H257" s="3">
        <f>F257*E257</f>
        <v>1755357.3231216371</v>
      </c>
      <c r="I257" s="191"/>
    </row>
    <row r="258" spans="2:9" s="1" customFormat="1" ht="15" customHeight="1">
      <c r="B258" s="2">
        <v>2</v>
      </c>
      <c r="C258" s="13" t="s">
        <v>213</v>
      </c>
      <c r="D258" s="2" t="s">
        <v>225</v>
      </c>
      <c r="E258" s="2">
        <v>2</v>
      </c>
      <c r="F258" s="3">
        <f>INSUMOS!E46</f>
        <v>15987.275390625</v>
      </c>
      <c r="G258" s="3"/>
      <c r="H258" s="3">
        <f t="shared" ref="H258:H275" si="24">F258*E258</f>
        <v>31974.55078125</v>
      </c>
      <c r="I258" s="191"/>
    </row>
    <row r="259" spans="2:9" s="1" customFormat="1" ht="15" customHeight="1">
      <c r="B259" s="2">
        <v>3</v>
      </c>
      <c r="C259" s="13" t="s">
        <v>122</v>
      </c>
      <c r="D259" s="2" t="s">
        <v>225</v>
      </c>
      <c r="E259" s="2">
        <v>12</v>
      </c>
      <c r="F259" s="3">
        <f>INSUMOS!E47</f>
        <v>27991.866793816411</v>
      </c>
      <c r="G259" s="3"/>
      <c r="H259" s="3">
        <f t="shared" si="24"/>
        <v>335902.40152579691</v>
      </c>
      <c r="I259" s="191"/>
    </row>
    <row r="260" spans="2:9" s="1" customFormat="1" ht="15" customHeight="1">
      <c r="B260" s="2">
        <v>4</v>
      </c>
      <c r="C260" s="13" t="s">
        <v>158</v>
      </c>
      <c r="D260" s="2" t="s">
        <v>225</v>
      </c>
      <c r="E260" s="2">
        <v>3</v>
      </c>
      <c r="F260" s="3">
        <f>INSUMOS!E37</f>
        <v>43191.367655132817</v>
      </c>
      <c r="G260" s="3"/>
      <c r="H260" s="3">
        <f t="shared" si="24"/>
        <v>129574.10296539846</v>
      </c>
      <c r="I260" s="191"/>
    </row>
    <row r="261" spans="2:9" s="1" customFormat="1" ht="15" customHeight="1">
      <c r="B261" s="2">
        <v>5</v>
      </c>
      <c r="C261" s="13" t="s">
        <v>159</v>
      </c>
      <c r="D261" s="2" t="s">
        <v>3</v>
      </c>
      <c r="E261" s="2">
        <v>1</v>
      </c>
      <c r="F261" s="3">
        <f>INSUMOS!E38</f>
        <v>19916.685798925784</v>
      </c>
      <c r="G261" s="3"/>
      <c r="H261" s="3">
        <f t="shared" si="24"/>
        <v>19916.685798925784</v>
      </c>
      <c r="I261" s="191"/>
    </row>
    <row r="262" spans="2:9" s="1" customFormat="1" ht="15" customHeight="1">
      <c r="B262" s="2">
        <v>6</v>
      </c>
      <c r="C262" s="13" t="s">
        <v>160</v>
      </c>
      <c r="D262" s="2" t="s">
        <v>3</v>
      </c>
      <c r="E262" s="2">
        <v>5</v>
      </c>
      <c r="F262" s="3">
        <f>INSUMOS!E48</f>
        <v>2358.5924688046871</v>
      </c>
      <c r="G262" s="3"/>
      <c r="H262" s="3">
        <f t="shared" si="24"/>
        <v>11792.962344023435</v>
      </c>
      <c r="I262" s="191"/>
    </row>
    <row r="263" spans="2:9" s="1" customFormat="1" ht="15" customHeight="1">
      <c r="B263" s="2">
        <v>7</v>
      </c>
      <c r="C263" s="13" t="s">
        <v>70</v>
      </c>
      <c r="D263" s="2" t="s">
        <v>225</v>
      </c>
      <c r="E263" s="2">
        <v>9</v>
      </c>
      <c r="F263" s="3">
        <f>INSUMOS!E44</f>
        <v>8880.4147433203143</v>
      </c>
      <c r="G263" s="3"/>
      <c r="H263" s="3">
        <f t="shared" si="24"/>
        <v>79923.732689882832</v>
      </c>
      <c r="I263" s="191"/>
    </row>
    <row r="264" spans="2:9" s="1" customFormat="1" ht="15" customHeight="1">
      <c r="B264" s="2">
        <v>8</v>
      </c>
      <c r="C264" s="13" t="s">
        <v>24</v>
      </c>
      <c r="D264" s="2" t="s">
        <v>3</v>
      </c>
      <c r="E264" s="2">
        <v>3</v>
      </c>
      <c r="F264" s="3">
        <f>INSUMOS!E10</f>
        <v>59821.44336738281</v>
      </c>
      <c r="G264" s="3"/>
      <c r="H264" s="3">
        <f t="shared" si="24"/>
        <v>179464.33010214844</v>
      </c>
      <c r="I264" s="191"/>
    </row>
    <row r="265" spans="2:9" s="1" customFormat="1" ht="15" customHeight="1">
      <c r="B265" s="2">
        <v>9</v>
      </c>
      <c r="C265" s="13" t="s">
        <v>72</v>
      </c>
      <c r="D265" s="2" t="s">
        <v>225</v>
      </c>
      <c r="E265" s="2">
        <v>5</v>
      </c>
      <c r="F265" s="3">
        <f>INSUMOS!E49</f>
        <v>3743.4802985507827</v>
      </c>
      <c r="G265" s="3"/>
      <c r="H265" s="3">
        <f t="shared" si="24"/>
        <v>18717.401492753914</v>
      </c>
      <c r="I265" s="191"/>
    </row>
    <row r="266" spans="2:9" s="1" customFormat="1" ht="15" customHeight="1">
      <c r="B266" s="2">
        <v>10</v>
      </c>
      <c r="C266" s="13" t="s">
        <v>73</v>
      </c>
      <c r="D266" s="2" t="s">
        <v>3</v>
      </c>
      <c r="E266" s="2">
        <v>2</v>
      </c>
      <c r="F266" s="3">
        <f>INSUMOS!E50</f>
        <v>2355.7370299804688</v>
      </c>
      <c r="G266" s="3"/>
      <c r="H266" s="3">
        <f t="shared" si="24"/>
        <v>4711.4740599609377</v>
      </c>
      <c r="I266" s="191"/>
    </row>
    <row r="267" spans="2:9" s="1" customFormat="1" ht="15" customHeight="1">
      <c r="B267" s="2">
        <v>11</v>
      </c>
      <c r="C267" s="13" t="s">
        <v>31</v>
      </c>
      <c r="D267" s="2" t="s">
        <v>3</v>
      </c>
      <c r="E267" s="2">
        <v>1</v>
      </c>
      <c r="F267" s="3">
        <f>INSUMOS!E17</f>
        <v>18029.240736117186</v>
      </c>
      <c r="G267" s="3"/>
      <c r="H267" s="3">
        <f t="shared" si="24"/>
        <v>18029.240736117186</v>
      </c>
      <c r="I267" s="191"/>
    </row>
    <row r="268" spans="2:9" s="1" customFormat="1" ht="15" customHeight="1">
      <c r="B268" s="2">
        <v>12</v>
      </c>
      <c r="C268" s="13" t="s">
        <v>74</v>
      </c>
      <c r="D268" s="2" t="s">
        <v>3</v>
      </c>
      <c r="E268" s="2">
        <v>6</v>
      </c>
      <c r="F268" s="3">
        <f>INSUMOS!E51</f>
        <v>2878.2823348125003</v>
      </c>
      <c r="G268" s="3"/>
      <c r="H268" s="3">
        <f t="shared" si="24"/>
        <v>17269.694008875002</v>
      </c>
      <c r="I268" s="191"/>
    </row>
    <row r="269" spans="2:9" s="1" customFormat="1" ht="15" customHeight="1">
      <c r="B269" s="2">
        <v>13</v>
      </c>
      <c r="C269" s="13" t="s">
        <v>75</v>
      </c>
      <c r="D269" s="2" t="s">
        <v>3</v>
      </c>
      <c r="E269" s="2">
        <v>4</v>
      </c>
      <c r="F269" s="3">
        <f>INSUMOS!E52</f>
        <v>5159.7779553632818</v>
      </c>
      <c r="G269" s="3"/>
      <c r="H269" s="3">
        <f t="shared" si="24"/>
        <v>20639.111821453127</v>
      </c>
      <c r="I269" s="191"/>
    </row>
    <row r="270" spans="2:9" s="1" customFormat="1" ht="15" customHeight="1">
      <c r="B270" s="2">
        <v>14</v>
      </c>
      <c r="C270" s="13" t="s">
        <v>110</v>
      </c>
      <c r="D270" s="2" t="s">
        <v>3</v>
      </c>
      <c r="E270" s="2">
        <v>1</v>
      </c>
      <c r="F270" s="3">
        <f>INSUMOS!E53</f>
        <v>12483.978539484375</v>
      </c>
      <c r="G270" s="3"/>
      <c r="H270" s="3">
        <f t="shared" si="24"/>
        <v>12483.978539484375</v>
      </c>
      <c r="I270" s="191"/>
    </row>
    <row r="271" spans="2:9" s="14" customFormat="1">
      <c r="B271" s="2">
        <v>15</v>
      </c>
      <c r="C271" s="13" t="s">
        <v>181</v>
      </c>
      <c r="D271" s="2" t="s">
        <v>3</v>
      </c>
      <c r="E271" s="2">
        <v>1</v>
      </c>
      <c r="F271" s="3">
        <f>INSUMOS!E55</f>
        <v>12483.978539484375</v>
      </c>
      <c r="G271" s="3"/>
      <c r="H271" s="3">
        <f t="shared" si="24"/>
        <v>12483.978539484375</v>
      </c>
      <c r="I271" s="305"/>
    </row>
    <row r="272" spans="2:9">
      <c r="B272" s="2">
        <v>16</v>
      </c>
      <c r="C272" s="13" t="s">
        <v>111</v>
      </c>
      <c r="D272" s="2" t="s">
        <v>3</v>
      </c>
      <c r="E272" s="2">
        <v>1</v>
      </c>
      <c r="F272" s="3">
        <f>INSUMOS!E56</f>
        <v>8332.1704890703113</v>
      </c>
      <c r="G272" s="3"/>
      <c r="H272" s="3">
        <f t="shared" si="24"/>
        <v>8332.1704890703113</v>
      </c>
    </row>
    <row r="273" spans="2:9" s="11" customFormat="1" ht="15" customHeight="1">
      <c r="B273" s="2">
        <v>17</v>
      </c>
      <c r="C273" s="13" t="s">
        <v>112</v>
      </c>
      <c r="D273" s="2" t="s">
        <v>3</v>
      </c>
      <c r="E273" s="2">
        <v>1</v>
      </c>
      <c r="F273" s="3">
        <f>INSUMOS!E57</f>
        <v>22272.422828906252</v>
      </c>
      <c r="G273" s="3"/>
      <c r="H273" s="3">
        <f t="shared" si="24"/>
        <v>22272.422828906252</v>
      </c>
      <c r="I273" s="304"/>
    </row>
    <row r="274" spans="2:9">
      <c r="B274" s="2">
        <v>18</v>
      </c>
      <c r="C274" s="13" t="s">
        <v>113</v>
      </c>
      <c r="D274" s="2" t="s">
        <v>3</v>
      </c>
      <c r="E274" s="2">
        <v>2</v>
      </c>
      <c r="F274" s="3">
        <f>INSUMOS!E58</f>
        <v>8877.5593044960951</v>
      </c>
      <c r="G274" s="3"/>
      <c r="H274" s="3">
        <f t="shared" si="24"/>
        <v>17755.11860899219</v>
      </c>
    </row>
    <row r="275" spans="2:9">
      <c r="B275" s="2">
        <v>19</v>
      </c>
      <c r="C275" s="146" t="s">
        <v>218</v>
      </c>
      <c r="D275" s="140" t="s">
        <v>3</v>
      </c>
      <c r="E275" s="140">
        <v>1</v>
      </c>
      <c r="F275" s="3">
        <f>INSUMOS!E9</f>
        <v>28054.686447949214</v>
      </c>
      <c r="G275" s="3"/>
      <c r="H275" s="3">
        <f t="shared" si="24"/>
        <v>28054.686447949214</v>
      </c>
    </row>
    <row r="276" spans="2:9">
      <c r="B276" s="2"/>
      <c r="C276" s="5" t="s">
        <v>32</v>
      </c>
      <c r="D276" s="5"/>
      <c r="E276" s="5"/>
      <c r="F276" s="5"/>
      <c r="G276" s="5"/>
      <c r="H276" s="4">
        <f>SUM(H257:H275)</f>
        <v>2724655.3669021097</v>
      </c>
    </row>
    <row r="277" spans="2:9">
      <c r="B277" s="516" t="s">
        <v>33</v>
      </c>
      <c r="C277" s="516"/>
      <c r="D277" s="516"/>
      <c r="E277" s="516"/>
      <c r="F277" s="516"/>
      <c r="G277" s="516"/>
      <c r="H277" s="516"/>
    </row>
    <row r="278" spans="2:9">
      <c r="B278" s="12" t="s">
        <v>1</v>
      </c>
      <c r="C278" s="12" t="s">
        <v>34</v>
      </c>
      <c r="D278" s="12" t="s">
        <v>35</v>
      </c>
      <c r="E278" s="12" t="s">
        <v>36</v>
      </c>
      <c r="F278" s="12" t="s">
        <v>37</v>
      </c>
      <c r="G278" s="12" t="s">
        <v>18</v>
      </c>
      <c r="H278" s="12" t="s">
        <v>19</v>
      </c>
    </row>
    <row r="279" spans="2:9">
      <c r="B279" s="2">
        <v>1</v>
      </c>
      <c r="C279" s="13" t="s">
        <v>100</v>
      </c>
      <c r="D279" s="2" t="s">
        <v>3</v>
      </c>
      <c r="E279" s="15">
        <v>7241.8543038240723</v>
      </c>
      <c r="F279" s="16">
        <v>1</v>
      </c>
      <c r="G279" s="3">
        <f>F279*E279</f>
        <v>7241.8543038240723</v>
      </c>
      <c r="H279" s="3">
        <f>G279</f>
        <v>7241.8543038240723</v>
      </c>
    </row>
    <row r="280" spans="2:9">
      <c r="B280" s="2"/>
      <c r="C280" s="13"/>
      <c r="D280" s="2"/>
      <c r="E280" s="15"/>
      <c r="F280" s="16"/>
      <c r="G280" s="3"/>
      <c r="H280" s="3"/>
    </row>
    <row r="281" spans="2:9">
      <c r="B281" s="2"/>
      <c r="C281" s="5" t="s">
        <v>39</v>
      </c>
      <c r="D281" s="5"/>
      <c r="E281" s="5"/>
      <c r="F281" s="5"/>
      <c r="G281" s="5"/>
      <c r="H281" s="4">
        <f>H279</f>
        <v>7241.8543038240723</v>
      </c>
    </row>
    <row r="282" spans="2:9">
      <c r="B282" s="516" t="s">
        <v>40</v>
      </c>
      <c r="C282" s="516"/>
      <c r="D282" s="516"/>
      <c r="E282" s="516"/>
      <c r="F282" s="516"/>
      <c r="G282" s="516"/>
      <c r="H282" s="516"/>
    </row>
    <row r="283" spans="2:9" ht="27.75" customHeight="1">
      <c r="B283" s="12" t="s">
        <v>1</v>
      </c>
      <c r="C283" s="12" t="s">
        <v>41</v>
      </c>
      <c r="D283" s="12" t="s">
        <v>15</v>
      </c>
      <c r="E283" s="12" t="s">
        <v>42</v>
      </c>
      <c r="F283" s="12" t="s">
        <v>43</v>
      </c>
      <c r="G283" s="12" t="str">
        <f>+G238</f>
        <v>DISTANCIA</v>
      </c>
      <c r="H283" s="12" t="s">
        <v>19</v>
      </c>
    </row>
    <row r="284" spans="2:9">
      <c r="B284" s="2">
        <v>1</v>
      </c>
      <c r="C284" s="13" t="str">
        <f>+C38</f>
        <v>Transporte Maritimo Puerto Buenaventura - Jurado</v>
      </c>
      <c r="D284" s="2" t="s">
        <v>102</v>
      </c>
      <c r="E284" s="2">
        <v>65</v>
      </c>
      <c r="F284" s="17">
        <f>+TRANSPORTE!E4</f>
        <v>50</v>
      </c>
      <c r="G284" s="29">
        <f>+TRANSPORTE!F4</f>
        <v>446.28</v>
      </c>
      <c r="H284" s="18">
        <f>G284*F284*E284</f>
        <v>1450410</v>
      </c>
    </row>
    <row r="285" spans="2:9">
      <c r="B285" s="2">
        <v>2</v>
      </c>
      <c r="C285" s="13" t="str">
        <f t="shared" ref="C285:C286" si="25">+C39</f>
        <v>Transporte Fluvial terrestre Jurado - Resguardos</v>
      </c>
      <c r="D285" s="2" t="s">
        <v>102</v>
      </c>
      <c r="E285" s="2">
        <v>65</v>
      </c>
      <c r="F285" s="17">
        <f>+TRANSPORTE!E5</f>
        <v>110</v>
      </c>
      <c r="G285" s="29">
        <f>+TRANSPORTE!F5</f>
        <v>60</v>
      </c>
      <c r="H285" s="18">
        <f t="shared" ref="H285:H286" si="26">G285*F285*E285</f>
        <v>429000</v>
      </c>
    </row>
    <row r="286" spans="2:9">
      <c r="B286" s="2">
        <v>3</v>
      </c>
      <c r="C286" s="13" t="str">
        <f t="shared" si="25"/>
        <v>Transporte terrestre animal - lomo de hombre</v>
      </c>
      <c r="D286" s="2" t="s">
        <v>102</v>
      </c>
      <c r="E286" s="2">
        <v>65</v>
      </c>
      <c r="F286" s="17">
        <f>+TRANSPORTE!E6</f>
        <v>200</v>
      </c>
      <c r="G286" s="29">
        <f>+TRANSPORTE!F6</f>
        <v>15</v>
      </c>
      <c r="H286" s="18">
        <f t="shared" si="26"/>
        <v>195000</v>
      </c>
    </row>
    <row r="287" spans="2:9">
      <c r="B287" s="2"/>
      <c r="C287" s="13"/>
      <c r="D287" s="2"/>
      <c r="E287" s="2"/>
      <c r="F287" s="17"/>
      <c r="G287" s="31"/>
      <c r="H287" s="3"/>
    </row>
    <row r="288" spans="2:9">
      <c r="B288" s="2"/>
      <c r="C288" s="5" t="s">
        <v>44</v>
      </c>
      <c r="D288" s="5"/>
      <c r="E288" s="5"/>
      <c r="F288" s="5"/>
      <c r="G288" s="5"/>
      <c r="H288" s="4">
        <f>SUM(H284:H286)</f>
        <v>2074410</v>
      </c>
    </row>
    <row r="289" spans="2:9">
      <c r="B289" s="516" t="s">
        <v>45</v>
      </c>
      <c r="C289" s="516"/>
      <c r="D289" s="516"/>
      <c r="E289" s="516"/>
      <c r="F289" s="516"/>
      <c r="G289" s="516"/>
      <c r="H289" s="516"/>
    </row>
    <row r="290" spans="2:9" ht="26.4" customHeight="1">
      <c r="B290" s="12" t="s">
        <v>1</v>
      </c>
      <c r="C290" s="12" t="s">
        <v>47</v>
      </c>
      <c r="D290" s="12" t="s">
        <v>48</v>
      </c>
      <c r="E290" s="12" t="s">
        <v>49</v>
      </c>
      <c r="F290" s="12" t="s">
        <v>50</v>
      </c>
      <c r="G290" s="12" t="s">
        <v>18</v>
      </c>
      <c r="H290" s="12" t="s">
        <v>19</v>
      </c>
    </row>
    <row r="291" spans="2:9" s="23" customFormat="1" ht="15" customHeight="1">
      <c r="B291" s="2">
        <v>1</v>
      </c>
      <c r="C291" s="13" t="s">
        <v>51</v>
      </c>
      <c r="D291" s="15">
        <v>1</v>
      </c>
      <c r="E291" s="31">
        <v>1.6583333333333332</v>
      </c>
      <c r="F291" s="24">
        <v>0.3</v>
      </c>
      <c r="G291" s="18">
        <v>132666.73852777775</v>
      </c>
      <c r="H291" s="3">
        <f>G291*F291*E291*D291</f>
        <v>66001.702417569424</v>
      </c>
      <c r="I291" s="306"/>
    </row>
    <row r="292" spans="2:9">
      <c r="B292" s="2">
        <v>2</v>
      </c>
      <c r="C292" s="13" t="s">
        <v>52</v>
      </c>
      <c r="D292" s="15">
        <v>1</v>
      </c>
      <c r="E292" s="31">
        <v>1.6583333333333332</v>
      </c>
      <c r="F292" s="16">
        <v>0.4</v>
      </c>
      <c r="G292" s="18">
        <v>99500.071861111108</v>
      </c>
      <c r="H292" s="3">
        <f t="shared" ref="H292:H293" si="27">G292*F292*E292*D292</f>
        <v>66001.714334537042</v>
      </c>
    </row>
    <row r="293" spans="2:9">
      <c r="B293" s="2">
        <v>3</v>
      </c>
      <c r="C293" s="13" t="s">
        <v>53</v>
      </c>
      <c r="D293" s="15">
        <v>1</v>
      </c>
      <c r="E293" s="31">
        <v>1.6583333333333332</v>
      </c>
      <c r="F293" s="16">
        <v>0.1</v>
      </c>
      <c r="G293" s="18">
        <v>77388.960749999998</v>
      </c>
      <c r="H293" s="3">
        <f t="shared" si="27"/>
        <v>12833.669324375</v>
      </c>
    </row>
    <row r="294" spans="2:9">
      <c r="B294" s="2"/>
      <c r="C294" s="13"/>
      <c r="D294" s="2"/>
      <c r="E294" s="2"/>
      <c r="F294" s="17"/>
      <c r="G294" s="18"/>
      <c r="H294" s="3"/>
    </row>
    <row r="295" spans="2:9" ht="18" customHeight="1">
      <c r="B295" s="2"/>
      <c r="C295" s="5" t="s">
        <v>54</v>
      </c>
      <c r="D295" s="5"/>
      <c r="E295" s="5"/>
      <c r="F295" s="5"/>
      <c r="G295" s="5"/>
      <c r="H295" s="4">
        <f>H294+H293+H292+H291</f>
        <v>144837.08607648147</v>
      </c>
    </row>
    <row r="296" spans="2:9" ht="18">
      <c r="B296" s="19"/>
      <c r="C296" s="20" t="s">
        <v>76</v>
      </c>
      <c r="D296" s="21"/>
      <c r="E296" s="21"/>
      <c r="F296" s="21"/>
      <c r="G296" s="21"/>
      <c r="H296" s="22">
        <f>H295+H288+H281+H276</f>
        <v>4951144.3072824152</v>
      </c>
    </row>
    <row r="298" spans="2:9" s="11" customFormat="1" ht="15" customHeight="1">
      <c r="B298" s="518" t="s">
        <v>253</v>
      </c>
      <c r="C298" s="519"/>
      <c r="D298" s="519"/>
      <c r="E298" s="519"/>
      <c r="F298" s="519"/>
      <c r="G298" s="8" t="s">
        <v>151</v>
      </c>
      <c r="H298" s="8">
        <v>568</v>
      </c>
      <c r="I298" s="304"/>
    </row>
    <row r="299" spans="2:9" s="11" customFormat="1" ht="15" customHeight="1">
      <c r="B299" s="522"/>
      <c r="C299" s="523"/>
      <c r="D299" s="523"/>
      <c r="E299" s="523"/>
      <c r="F299" s="523"/>
      <c r="G299" s="8" t="s">
        <v>211</v>
      </c>
      <c r="H299" s="141">
        <v>6</v>
      </c>
      <c r="I299" s="304"/>
    </row>
    <row r="300" spans="2:9" s="1" customFormat="1" ht="15" customHeight="1">
      <c r="B300" s="520"/>
      <c r="C300" s="521"/>
      <c r="D300" s="521"/>
      <c r="E300" s="521"/>
      <c r="F300" s="521"/>
      <c r="G300" s="8" t="s">
        <v>13</v>
      </c>
      <c r="H300" s="8" t="s">
        <v>61</v>
      </c>
      <c r="I300" s="191"/>
    </row>
    <row r="301" spans="2:9" s="1" customFormat="1" ht="5.7" customHeight="1">
      <c r="B301" s="10"/>
      <c r="C301" s="10"/>
      <c r="D301" s="10"/>
      <c r="E301" s="10"/>
      <c r="F301" s="10"/>
      <c r="G301" s="10"/>
      <c r="H301" s="10"/>
      <c r="I301" s="191"/>
    </row>
    <row r="302" spans="2:9" s="1" customFormat="1" ht="15" customHeight="1">
      <c r="B302" s="515" t="s">
        <v>144</v>
      </c>
      <c r="C302" s="516"/>
      <c r="D302" s="516"/>
      <c r="E302" s="516"/>
      <c r="F302" s="516"/>
      <c r="G302" s="516"/>
      <c r="H302" s="517"/>
      <c r="I302" s="191"/>
    </row>
    <row r="303" spans="2:9" s="1" customFormat="1" ht="24.75" customHeight="1">
      <c r="B303" s="12" t="s">
        <v>1</v>
      </c>
      <c r="C303" s="12" t="s">
        <v>14</v>
      </c>
      <c r="D303" s="12" t="s">
        <v>15</v>
      </c>
      <c r="E303" s="12" t="s">
        <v>16</v>
      </c>
      <c r="F303" s="12" t="s">
        <v>17</v>
      </c>
      <c r="G303" s="12"/>
      <c r="H303" s="12" t="s">
        <v>19</v>
      </c>
      <c r="I303" s="191"/>
    </row>
    <row r="304" spans="2:9" ht="27.6">
      <c r="B304" s="2">
        <v>1</v>
      </c>
      <c r="C304" s="13" t="s">
        <v>362</v>
      </c>
      <c r="D304" s="2" t="s">
        <v>3</v>
      </c>
      <c r="E304" s="2">
        <v>1</v>
      </c>
      <c r="F304" s="3">
        <f>INSUMOS!E85</f>
        <v>456870.21187500004</v>
      </c>
      <c r="G304" s="3"/>
      <c r="H304" s="3">
        <f>F304*E304</f>
        <v>456870.21187500004</v>
      </c>
    </row>
    <row r="305" spans="2:8">
      <c r="B305" s="2">
        <v>2</v>
      </c>
      <c r="C305" s="64" t="s">
        <v>148</v>
      </c>
      <c r="D305" s="2" t="s">
        <v>3</v>
      </c>
      <c r="E305" s="114">
        <v>1.7605633802816902E-3</v>
      </c>
      <c r="F305" s="3">
        <f>INSUMOS!E86</f>
        <v>50102153.487132356</v>
      </c>
      <c r="G305" s="3"/>
      <c r="H305" s="3">
        <f t="shared" ref="H305:H309" si="28">F305*E305</f>
        <v>88208.016702697816</v>
      </c>
    </row>
    <row r="306" spans="2:8" ht="27.6">
      <c r="B306" s="2">
        <v>3</v>
      </c>
      <c r="C306" s="64" t="s">
        <v>147</v>
      </c>
      <c r="D306" s="2" t="s">
        <v>3</v>
      </c>
      <c r="E306" s="114">
        <v>1.0563380281690141E-2</v>
      </c>
      <c r="F306" s="3">
        <f>INSUMOS!E87</f>
        <v>3255680.1652941182</v>
      </c>
      <c r="G306" s="3"/>
      <c r="H306" s="3">
        <f t="shared" si="28"/>
        <v>34390.987661557585</v>
      </c>
    </row>
    <row r="307" spans="2:8">
      <c r="B307" s="2">
        <v>4</v>
      </c>
      <c r="C307" s="64" t="s">
        <v>146</v>
      </c>
      <c r="D307" s="2" t="s">
        <v>3</v>
      </c>
      <c r="E307" s="114">
        <v>1.7605633802816902E-3</v>
      </c>
      <c r="F307" s="3">
        <f>INSUMOS!E88</f>
        <v>7995996.5569080878</v>
      </c>
      <c r="G307" s="3"/>
      <c r="H307" s="3">
        <f t="shared" si="28"/>
        <v>14077.458726950859</v>
      </c>
    </row>
    <row r="308" spans="2:8" ht="41.4">
      <c r="B308" s="2">
        <v>5</v>
      </c>
      <c r="C308" s="64" t="s">
        <v>149</v>
      </c>
      <c r="D308" s="2" t="s">
        <v>3</v>
      </c>
      <c r="E308" s="114">
        <v>1.7605633802816902E-3</v>
      </c>
      <c r="F308" s="3">
        <f>INSUMOS!E89</f>
        <v>12957453.488051472</v>
      </c>
      <c r="G308" s="3"/>
      <c r="H308" s="3">
        <f t="shared" si="28"/>
        <v>22812.418112766678</v>
      </c>
    </row>
    <row r="309" spans="2:8">
      <c r="B309" s="2">
        <v>6</v>
      </c>
      <c r="C309" s="64" t="s">
        <v>150</v>
      </c>
      <c r="D309" s="2" t="s">
        <v>3</v>
      </c>
      <c r="E309" s="114">
        <v>1.7605633802816902E-3</v>
      </c>
      <c r="F309" s="3">
        <f>INSUMOS!E90</f>
        <v>3198091.4831249998</v>
      </c>
      <c r="G309" s="3"/>
      <c r="H309" s="3">
        <f t="shared" si="28"/>
        <v>5630.4427519806331</v>
      </c>
    </row>
    <row r="310" spans="2:8">
      <c r="B310" s="9"/>
      <c r="C310" s="5" t="s">
        <v>32</v>
      </c>
      <c r="D310" s="5"/>
      <c r="E310" s="5"/>
      <c r="F310" s="5"/>
      <c r="G310" s="5"/>
      <c r="H310" s="4">
        <f>SUM(H304:H309)</f>
        <v>621989.53583095362</v>
      </c>
    </row>
    <row r="311" spans="2:8">
      <c r="B311" s="516" t="s">
        <v>33</v>
      </c>
      <c r="C311" s="516"/>
      <c r="D311" s="516"/>
      <c r="E311" s="516"/>
      <c r="F311" s="516"/>
      <c r="G311" s="516"/>
      <c r="H311" s="516"/>
    </row>
    <row r="312" spans="2:8">
      <c r="B312" s="12" t="s">
        <v>1</v>
      </c>
      <c r="C312" s="12" t="s">
        <v>34</v>
      </c>
      <c r="D312" s="12" t="s">
        <v>35</v>
      </c>
      <c r="E312" s="12" t="s">
        <v>36</v>
      </c>
      <c r="F312" s="12" t="s">
        <v>37</v>
      </c>
      <c r="G312" s="12" t="s">
        <v>18</v>
      </c>
      <c r="H312" s="12" t="s">
        <v>19</v>
      </c>
    </row>
    <row r="313" spans="2:8">
      <c r="B313" s="2">
        <v>1</v>
      </c>
      <c r="C313" s="13" t="s">
        <v>100</v>
      </c>
      <c r="D313" s="66" t="s">
        <v>3</v>
      </c>
      <c r="E313" s="15">
        <v>6875.1780799739572</v>
      </c>
      <c r="F313" s="16">
        <v>1</v>
      </c>
      <c r="G313" s="3">
        <v>6875.1780799739572</v>
      </c>
      <c r="H313" s="3">
        <f>G313*F313</f>
        <v>6875.1780799739572</v>
      </c>
    </row>
    <row r="314" spans="2:8">
      <c r="B314" s="2"/>
      <c r="C314" s="5" t="s">
        <v>39</v>
      </c>
      <c r="D314" s="5"/>
      <c r="E314" s="5"/>
      <c r="F314" s="5"/>
      <c r="G314" s="5"/>
      <c r="H314" s="4">
        <f>H313</f>
        <v>6875.1780799739572</v>
      </c>
    </row>
    <row r="315" spans="2:8">
      <c r="B315" s="516" t="s">
        <v>40</v>
      </c>
      <c r="C315" s="516"/>
      <c r="D315" s="516"/>
      <c r="E315" s="516"/>
      <c r="F315" s="516"/>
      <c r="G315" s="516"/>
      <c r="H315" s="516"/>
    </row>
    <row r="316" spans="2:8" ht="24" customHeight="1">
      <c r="B316" s="12" t="s">
        <v>1</v>
      </c>
      <c r="C316" s="12" t="s">
        <v>41</v>
      </c>
      <c r="D316" s="12" t="s">
        <v>15</v>
      </c>
      <c r="E316" s="12" t="s">
        <v>42</v>
      </c>
      <c r="F316" s="12" t="s">
        <v>43</v>
      </c>
      <c r="G316" s="12" t="str">
        <f>+G283</f>
        <v>DISTANCIA</v>
      </c>
      <c r="H316" s="12" t="s">
        <v>19</v>
      </c>
    </row>
    <row r="317" spans="2:8">
      <c r="B317" s="2">
        <v>1</v>
      </c>
      <c r="C317" s="13" t="str">
        <f>+C38</f>
        <v>Transporte Maritimo Puerto Buenaventura - Jurado</v>
      </c>
      <c r="D317" s="2" t="s">
        <v>102</v>
      </c>
      <c r="E317" s="2">
        <v>4</v>
      </c>
      <c r="F317" s="17">
        <f>+TRANSPORTE!E4</f>
        <v>50</v>
      </c>
      <c r="G317" s="30">
        <f>+TRANSPORTE!F4</f>
        <v>446.28</v>
      </c>
      <c r="H317" s="18">
        <f>G317*F317*E317</f>
        <v>89256</v>
      </c>
    </row>
    <row r="318" spans="2:8">
      <c r="B318" s="2">
        <v>2</v>
      </c>
      <c r="C318" s="13" t="str">
        <f t="shared" ref="C318:C319" si="29">+C39</f>
        <v>Transporte Fluvial terrestre Jurado - Resguardos</v>
      </c>
      <c r="D318" s="2" t="s">
        <v>102</v>
      </c>
      <c r="E318" s="2">
        <v>4</v>
      </c>
      <c r="F318" s="17">
        <f>+TRANSPORTE!E5</f>
        <v>110</v>
      </c>
      <c r="G318" s="30">
        <f>+TRANSPORTE!F5</f>
        <v>60</v>
      </c>
      <c r="H318" s="18">
        <f t="shared" ref="H318:H319" si="30">G318*F318*E318</f>
        <v>26400</v>
      </c>
    </row>
    <row r="319" spans="2:8">
      <c r="B319" s="2">
        <v>3</v>
      </c>
      <c r="C319" s="13" t="str">
        <f t="shared" si="29"/>
        <v>Transporte terrestre animal - lomo de hombre</v>
      </c>
      <c r="D319" s="2" t="s">
        <v>102</v>
      </c>
      <c r="E319" s="2">
        <v>4</v>
      </c>
      <c r="F319" s="17">
        <f>+TRANSPORTE!E6</f>
        <v>200</v>
      </c>
      <c r="G319" s="30">
        <f>+TRANSPORTE!F6</f>
        <v>15</v>
      </c>
      <c r="H319" s="18">
        <f t="shared" si="30"/>
        <v>12000</v>
      </c>
    </row>
    <row r="320" spans="2:8">
      <c r="B320" s="2"/>
      <c r="C320" s="13"/>
      <c r="D320" s="2"/>
      <c r="E320" s="2"/>
      <c r="F320" s="17"/>
      <c r="G320" s="29"/>
      <c r="H320" s="3"/>
    </row>
    <row r="321" spans="2:9">
      <c r="B321" s="2"/>
      <c r="C321" s="5" t="s">
        <v>44</v>
      </c>
      <c r="D321" s="5"/>
      <c r="E321" s="5"/>
      <c r="F321" s="5"/>
      <c r="G321" s="5"/>
      <c r="H321" s="4">
        <f>H319+H318+H317</f>
        <v>127656</v>
      </c>
    </row>
    <row r="322" spans="2:9">
      <c r="B322" s="516" t="s">
        <v>45</v>
      </c>
      <c r="C322" s="516"/>
      <c r="D322" s="516"/>
      <c r="E322" s="516"/>
      <c r="F322" s="516"/>
      <c r="G322" s="516"/>
      <c r="H322" s="516"/>
    </row>
    <row r="323" spans="2:9" ht="30" customHeight="1">
      <c r="B323" s="12" t="s">
        <v>1</v>
      </c>
      <c r="C323" s="12" t="s">
        <v>47</v>
      </c>
      <c r="D323" s="12" t="s">
        <v>48</v>
      </c>
      <c r="E323" s="12" t="s">
        <v>49</v>
      </c>
      <c r="F323" s="12" t="s">
        <v>50</v>
      </c>
      <c r="G323" s="12" t="s">
        <v>18</v>
      </c>
      <c r="H323" s="12" t="s">
        <v>19</v>
      </c>
    </row>
    <row r="324" spans="2:9">
      <c r="B324" s="2">
        <v>1</v>
      </c>
      <c r="C324" s="13" t="s">
        <v>51</v>
      </c>
      <c r="D324" s="15">
        <v>1</v>
      </c>
      <c r="E324" s="31">
        <v>1.6583333333333332</v>
      </c>
      <c r="F324" s="137">
        <v>0.25</v>
      </c>
      <c r="G324" s="18">
        <v>132666.73852777775</v>
      </c>
      <c r="H324" s="3">
        <f>G324*F324*E324*D324</f>
        <v>55001.418681307856</v>
      </c>
    </row>
    <row r="325" spans="2:9" s="23" customFormat="1" ht="15" customHeight="1">
      <c r="B325" s="2">
        <v>2</v>
      </c>
      <c r="C325" s="13" t="s">
        <v>52</v>
      </c>
      <c r="D325" s="15">
        <v>2</v>
      </c>
      <c r="E325" s="31">
        <v>1.6583333333333332</v>
      </c>
      <c r="F325" s="137">
        <v>0.25</v>
      </c>
      <c r="G325" s="18">
        <v>99500.071861111108</v>
      </c>
      <c r="H325" s="3">
        <f>G325*F325*E325*D325</f>
        <v>82502.142918171288</v>
      </c>
      <c r="I325" s="306"/>
    </row>
    <row r="326" spans="2:9">
      <c r="B326" s="2"/>
      <c r="C326" s="13"/>
      <c r="D326" s="15"/>
      <c r="E326" s="2"/>
      <c r="F326" s="24"/>
      <c r="G326" s="18"/>
      <c r="H326" s="3"/>
    </row>
    <row r="327" spans="2:9" ht="15.75" customHeight="1">
      <c r="B327" s="2"/>
      <c r="C327" s="5" t="s">
        <v>54</v>
      </c>
      <c r="D327" s="5"/>
      <c r="E327" s="5"/>
      <c r="F327" s="5"/>
      <c r="G327" s="5"/>
      <c r="H327" s="4">
        <f>H325+H324</f>
        <v>137503.56159947914</v>
      </c>
    </row>
    <row r="328" spans="2:9" ht="21.6" customHeight="1">
      <c r="B328" s="19"/>
      <c r="C328" s="20" t="s">
        <v>71</v>
      </c>
      <c r="D328" s="21"/>
      <c r="E328" s="21"/>
      <c r="F328" s="21"/>
      <c r="G328" s="21"/>
      <c r="H328" s="22">
        <f>H327+H321+H314+H310</f>
        <v>894024.27551040682</v>
      </c>
    </row>
    <row r="329" spans="2:9" s="11" customFormat="1" ht="15" customHeight="1">
      <c r="B329" s="6"/>
      <c r="C329" s="6"/>
      <c r="D329" s="6"/>
      <c r="E329" s="6"/>
      <c r="F329" s="6"/>
      <c r="G329" s="6"/>
      <c r="H329" s="6"/>
      <c r="I329" s="304"/>
    </row>
    <row r="330" spans="2:9" ht="15.75" customHeight="1">
      <c r="B330" s="518" t="s">
        <v>254</v>
      </c>
      <c r="C330" s="519"/>
      <c r="D330" s="519"/>
      <c r="E330" s="519"/>
      <c r="F330" s="519"/>
      <c r="G330" s="8"/>
      <c r="H330" s="8"/>
    </row>
    <row r="331" spans="2:9" ht="18" customHeight="1">
      <c r="B331" s="520"/>
      <c r="C331" s="521"/>
      <c r="D331" s="521"/>
      <c r="E331" s="521"/>
      <c r="F331" s="521"/>
      <c r="G331" s="8" t="s">
        <v>13</v>
      </c>
      <c r="H331" s="8" t="s">
        <v>61</v>
      </c>
    </row>
    <row r="332" spans="2:9" ht="6.6" customHeight="1">
      <c r="B332" s="10"/>
      <c r="C332" s="10"/>
      <c r="D332" s="10"/>
      <c r="E332" s="10"/>
      <c r="F332" s="10"/>
      <c r="G332" s="10"/>
      <c r="H332" s="10"/>
    </row>
    <row r="333" spans="2:9">
      <c r="B333" s="515" t="s">
        <v>144</v>
      </c>
      <c r="C333" s="516"/>
      <c r="D333" s="516"/>
      <c r="E333" s="516"/>
      <c r="F333" s="516"/>
      <c r="G333" s="516"/>
      <c r="H333" s="517"/>
    </row>
    <row r="334" spans="2:9" ht="24.75" customHeight="1">
      <c r="B334" s="12" t="s">
        <v>1</v>
      </c>
      <c r="C334" s="12" t="s">
        <v>14</v>
      </c>
      <c r="D334" s="12" t="s">
        <v>15</v>
      </c>
      <c r="E334" s="12" t="s">
        <v>16</v>
      </c>
      <c r="F334" s="12" t="s">
        <v>17</v>
      </c>
      <c r="G334" s="12"/>
      <c r="H334" s="12" t="s">
        <v>19</v>
      </c>
    </row>
    <row r="335" spans="2:9">
      <c r="B335" s="2">
        <v>1</v>
      </c>
      <c r="C335" s="13" t="s">
        <v>77</v>
      </c>
      <c r="D335" s="2" t="s">
        <v>3</v>
      </c>
      <c r="E335" s="2">
        <v>1</v>
      </c>
      <c r="F335" s="3">
        <f>INSUMOS!E59</f>
        <v>46610.184559369933</v>
      </c>
      <c r="G335" s="3"/>
      <c r="H335" s="3">
        <f>F335*E335</f>
        <v>46610.184559369933</v>
      </c>
    </row>
    <row r="336" spans="2:9">
      <c r="B336" s="2">
        <v>2</v>
      </c>
      <c r="C336" s="65" t="s">
        <v>78</v>
      </c>
      <c r="D336" s="66" t="s">
        <v>3</v>
      </c>
      <c r="E336" s="66">
        <v>3</v>
      </c>
      <c r="F336" s="3">
        <f>INSUMOS!E60</f>
        <v>22358.085993632805</v>
      </c>
      <c r="G336" s="3"/>
      <c r="H336" s="3">
        <f t="shared" ref="H336:H359" si="31">F336*E336</f>
        <v>67074.257980898416</v>
      </c>
    </row>
    <row r="337" spans="2:8">
      <c r="B337" s="2">
        <v>3</v>
      </c>
      <c r="C337" s="65" t="s">
        <v>79</v>
      </c>
      <c r="D337" s="66" t="s">
        <v>225</v>
      </c>
      <c r="E337" s="66">
        <v>60</v>
      </c>
      <c r="F337" s="3">
        <f>INSUMOS!E61</f>
        <v>3369.1322686957033</v>
      </c>
      <c r="G337" s="3"/>
      <c r="H337" s="3">
        <f t="shared" si="31"/>
        <v>202147.93612174218</v>
      </c>
    </row>
    <row r="338" spans="2:8">
      <c r="B338" s="2">
        <v>4</v>
      </c>
      <c r="C338" s="65" t="s">
        <v>80</v>
      </c>
      <c r="D338" s="66" t="s">
        <v>225</v>
      </c>
      <c r="E338" s="66">
        <v>50</v>
      </c>
      <c r="F338" s="3">
        <f>INSUMOS!E62</f>
        <v>3369.1322686957033</v>
      </c>
      <c r="G338" s="3"/>
      <c r="H338" s="3">
        <f t="shared" si="31"/>
        <v>168456.61343478516</v>
      </c>
    </row>
    <row r="339" spans="2:8">
      <c r="B339" s="2">
        <v>5</v>
      </c>
      <c r="C339" s="65" t="s">
        <v>212</v>
      </c>
      <c r="D339" s="66" t="s">
        <v>225</v>
      </c>
      <c r="E339" s="66">
        <v>50</v>
      </c>
      <c r="F339" s="3">
        <f>INSUMOS!E63</f>
        <v>3369.1322686957033</v>
      </c>
      <c r="G339" s="3"/>
      <c r="H339" s="3">
        <f t="shared" si="31"/>
        <v>168456.61343478516</v>
      </c>
    </row>
    <row r="340" spans="2:8">
      <c r="B340" s="2">
        <v>6</v>
      </c>
      <c r="C340" s="13" t="s">
        <v>213</v>
      </c>
      <c r="D340" s="66" t="s">
        <v>225</v>
      </c>
      <c r="E340" s="112">
        <v>2.5</v>
      </c>
      <c r="F340" s="3">
        <f>INSUMOS!E46</f>
        <v>15987.275390625</v>
      </c>
      <c r="G340" s="3"/>
      <c r="H340" s="3">
        <f t="shared" si="31"/>
        <v>39968.1884765625</v>
      </c>
    </row>
    <row r="341" spans="2:8">
      <c r="B341" s="2">
        <v>7</v>
      </c>
      <c r="C341" s="65" t="s">
        <v>81</v>
      </c>
      <c r="D341" s="66" t="s">
        <v>3</v>
      </c>
      <c r="E341" s="66">
        <v>7</v>
      </c>
      <c r="F341" s="3">
        <f>INSUMOS!E67</f>
        <v>4428.7856163632805</v>
      </c>
      <c r="G341" s="3"/>
      <c r="H341" s="3">
        <f t="shared" si="31"/>
        <v>31001.499314542962</v>
      </c>
    </row>
    <row r="342" spans="2:8">
      <c r="B342" s="2">
        <v>8</v>
      </c>
      <c r="C342" s="65" t="s">
        <v>82</v>
      </c>
      <c r="D342" s="66" t="s">
        <v>3</v>
      </c>
      <c r="E342" s="66">
        <v>2</v>
      </c>
      <c r="F342" s="3">
        <f>INSUMOS!E68</f>
        <v>6102.0727673554684</v>
      </c>
      <c r="G342" s="3"/>
      <c r="H342" s="3">
        <f t="shared" si="31"/>
        <v>12204.145534710937</v>
      </c>
    </row>
    <row r="343" spans="2:8">
      <c r="B343" s="2">
        <v>9</v>
      </c>
      <c r="C343" s="65" t="s">
        <v>83</v>
      </c>
      <c r="D343" s="66" t="s">
        <v>3</v>
      </c>
      <c r="E343" s="66">
        <v>2</v>
      </c>
      <c r="F343" s="3">
        <f>INSUMOS!E69</f>
        <v>5739.4320366796874</v>
      </c>
      <c r="G343" s="3"/>
      <c r="H343" s="3">
        <f t="shared" si="31"/>
        <v>11478.864073359375</v>
      </c>
    </row>
    <row r="344" spans="2:8">
      <c r="B344" s="2">
        <v>10</v>
      </c>
      <c r="C344" s="65" t="s">
        <v>84</v>
      </c>
      <c r="D344" s="66" t="s">
        <v>225</v>
      </c>
      <c r="E344" s="66">
        <v>27</v>
      </c>
      <c r="F344" s="3">
        <f>INSUMOS!E70</f>
        <v>13991.650238671875</v>
      </c>
      <c r="G344" s="3"/>
      <c r="H344" s="3">
        <f t="shared" si="31"/>
        <v>377774.55644414062</v>
      </c>
    </row>
    <row r="345" spans="2:8">
      <c r="B345" s="2">
        <v>11</v>
      </c>
      <c r="C345" s="65" t="s">
        <v>85</v>
      </c>
      <c r="D345" s="66" t="s">
        <v>3</v>
      </c>
      <c r="E345" s="66">
        <v>7</v>
      </c>
      <c r="F345" s="3">
        <f>INSUMOS!E71</f>
        <v>3569.2985302734378</v>
      </c>
      <c r="G345" s="3"/>
      <c r="H345" s="3">
        <f t="shared" si="31"/>
        <v>24985.089711914065</v>
      </c>
    </row>
    <row r="346" spans="2:8">
      <c r="B346" s="2">
        <v>12</v>
      </c>
      <c r="C346" s="65" t="s">
        <v>73</v>
      </c>
      <c r="D346" s="66" t="s">
        <v>3</v>
      </c>
      <c r="E346" s="66">
        <v>32</v>
      </c>
      <c r="F346" s="3">
        <f>INSUMOS!E72</f>
        <v>2641.2809124023438</v>
      </c>
      <c r="G346" s="3"/>
      <c r="H346" s="3">
        <f t="shared" si="31"/>
        <v>84520.989196875002</v>
      </c>
    </row>
    <row r="347" spans="2:8">
      <c r="B347" s="2">
        <v>13</v>
      </c>
      <c r="C347" s="65" t="s">
        <v>86</v>
      </c>
      <c r="D347" s="66" t="s">
        <v>3</v>
      </c>
      <c r="E347" s="66">
        <v>15</v>
      </c>
      <c r="F347" s="3">
        <f>INSUMOS!E72</f>
        <v>2641.2809124023438</v>
      </c>
      <c r="G347" s="3"/>
      <c r="H347" s="3">
        <f t="shared" si="31"/>
        <v>39619.21368603516</v>
      </c>
    </row>
    <row r="348" spans="2:8">
      <c r="B348" s="2">
        <v>14</v>
      </c>
      <c r="C348" s="65" t="s">
        <v>87</v>
      </c>
      <c r="D348" s="66" t="s">
        <v>3</v>
      </c>
      <c r="E348" s="66">
        <v>27</v>
      </c>
      <c r="F348" s="3">
        <f>INSUMOS!E73</f>
        <v>528.25618248046874</v>
      </c>
      <c r="G348" s="3"/>
      <c r="H348" s="3">
        <f t="shared" si="31"/>
        <v>14262.916926972655</v>
      </c>
    </row>
    <row r="349" spans="2:8">
      <c r="B349" s="2">
        <v>15</v>
      </c>
      <c r="C349" s="65" t="s">
        <v>88</v>
      </c>
      <c r="D349" s="66" t="s">
        <v>3</v>
      </c>
      <c r="E349" s="66">
        <v>4</v>
      </c>
      <c r="F349" s="3">
        <f>INSUMOS!E74</f>
        <v>9280.1761787109353</v>
      </c>
      <c r="G349" s="3"/>
      <c r="H349" s="3">
        <f t="shared" si="31"/>
        <v>37120.704714843741</v>
      </c>
    </row>
    <row r="350" spans="2:8">
      <c r="B350" s="2">
        <v>16</v>
      </c>
      <c r="C350" s="65" t="s">
        <v>89</v>
      </c>
      <c r="D350" s="66" t="s">
        <v>3</v>
      </c>
      <c r="E350" s="66">
        <v>4</v>
      </c>
      <c r="F350" s="3">
        <f>INSUMOS!E75</f>
        <v>3963.3490880156255</v>
      </c>
      <c r="G350" s="3"/>
      <c r="H350" s="3">
        <f t="shared" si="31"/>
        <v>15853.396352062502</v>
      </c>
    </row>
    <row r="351" spans="2:8">
      <c r="B351" s="2">
        <v>17</v>
      </c>
      <c r="C351" s="65" t="s">
        <v>90</v>
      </c>
      <c r="D351" s="66" t="s">
        <v>3</v>
      </c>
      <c r="E351" s="66">
        <v>4</v>
      </c>
      <c r="F351" s="3">
        <f>INSUMOS!E76</f>
        <v>4668.6424775976557</v>
      </c>
      <c r="G351" s="3"/>
      <c r="H351" s="3">
        <f t="shared" si="31"/>
        <v>18674.569910390623</v>
      </c>
    </row>
    <row r="352" spans="2:8">
      <c r="B352" s="2">
        <v>18</v>
      </c>
      <c r="C352" s="65" t="s">
        <v>209</v>
      </c>
      <c r="D352" s="66" t="s">
        <v>3</v>
      </c>
      <c r="E352" s="66">
        <v>14</v>
      </c>
      <c r="F352" s="3">
        <f>INSUMOS!E77</f>
        <v>77.096848253906245</v>
      </c>
      <c r="G352" s="3"/>
      <c r="H352" s="3">
        <f t="shared" si="31"/>
        <v>1079.3558755546874</v>
      </c>
    </row>
    <row r="353" spans="2:8">
      <c r="B353" s="2">
        <v>19</v>
      </c>
      <c r="C353" s="65" t="s">
        <v>91</v>
      </c>
      <c r="D353" s="66" t="s">
        <v>3</v>
      </c>
      <c r="E353" s="66">
        <v>4</v>
      </c>
      <c r="F353" s="3">
        <f>INSUMOS!E78</f>
        <v>7995.2287078125</v>
      </c>
      <c r="G353" s="3"/>
      <c r="H353" s="3">
        <f t="shared" si="31"/>
        <v>31980.91483125</v>
      </c>
    </row>
    <row r="354" spans="2:8">
      <c r="B354" s="2">
        <v>20</v>
      </c>
      <c r="C354" s="65" t="s">
        <v>92</v>
      </c>
      <c r="D354" s="66" t="s">
        <v>3</v>
      </c>
      <c r="E354" s="66">
        <v>3</v>
      </c>
      <c r="F354" s="3">
        <f>INSUMOS!E79</f>
        <v>8994.6322962890645</v>
      </c>
      <c r="G354" s="3"/>
      <c r="H354" s="3">
        <f t="shared" si="31"/>
        <v>26983.896888867195</v>
      </c>
    </row>
    <row r="355" spans="2:8">
      <c r="B355" s="2">
        <v>21</v>
      </c>
      <c r="C355" s="65" t="s">
        <v>93</v>
      </c>
      <c r="D355" s="66" t="s">
        <v>3</v>
      </c>
      <c r="E355" s="66">
        <v>1</v>
      </c>
      <c r="F355" s="3">
        <f>INSUMOS!E80</f>
        <v>12483.978539484375</v>
      </c>
      <c r="G355" s="3"/>
      <c r="H355" s="3">
        <f t="shared" si="31"/>
        <v>12483.978539484375</v>
      </c>
    </row>
    <row r="356" spans="2:8">
      <c r="B356" s="2">
        <v>22</v>
      </c>
      <c r="C356" s="65" t="s">
        <v>94</v>
      </c>
      <c r="D356" s="66" t="s">
        <v>3</v>
      </c>
      <c r="E356" s="113">
        <v>0.6</v>
      </c>
      <c r="F356" s="3">
        <f>INSUMOS!E81</f>
        <v>40261.687421484377</v>
      </c>
      <c r="G356" s="3"/>
      <c r="H356" s="3">
        <f t="shared" si="31"/>
        <v>24157.012452890627</v>
      </c>
    </row>
    <row r="357" spans="2:8">
      <c r="B357" s="2">
        <v>23</v>
      </c>
      <c r="C357" s="65" t="s">
        <v>95</v>
      </c>
      <c r="D357" s="66" t="s">
        <v>3</v>
      </c>
      <c r="E357" s="113">
        <v>0.6</v>
      </c>
      <c r="F357" s="3">
        <f>INSUMOS!E82</f>
        <v>9708.4920023437517</v>
      </c>
      <c r="G357" s="3"/>
      <c r="H357" s="3">
        <f t="shared" si="31"/>
        <v>5825.0952014062505</v>
      </c>
    </row>
    <row r="358" spans="2:8">
      <c r="B358" s="2">
        <v>24</v>
      </c>
      <c r="C358" s="65" t="s">
        <v>96</v>
      </c>
      <c r="D358" s="66" t="s">
        <v>3</v>
      </c>
      <c r="E358" s="113">
        <v>0.09</v>
      </c>
      <c r="F358" s="3">
        <f>INSUMOS!E83</f>
        <v>9708.4920023437517</v>
      </c>
      <c r="G358" s="3"/>
      <c r="H358" s="3">
        <f t="shared" si="31"/>
        <v>873.76428021093761</v>
      </c>
    </row>
    <row r="359" spans="2:8">
      <c r="B359" s="2">
        <v>25</v>
      </c>
      <c r="C359" s="65" t="s">
        <v>97</v>
      </c>
      <c r="D359" s="66" t="s">
        <v>3</v>
      </c>
      <c r="E359" s="113">
        <v>0.09</v>
      </c>
      <c r="F359" s="3">
        <f>INSUMOS!E84</f>
        <v>9708.4920023437517</v>
      </c>
      <c r="G359" s="3"/>
      <c r="H359" s="3">
        <f t="shared" si="31"/>
        <v>873.76428021093761</v>
      </c>
    </row>
    <row r="360" spans="2:8">
      <c r="B360" s="9"/>
      <c r="C360" s="5" t="s">
        <v>32</v>
      </c>
      <c r="D360" s="5"/>
      <c r="E360" s="5"/>
      <c r="F360" s="5"/>
      <c r="G360" s="5"/>
      <c r="H360" s="4">
        <f>SUM(H335:H359)</f>
        <v>1464467.5222238658</v>
      </c>
    </row>
    <row r="361" spans="2:8">
      <c r="B361" s="540" t="s">
        <v>33</v>
      </c>
      <c r="C361" s="540"/>
      <c r="D361" s="540"/>
      <c r="E361" s="540"/>
      <c r="F361" s="540"/>
      <c r="G361" s="540"/>
      <c r="H361" s="540"/>
    </row>
    <row r="362" spans="2:8">
      <c r="B362" s="12" t="s">
        <v>1</v>
      </c>
      <c r="C362" s="12" t="s">
        <v>34</v>
      </c>
      <c r="D362" s="12" t="s">
        <v>35</v>
      </c>
      <c r="E362" s="12" t="s">
        <v>36</v>
      </c>
      <c r="F362" s="12" t="s">
        <v>37</v>
      </c>
      <c r="G362" s="12" t="s">
        <v>18</v>
      </c>
      <c r="H362" s="12" t="s">
        <v>19</v>
      </c>
    </row>
    <row r="363" spans="2:8">
      <c r="B363" s="2">
        <v>1</v>
      </c>
      <c r="C363" s="13" t="s">
        <v>100</v>
      </c>
      <c r="D363" s="66" t="s">
        <v>3</v>
      </c>
      <c r="E363" s="15">
        <v>6875.1780799739572</v>
      </c>
      <c r="F363" s="16">
        <v>1</v>
      </c>
      <c r="G363" s="3">
        <f>F363*E363</f>
        <v>6875.1780799739572</v>
      </c>
      <c r="H363" s="3">
        <f>G363</f>
        <v>6875.1780799739572</v>
      </c>
    </row>
    <row r="364" spans="2:8">
      <c r="B364" s="2"/>
      <c r="C364" s="5" t="s">
        <v>39</v>
      </c>
      <c r="D364" s="5"/>
      <c r="E364" s="5"/>
      <c r="F364" s="5"/>
      <c r="G364" s="5"/>
      <c r="H364" s="4">
        <f>H363</f>
        <v>6875.1780799739572</v>
      </c>
    </row>
    <row r="365" spans="2:8">
      <c r="B365" s="540" t="s">
        <v>40</v>
      </c>
      <c r="C365" s="540"/>
      <c r="D365" s="540"/>
      <c r="E365" s="540"/>
      <c r="F365" s="540"/>
      <c r="G365" s="540"/>
      <c r="H365" s="540"/>
    </row>
    <row r="366" spans="2:8" ht="24" customHeight="1">
      <c r="B366" s="12" t="s">
        <v>1</v>
      </c>
      <c r="C366" s="12" t="s">
        <v>41</v>
      </c>
      <c r="D366" s="12" t="s">
        <v>15</v>
      </c>
      <c r="E366" s="12" t="s">
        <v>42</v>
      </c>
      <c r="F366" s="12" t="s">
        <v>43</v>
      </c>
      <c r="G366" s="12" t="str">
        <f>+G316</f>
        <v>DISTANCIA</v>
      </c>
      <c r="H366" s="12" t="s">
        <v>19</v>
      </c>
    </row>
    <row r="367" spans="2:8">
      <c r="B367" s="2">
        <v>1</v>
      </c>
      <c r="C367" s="13" t="str">
        <f>+C39</f>
        <v>Transporte Fluvial terrestre Jurado - Resguardos</v>
      </c>
      <c r="D367" s="2" t="s">
        <v>102</v>
      </c>
      <c r="E367" s="2">
        <v>35</v>
      </c>
      <c r="F367" s="17">
        <f>+TRANSPORTE!E5</f>
        <v>110</v>
      </c>
      <c r="G367" s="29">
        <f>+TRANSPORTE!F5</f>
        <v>60</v>
      </c>
      <c r="H367" s="18">
        <f>G367*F367*E367</f>
        <v>231000</v>
      </c>
    </row>
    <row r="368" spans="2:8">
      <c r="B368" s="2">
        <v>2</v>
      </c>
      <c r="C368" s="13" t="str">
        <f>+C40</f>
        <v>Transporte terrestre animal - lomo de hombre</v>
      </c>
      <c r="D368" s="2" t="s">
        <v>102</v>
      </c>
      <c r="E368" s="2">
        <v>35</v>
      </c>
      <c r="F368" s="17">
        <f>+TRANSPORTE!E6</f>
        <v>200</v>
      </c>
      <c r="G368" s="29">
        <f>+TRANSPORTE!F6</f>
        <v>15</v>
      </c>
      <c r="H368" s="18">
        <f t="shared" ref="H368" si="32">G368*F368*E368</f>
        <v>105000</v>
      </c>
    </row>
    <row r="369" spans="2:8">
      <c r="B369" s="2"/>
      <c r="C369" s="13"/>
      <c r="D369" s="2"/>
      <c r="E369" s="2"/>
      <c r="F369" s="17"/>
      <c r="G369" s="31"/>
      <c r="H369" s="3"/>
    </row>
    <row r="370" spans="2:8">
      <c r="B370" s="2"/>
      <c r="C370" s="5" t="s">
        <v>44</v>
      </c>
      <c r="D370" s="5"/>
      <c r="E370" s="5"/>
      <c r="F370" s="5"/>
      <c r="G370" s="5"/>
      <c r="H370" s="4">
        <f>H368+H367</f>
        <v>336000</v>
      </c>
    </row>
    <row r="371" spans="2:8">
      <c r="B371" s="540" t="s">
        <v>45</v>
      </c>
      <c r="C371" s="540"/>
      <c r="D371" s="540"/>
      <c r="E371" s="540"/>
      <c r="F371" s="540"/>
      <c r="G371" s="540"/>
      <c r="H371" s="540"/>
    </row>
    <row r="372" spans="2:8" ht="25.95" customHeight="1">
      <c r="B372" s="12" t="s">
        <v>46</v>
      </c>
      <c r="C372" s="12" t="s">
        <v>47</v>
      </c>
      <c r="D372" s="12" t="s">
        <v>48</v>
      </c>
      <c r="E372" s="12" t="s">
        <v>49</v>
      </c>
      <c r="F372" s="12" t="s">
        <v>50</v>
      </c>
      <c r="G372" s="12" t="s">
        <v>18</v>
      </c>
      <c r="H372" s="12" t="s">
        <v>19</v>
      </c>
    </row>
    <row r="373" spans="2:8">
      <c r="B373" s="2">
        <v>1</v>
      </c>
      <c r="C373" s="13" t="s">
        <v>51</v>
      </c>
      <c r="D373" s="15">
        <v>1</v>
      </c>
      <c r="E373" s="31">
        <v>1.6583333333333332</v>
      </c>
      <c r="F373" s="137">
        <v>0.2</v>
      </c>
      <c r="G373" s="18">
        <v>132666.73852777775</v>
      </c>
      <c r="H373" s="3">
        <f>G373*F373*E373*D373</f>
        <v>44001.134945046288</v>
      </c>
    </row>
    <row r="374" spans="2:8">
      <c r="B374" s="2">
        <v>2</v>
      </c>
      <c r="C374" s="13" t="s">
        <v>52</v>
      </c>
      <c r="D374" s="15">
        <v>2</v>
      </c>
      <c r="E374" s="31">
        <v>1.6583333333333332</v>
      </c>
      <c r="F374" s="137">
        <v>0.2</v>
      </c>
      <c r="G374" s="18">
        <v>99500.071861111108</v>
      </c>
      <c r="H374" s="3">
        <f>G374*F374*E374*D374</f>
        <v>66001.714334537042</v>
      </c>
    </row>
    <row r="375" spans="2:8">
      <c r="B375" s="2"/>
      <c r="C375" s="13"/>
      <c r="D375" s="15"/>
      <c r="E375" s="2"/>
      <c r="F375" s="16"/>
      <c r="G375" s="18"/>
      <c r="H375" s="3"/>
    </row>
    <row r="376" spans="2:8" ht="15" customHeight="1">
      <c r="B376" s="2"/>
      <c r="C376" s="13"/>
      <c r="D376" s="2"/>
      <c r="E376" s="2"/>
      <c r="F376" s="17"/>
      <c r="G376" s="18"/>
      <c r="H376" s="3"/>
    </row>
    <row r="377" spans="2:8" ht="15" customHeight="1">
      <c r="B377" s="2"/>
      <c r="C377" s="5" t="s">
        <v>54</v>
      </c>
      <c r="D377" s="5"/>
      <c r="E377" s="5"/>
      <c r="F377" s="5"/>
      <c r="G377" s="5"/>
      <c r="H377" s="4">
        <f>H374+H373+H375</f>
        <v>110002.84927958333</v>
      </c>
    </row>
    <row r="378" spans="2:8" ht="18">
      <c r="B378" s="19"/>
      <c r="C378" s="20" t="s">
        <v>98</v>
      </c>
      <c r="D378" s="21"/>
      <c r="E378" s="21"/>
      <c r="F378" s="21"/>
      <c r="G378" s="21"/>
      <c r="H378" s="22">
        <f>H377+H370+H364+H360</f>
        <v>1917345.5495834232</v>
      </c>
    </row>
    <row r="380" spans="2:8" ht="15.75" customHeight="1">
      <c r="B380" s="518" t="s">
        <v>243</v>
      </c>
      <c r="C380" s="519"/>
      <c r="D380" s="519"/>
      <c r="E380" s="519"/>
      <c r="F380" s="519"/>
      <c r="G380" s="8"/>
      <c r="H380" s="8"/>
    </row>
    <row r="381" spans="2:8" ht="15.75" customHeight="1">
      <c r="B381" s="520"/>
      <c r="C381" s="521"/>
      <c r="D381" s="521"/>
      <c r="E381" s="521"/>
      <c r="F381" s="521"/>
      <c r="G381" s="8" t="s">
        <v>13</v>
      </c>
      <c r="H381" s="8" t="s">
        <v>61</v>
      </c>
    </row>
    <row r="382" spans="2:8">
      <c r="B382" s="515" t="s">
        <v>144</v>
      </c>
      <c r="C382" s="516"/>
      <c r="D382" s="516"/>
      <c r="E382" s="516"/>
      <c r="F382" s="516"/>
      <c r="G382" s="516"/>
      <c r="H382" s="517"/>
    </row>
    <row r="383" spans="2:8" ht="26.4" customHeight="1">
      <c r="B383" s="12" t="s">
        <v>1</v>
      </c>
      <c r="C383" s="12" t="s">
        <v>14</v>
      </c>
      <c r="D383" s="12" t="s">
        <v>15</v>
      </c>
      <c r="E383" s="12" t="s">
        <v>16</v>
      </c>
      <c r="F383" s="12" t="s">
        <v>263</v>
      </c>
      <c r="G383" s="12"/>
      <c r="H383" s="12" t="s">
        <v>19</v>
      </c>
    </row>
    <row r="384" spans="2:8">
      <c r="B384" s="2"/>
      <c r="C384" s="13"/>
      <c r="D384" s="2"/>
      <c r="E384" s="2"/>
      <c r="F384" s="3"/>
      <c r="G384" s="3"/>
      <c r="H384" s="3"/>
    </row>
    <row r="385" spans="2:8">
      <c r="B385" s="9"/>
      <c r="C385" s="5" t="s">
        <v>32</v>
      </c>
      <c r="D385" s="5"/>
      <c r="E385" s="5"/>
      <c r="F385" s="5"/>
      <c r="G385" s="5"/>
      <c r="H385" s="4">
        <v>0</v>
      </c>
    </row>
    <row r="386" spans="2:8">
      <c r="B386" s="515" t="s">
        <v>33</v>
      </c>
      <c r="C386" s="516"/>
      <c r="D386" s="516"/>
      <c r="E386" s="516"/>
      <c r="F386" s="516"/>
      <c r="G386" s="516"/>
      <c r="H386" s="517"/>
    </row>
    <row r="387" spans="2:8">
      <c r="B387" s="12" t="s">
        <v>1</v>
      </c>
      <c r="C387" s="12" t="s">
        <v>34</v>
      </c>
      <c r="D387" s="12" t="s">
        <v>35</v>
      </c>
      <c r="E387" s="12" t="s">
        <v>36</v>
      </c>
      <c r="F387" s="12" t="s">
        <v>37</v>
      </c>
      <c r="G387" s="12" t="s">
        <v>18</v>
      </c>
      <c r="H387" s="12" t="s">
        <v>19</v>
      </c>
    </row>
    <row r="388" spans="2:8">
      <c r="B388" s="2">
        <v>1</v>
      </c>
      <c r="C388" s="13" t="s">
        <v>100</v>
      </c>
      <c r="D388" s="2" t="s">
        <v>3</v>
      </c>
      <c r="E388" s="15">
        <v>6875.1780799739572</v>
      </c>
      <c r="F388" s="16">
        <v>1</v>
      </c>
      <c r="G388" s="3">
        <f>+F388*E388</f>
        <v>6875.1780799739572</v>
      </c>
      <c r="H388" s="3">
        <f>+G388</f>
        <v>6875.1780799739572</v>
      </c>
    </row>
    <row r="389" spans="2:8">
      <c r="B389" s="2"/>
      <c r="C389" s="5" t="s">
        <v>39</v>
      </c>
      <c r="D389" s="5"/>
      <c r="E389" s="5"/>
      <c r="F389" s="5"/>
      <c r="G389" s="5"/>
      <c r="H389" s="4">
        <f>+H388</f>
        <v>6875.1780799739572</v>
      </c>
    </row>
    <row r="390" spans="2:8">
      <c r="B390" s="515" t="s">
        <v>40</v>
      </c>
      <c r="C390" s="516"/>
      <c r="D390" s="516"/>
      <c r="E390" s="516"/>
      <c r="F390" s="516"/>
      <c r="G390" s="516"/>
      <c r="H390" s="517"/>
    </row>
    <row r="391" spans="2:8">
      <c r="B391" s="12" t="s">
        <v>1</v>
      </c>
      <c r="C391" s="12" t="s">
        <v>41</v>
      </c>
      <c r="D391" s="12" t="s">
        <v>15</v>
      </c>
      <c r="E391" s="12" t="s">
        <v>42</v>
      </c>
      <c r="F391" s="12" t="s">
        <v>154</v>
      </c>
      <c r="G391" s="12"/>
      <c r="H391" s="12" t="s">
        <v>19</v>
      </c>
    </row>
    <row r="392" spans="2:8">
      <c r="B392" s="2">
        <v>1</v>
      </c>
      <c r="C392" s="13" t="s">
        <v>155</v>
      </c>
      <c r="D392" s="2" t="s">
        <v>3</v>
      </c>
      <c r="E392" s="2"/>
      <c r="F392" s="17">
        <v>24000</v>
      </c>
      <c r="G392" s="31"/>
      <c r="H392" s="3">
        <f>F392</f>
        <v>24000</v>
      </c>
    </row>
    <row r="393" spans="2:8">
      <c r="B393" s="2"/>
      <c r="C393" s="5" t="s">
        <v>44</v>
      </c>
      <c r="D393" s="5"/>
      <c r="E393" s="5"/>
      <c r="F393" s="5"/>
      <c r="G393" s="5"/>
      <c r="H393" s="4">
        <f>H392</f>
        <v>24000</v>
      </c>
    </row>
    <row r="394" spans="2:8">
      <c r="B394" s="515" t="s">
        <v>45</v>
      </c>
      <c r="C394" s="516"/>
      <c r="D394" s="516"/>
      <c r="E394" s="516"/>
      <c r="F394" s="516"/>
      <c r="G394" s="516"/>
      <c r="H394" s="517"/>
    </row>
    <row r="395" spans="2:8" ht="27" customHeight="1">
      <c r="B395" s="12" t="s">
        <v>46</v>
      </c>
      <c r="C395" s="12" t="s">
        <v>47</v>
      </c>
      <c r="D395" s="12" t="s">
        <v>48</v>
      </c>
      <c r="E395" s="12" t="s">
        <v>49</v>
      </c>
      <c r="F395" s="12" t="s">
        <v>50</v>
      </c>
      <c r="G395" s="12" t="s">
        <v>18</v>
      </c>
      <c r="H395" s="12" t="s">
        <v>19</v>
      </c>
    </row>
    <row r="396" spans="2:8">
      <c r="B396" s="2">
        <v>1</v>
      </c>
      <c r="C396" s="13" t="s">
        <v>156</v>
      </c>
      <c r="D396" s="15">
        <v>1</v>
      </c>
      <c r="E396" s="185">
        <v>1.6583333333333332</v>
      </c>
      <c r="F396" s="68">
        <v>0.1</v>
      </c>
      <c r="G396" s="18">
        <v>77388.960749999998</v>
      </c>
      <c r="H396" s="3">
        <f>G396*F396*E396*D396</f>
        <v>12833.669324375</v>
      </c>
    </row>
    <row r="397" spans="2:8">
      <c r="B397" s="2"/>
      <c r="C397" s="5" t="s">
        <v>54</v>
      </c>
      <c r="D397" s="5"/>
      <c r="E397" s="5"/>
      <c r="F397" s="5"/>
      <c r="G397" s="5"/>
      <c r="H397" s="4">
        <f>H396</f>
        <v>12833.669324375</v>
      </c>
    </row>
    <row r="398" spans="2:8" ht="18">
      <c r="B398" s="19"/>
      <c r="C398" s="20" t="s">
        <v>157</v>
      </c>
      <c r="D398" s="21"/>
      <c r="E398" s="21"/>
      <c r="F398" s="21"/>
      <c r="G398" s="21"/>
      <c r="H398" s="22">
        <f>H397+H393+H389+H385</f>
        <v>43708.847404348955</v>
      </c>
    </row>
    <row r="400" spans="2:8" ht="15">
      <c r="C400" s="102" t="s">
        <v>220</v>
      </c>
    </row>
    <row r="401" spans="3:8" ht="15">
      <c r="C401" s="101"/>
      <c r="D401"/>
      <c r="E401"/>
      <c r="F401"/>
      <c r="G401"/>
      <c r="H401" s="27"/>
    </row>
    <row r="402" spans="3:8" ht="15">
      <c r="C402" s="101"/>
      <c r="D402" s="524"/>
      <c r="E402" s="524"/>
      <c r="F402" s="524"/>
      <c r="G402" s="25"/>
    </row>
    <row r="403" spans="3:8" ht="15.6">
      <c r="C403" s="157"/>
      <c r="D403" s="524"/>
      <c r="E403" s="524"/>
      <c r="F403" s="524"/>
      <c r="G403" s="25"/>
    </row>
    <row r="404" spans="3:8" ht="15.6">
      <c r="C404" s="157"/>
      <c r="D404" s="524"/>
      <c r="E404" s="524"/>
      <c r="F404" s="524"/>
      <c r="G404" s="25"/>
    </row>
    <row r="405" spans="3:8" ht="15.6">
      <c r="C405" s="157"/>
    </row>
    <row r="406" spans="3:8" ht="15">
      <c r="C406" s="101" t="s">
        <v>221</v>
      </c>
    </row>
    <row r="407" spans="3:8" ht="15">
      <c r="C407" s="101" t="s">
        <v>222</v>
      </c>
    </row>
    <row r="408" spans="3:8" ht="15">
      <c r="C408" s="101" t="s">
        <v>223</v>
      </c>
    </row>
    <row r="409" spans="3:8" ht="15">
      <c r="C409" s="101" t="s">
        <v>224</v>
      </c>
    </row>
    <row r="410" spans="3:8">
      <c r="C410" s="89"/>
    </row>
  </sheetData>
  <mergeCells count="61">
    <mergeCell ref="B390:H390"/>
    <mergeCell ref="B394:H394"/>
    <mergeCell ref="B361:H361"/>
    <mergeCell ref="B365:H365"/>
    <mergeCell ref="B371:H371"/>
    <mergeCell ref="B382:H382"/>
    <mergeCell ref="B386:H386"/>
    <mergeCell ref="B78:H78"/>
    <mergeCell ref="B5:F6"/>
    <mergeCell ref="B52:F53"/>
    <mergeCell ref="B222:H222"/>
    <mergeCell ref="B36:H36"/>
    <mergeCell ref="B43:H43"/>
    <mergeCell ref="B55:H55"/>
    <mergeCell ref="B66:H66"/>
    <mergeCell ref="B71:H71"/>
    <mergeCell ref="B87:F88"/>
    <mergeCell ref="B232:H232"/>
    <mergeCell ref="B90:H90"/>
    <mergeCell ref="B100:H100"/>
    <mergeCell ref="B105:H105"/>
    <mergeCell ref="B112:H112"/>
    <mergeCell ref="B124:H124"/>
    <mergeCell ref="B210:H210"/>
    <mergeCell ref="B2:H2"/>
    <mergeCell ref="B3:H3"/>
    <mergeCell ref="B4:H4"/>
    <mergeCell ref="B8:H8"/>
    <mergeCell ref="B31:H31"/>
    <mergeCell ref="D403:F403"/>
    <mergeCell ref="D404:F404"/>
    <mergeCell ref="D402:F402"/>
    <mergeCell ref="B133:H133"/>
    <mergeCell ref="B138:H138"/>
    <mergeCell ref="B145:H145"/>
    <mergeCell ref="B157:H157"/>
    <mergeCell ref="B163:H163"/>
    <mergeCell ref="B168:H168"/>
    <mergeCell ref="B176:H176"/>
    <mergeCell ref="B237:H237"/>
    <mergeCell ref="B243:H243"/>
    <mergeCell ref="B255:H255"/>
    <mergeCell ref="B277:H277"/>
    <mergeCell ref="B282:H282"/>
    <mergeCell ref="B380:F381"/>
    <mergeCell ref="B333:H333"/>
    <mergeCell ref="B330:F331"/>
    <mergeCell ref="B121:F122"/>
    <mergeCell ref="B154:F155"/>
    <mergeCell ref="B219:F220"/>
    <mergeCell ref="B252:F253"/>
    <mergeCell ref="B289:H289"/>
    <mergeCell ref="B298:F300"/>
    <mergeCell ref="B302:H302"/>
    <mergeCell ref="B311:H311"/>
    <mergeCell ref="B315:H315"/>
    <mergeCell ref="B322:H322"/>
    <mergeCell ref="B184:F185"/>
    <mergeCell ref="B187:H187"/>
    <mergeCell ref="B197:H197"/>
    <mergeCell ref="B202:H202"/>
  </mergeCells>
  <printOptions horizontalCentered="1"/>
  <pageMargins left="0.43307086614173229" right="0.31496062992125984" top="1.1417322834645669" bottom="0.55118110236220474" header="0.31496062992125984" footer="0.31496062992125984"/>
  <pageSetup paperSize="122" fitToHeight="0" orientation="portrait" r:id="rId1"/>
  <headerFooter>
    <oddFooter xml:space="preserve">&amp;C
</oddFooter>
  </headerFooter>
  <rowBreaks count="10" manualBreakCount="10">
    <brk id="51" min="1" max="8" man="1"/>
    <brk id="86" min="1" max="8" man="1"/>
    <brk id="120" min="1" max="8" man="1"/>
    <brk id="153" min="1" max="8" man="1"/>
    <brk id="183" min="1" max="8" man="1"/>
    <brk id="218" min="1" max="8" man="1"/>
    <brk id="251" min="1" max="8" man="1"/>
    <brk id="297" min="1" max="8" man="1"/>
    <brk id="329" min="1" max="8" man="1"/>
    <brk id="379" min="1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workbookViewId="0">
      <selection activeCell="O9" sqref="O9"/>
    </sheetView>
  </sheetViews>
  <sheetFormatPr baseColWidth="10" defaultColWidth="26.33203125" defaultRowHeight="21.6" customHeight="1"/>
  <cols>
    <col min="1" max="1" width="7.6640625" style="33" customWidth="1"/>
    <col min="2" max="2" width="54.5546875" style="33" customWidth="1"/>
    <col min="3" max="3" width="90.109375" style="33" customWidth="1"/>
    <col min="4" max="4" width="11.33203125" style="33" bestFit="1" customWidth="1"/>
    <col min="5" max="5" width="7.6640625" style="33" bestFit="1" customWidth="1"/>
    <col min="6" max="6" width="17" style="33" bestFit="1" customWidth="1"/>
    <col min="7" max="7" width="15.88671875" style="33" customWidth="1"/>
    <col min="8" max="8" width="21.88671875" style="33" customWidth="1"/>
    <col min="9" max="9" width="27.33203125" style="33" customWidth="1"/>
    <col min="10" max="10" width="25.88671875" style="34" bestFit="1" customWidth="1"/>
    <col min="11" max="16384" width="26.33203125" style="33"/>
  </cols>
  <sheetData>
    <row r="1" spans="1:11" ht="21.6" customHeight="1" thickBot="1">
      <c r="A1" s="548"/>
      <c r="B1" s="549"/>
      <c r="C1" s="549"/>
      <c r="D1" s="549"/>
      <c r="E1" s="549"/>
      <c r="F1" s="549"/>
      <c r="G1" s="549"/>
      <c r="H1" s="549"/>
      <c r="I1" s="549"/>
      <c r="J1" s="550"/>
    </row>
    <row r="2" spans="1:11" ht="33" customHeight="1">
      <c r="A2" s="551" t="s">
        <v>795</v>
      </c>
      <c r="B2" s="552"/>
      <c r="C2" s="552"/>
      <c r="D2" s="552"/>
      <c r="E2" s="552"/>
      <c r="F2" s="552"/>
      <c r="G2" s="552"/>
      <c r="H2" s="552"/>
      <c r="I2" s="552"/>
      <c r="J2" s="553"/>
    </row>
    <row r="3" spans="1:11" ht="21.6" customHeight="1" thickBot="1">
      <c r="A3" s="548" t="s">
        <v>136</v>
      </c>
      <c r="B3" s="549"/>
      <c r="C3" s="549"/>
      <c r="D3" s="549"/>
      <c r="E3" s="549"/>
      <c r="F3" s="549"/>
      <c r="G3" s="549"/>
      <c r="H3" s="549"/>
      <c r="I3" s="549"/>
      <c r="J3" s="550"/>
    </row>
    <row r="4" spans="1:11" ht="21.6" customHeight="1">
      <c r="A4" s="39"/>
      <c r="B4" s="40"/>
      <c r="C4" s="40"/>
      <c r="D4" s="40"/>
      <c r="E4" s="40"/>
      <c r="F4" s="40"/>
      <c r="G4" s="40"/>
      <c r="H4" s="40"/>
      <c r="I4" s="40"/>
      <c r="J4" s="41"/>
    </row>
    <row r="5" spans="1:11" ht="21.6" customHeight="1">
      <c r="A5" s="554" t="s">
        <v>4</v>
      </c>
      <c r="B5" s="554"/>
      <c r="C5" s="555">
        <f>'PPTO. GENERAL'!K19</f>
        <v>4913328020.2357454</v>
      </c>
      <c r="D5" s="556"/>
      <c r="E5" s="555"/>
      <c r="F5" s="555"/>
      <c r="G5" s="555"/>
      <c r="H5" s="47"/>
      <c r="J5" s="42"/>
    </row>
    <row r="6" spans="1:11" ht="21.6" customHeight="1">
      <c r="A6" s="565" t="s">
        <v>137</v>
      </c>
      <c r="B6" s="566"/>
      <c r="C6" s="567">
        <v>7</v>
      </c>
      <c r="D6" s="568"/>
      <c r="E6" s="569"/>
      <c r="F6" s="569"/>
      <c r="G6" s="570"/>
      <c r="H6" s="48"/>
      <c r="J6" s="42"/>
    </row>
    <row r="7" spans="1:11" ht="21.6" customHeight="1">
      <c r="A7" s="43"/>
      <c r="B7" s="44"/>
      <c r="C7" s="44"/>
      <c r="D7" s="44"/>
      <c r="E7" s="44"/>
      <c r="F7" s="388"/>
      <c r="G7" s="388"/>
      <c r="H7" s="388"/>
      <c r="I7" s="388"/>
      <c r="J7" s="389"/>
      <c r="K7" s="145"/>
    </row>
    <row r="8" spans="1:11" ht="21.6" customHeight="1">
      <c r="A8" s="571" t="s">
        <v>135</v>
      </c>
      <c r="B8" s="571"/>
      <c r="C8" s="571"/>
      <c r="D8" s="572"/>
      <c r="E8" s="571"/>
      <c r="F8" s="573"/>
      <c r="G8" s="573"/>
      <c r="H8" s="573"/>
      <c r="I8" s="573"/>
      <c r="J8" s="573"/>
      <c r="K8" s="145"/>
    </row>
    <row r="9" spans="1:11" ht="33.75" customHeight="1">
      <c r="A9" s="588" t="s">
        <v>134</v>
      </c>
      <c r="B9" s="589"/>
      <c r="C9" s="589"/>
      <c r="D9" s="590"/>
      <c r="E9" s="589"/>
      <c r="F9" s="591"/>
      <c r="G9" s="591"/>
      <c r="H9" s="591"/>
      <c r="I9" s="591"/>
      <c r="J9" s="592"/>
      <c r="K9" s="145"/>
    </row>
    <row r="10" spans="1:11" ht="27.6">
      <c r="A10" s="67" t="s">
        <v>46</v>
      </c>
      <c r="B10" s="50" t="s">
        <v>128</v>
      </c>
      <c r="C10" s="67" t="s">
        <v>13</v>
      </c>
      <c r="D10" s="160" t="s">
        <v>226</v>
      </c>
      <c r="E10" s="50" t="s">
        <v>227</v>
      </c>
      <c r="F10" s="390" t="s">
        <v>138</v>
      </c>
      <c r="G10" s="390" t="s">
        <v>126</v>
      </c>
      <c r="H10" s="390" t="s">
        <v>140</v>
      </c>
      <c r="I10" s="390" t="s">
        <v>125</v>
      </c>
      <c r="J10" s="390" t="s">
        <v>124</v>
      </c>
      <c r="K10" s="145"/>
    </row>
    <row r="11" spans="1:11" ht="13.8">
      <c r="A11" s="574" t="s">
        <v>229</v>
      </c>
      <c r="B11" s="575"/>
      <c r="C11" s="575"/>
      <c r="D11" s="575"/>
      <c r="E11" s="575"/>
      <c r="F11" s="576"/>
      <c r="G11" s="576"/>
      <c r="H11" s="576"/>
      <c r="I11" s="576"/>
      <c r="J11" s="577"/>
      <c r="K11" s="145"/>
    </row>
    <row r="12" spans="1:11" ht="13.2">
      <c r="A12" s="153">
        <v>1</v>
      </c>
      <c r="B12" s="154" t="s">
        <v>133</v>
      </c>
      <c r="C12" s="153" t="s">
        <v>132</v>
      </c>
      <c r="D12" s="153">
        <v>1</v>
      </c>
      <c r="E12" s="161">
        <f>C6</f>
        <v>7</v>
      </c>
      <c r="F12" s="401">
        <v>0.3</v>
      </c>
      <c r="G12" s="402">
        <f>+FP!C13</f>
        <v>8000000</v>
      </c>
      <c r="H12" s="403">
        <f>FP!D45</f>
        <v>1.7029000000000001</v>
      </c>
      <c r="I12" s="404">
        <f>H12*G12*F12*E12*D12</f>
        <v>28608720</v>
      </c>
      <c r="J12" s="403">
        <f>I12/$C$5</f>
        <v>5.8226765813668042E-3</v>
      </c>
      <c r="K12" s="145"/>
    </row>
    <row r="13" spans="1:11" ht="13.2">
      <c r="A13" s="153">
        <v>2</v>
      </c>
      <c r="B13" s="154" t="s">
        <v>189</v>
      </c>
      <c r="C13" s="153" t="s">
        <v>132</v>
      </c>
      <c r="D13" s="153">
        <v>1</v>
      </c>
      <c r="E13" s="161">
        <f>C6</f>
        <v>7</v>
      </c>
      <c r="F13" s="401">
        <v>1</v>
      </c>
      <c r="G13" s="402">
        <f>+FP!E13</f>
        <v>6000000</v>
      </c>
      <c r="H13" s="403">
        <f>FP!F45</f>
        <v>1.7029000000000001</v>
      </c>
      <c r="I13" s="404">
        <f>H13*G13*F13*E13*D13</f>
        <v>71521800</v>
      </c>
      <c r="J13" s="403">
        <f t="shared" ref="J13:J15" si="0">I13/$C$5</f>
        <v>1.4556691453417011E-2</v>
      </c>
      <c r="K13" s="145"/>
    </row>
    <row r="14" spans="1:11" ht="13.2">
      <c r="A14" s="153">
        <v>3</v>
      </c>
      <c r="B14" s="154" t="s">
        <v>142</v>
      </c>
      <c r="C14" s="153" t="s">
        <v>132</v>
      </c>
      <c r="D14" s="153">
        <v>1</v>
      </c>
      <c r="E14" s="161">
        <f>E13</f>
        <v>7</v>
      </c>
      <c r="F14" s="401">
        <v>0.5</v>
      </c>
      <c r="G14" s="402">
        <f>+FP!G13</f>
        <v>2800000</v>
      </c>
      <c r="H14" s="403">
        <f>FP!H45</f>
        <v>1.7029000000000001</v>
      </c>
      <c r="I14" s="404">
        <f t="shared" ref="I14:I15" si="1">H14*G14*F14*E14*D14</f>
        <v>16688420</v>
      </c>
      <c r="J14" s="403">
        <f t="shared" si="0"/>
        <v>3.3965613391306361E-3</v>
      </c>
      <c r="K14" s="145"/>
    </row>
    <row r="15" spans="1:11" ht="13.2">
      <c r="A15" s="153">
        <v>4</v>
      </c>
      <c r="B15" s="154" t="s">
        <v>194</v>
      </c>
      <c r="C15" s="153" t="s">
        <v>132</v>
      </c>
      <c r="D15" s="153">
        <v>1</v>
      </c>
      <c r="E15" s="161">
        <f>E14</f>
        <v>7</v>
      </c>
      <c r="F15" s="401">
        <v>0.3</v>
      </c>
      <c r="G15" s="402">
        <f>+FP!I13</f>
        <v>3000000</v>
      </c>
      <c r="H15" s="403">
        <f>FP!J45</f>
        <v>1.7133</v>
      </c>
      <c r="I15" s="404">
        <f t="shared" si="1"/>
        <v>10793790</v>
      </c>
      <c r="J15" s="403">
        <f t="shared" si="0"/>
        <v>2.1968388749021698E-3</v>
      </c>
      <c r="K15" s="145"/>
    </row>
    <row r="16" spans="1:11" ht="13.2">
      <c r="A16" s="153"/>
      <c r="B16" s="154"/>
      <c r="C16" s="153"/>
      <c r="D16" s="153"/>
      <c r="E16" s="161"/>
      <c r="F16" s="401"/>
      <c r="G16" s="402"/>
      <c r="H16" s="405"/>
      <c r="I16" s="404"/>
      <c r="J16" s="403"/>
      <c r="K16" s="145"/>
    </row>
    <row r="17" spans="1:11" ht="13.8">
      <c r="A17" s="578" t="s">
        <v>228</v>
      </c>
      <c r="B17" s="579"/>
      <c r="C17" s="579"/>
      <c r="D17" s="579"/>
      <c r="E17" s="579"/>
      <c r="F17" s="580"/>
      <c r="G17" s="580"/>
      <c r="H17" s="580"/>
      <c r="I17" s="580"/>
      <c r="J17" s="581"/>
      <c r="K17" s="145"/>
    </row>
    <row r="18" spans="1:11" ht="13.2">
      <c r="A18" s="70">
        <v>5</v>
      </c>
      <c r="B18" s="71" t="s">
        <v>182</v>
      </c>
      <c r="C18" s="70" t="s">
        <v>132</v>
      </c>
      <c r="D18" s="153">
        <v>2</v>
      </c>
      <c r="E18" s="115">
        <f>E15</f>
        <v>7</v>
      </c>
      <c r="F18" s="116">
        <v>0.6</v>
      </c>
      <c r="G18" s="35">
        <f>+FP!M13</f>
        <v>1800000</v>
      </c>
      <c r="H18" s="206">
        <f>FP!N45</f>
        <v>1.8129</v>
      </c>
      <c r="I18" s="144">
        <f>H18*G18*F18*E18*D18</f>
        <v>27411048</v>
      </c>
      <c r="J18" s="208">
        <f>I18/C5</f>
        <v>5.5789167519665816E-3</v>
      </c>
      <c r="K18" s="431"/>
    </row>
    <row r="19" spans="1:11" ht="13.2">
      <c r="A19" s="70">
        <v>6</v>
      </c>
      <c r="B19" s="71" t="s">
        <v>190</v>
      </c>
      <c r="C19" s="70" t="s">
        <v>132</v>
      </c>
      <c r="D19" s="153">
        <v>2</v>
      </c>
      <c r="E19" s="115">
        <f>E18</f>
        <v>7</v>
      </c>
      <c r="F19" s="116">
        <v>0.3</v>
      </c>
      <c r="G19" s="37">
        <f>+FP!AC13</f>
        <v>1600000</v>
      </c>
      <c r="H19" s="206">
        <f>FP!AD45</f>
        <v>1.7345999999999999</v>
      </c>
      <c r="I19" s="144">
        <f>H19*G19*F19*E19*D19</f>
        <v>11656512</v>
      </c>
      <c r="J19" s="206">
        <f>I19/C5</f>
        <v>2.3724269887929672E-3</v>
      </c>
      <c r="K19" s="431"/>
    </row>
    <row r="20" spans="1:11" ht="13.8">
      <c r="A20" s="582" t="s">
        <v>230</v>
      </c>
      <c r="B20" s="559"/>
      <c r="C20" s="559"/>
      <c r="D20" s="559"/>
      <c r="E20" s="559"/>
      <c r="F20" s="559"/>
      <c r="G20" s="559"/>
      <c r="H20" s="559"/>
      <c r="I20" s="559"/>
      <c r="J20" s="583"/>
      <c r="K20" s="431"/>
    </row>
    <row r="21" spans="1:11" ht="13.2">
      <c r="A21" s="70">
        <v>7</v>
      </c>
      <c r="B21" s="71" t="s">
        <v>141</v>
      </c>
      <c r="C21" s="70" t="s">
        <v>750</v>
      </c>
      <c r="D21" s="153">
        <v>1</v>
      </c>
      <c r="E21" s="115">
        <f>E19</f>
        <v>7</v>
      </c>
      <c r="F21" s="116">
        <v>1</v>
      </c>
      <c r="G21" s="37">
        <f>+FP!AE13</f>
        <v>1800000</v>
      </c>
      <c r="H21" s="206">
        <f>H19</f>
        <v>1.7345999999999999</v>
      </c>
      <c r="I21" s="144">
        <f>H21*G21*F21*E21*D21</f>
        <v>21855960</v>
      </c>
      <c r="J21" s="208">
        <f>I21/C5</f>
        <v>4.4483006039868133E-3</v>
      </c>
      <c r="K21" s="431"/>
    </row>
    <row r="22" spans="1:11" ht="13.2">
      <c r="J22" s="346"/>
      <c r="K22" s="431"/>
    </row>
    <row r="23" spans="1:11" ht="13.8">
      <c r="A23" s="588" t="s">
        <v>239</v>
      </c>
      <c r="B23" s="589"/>
      <c r="C23" s="589"/>
      <c r="D23" s="590"/>
      <c r="E23" s="589"/>
      <c r="F23" s="589"/>
      <c r="G23" s="589"/>
      <c r="H23" s="589"/>
      <c r="I23" s="589"/>
      <c r="J23" s="593"/>
      <c r="K23" s="431"/>
    </row>
    <row r="24" spans="1:11" ht="27.6">
      <c r="A24" s="67" t="s">
        <v>46</v>
      </c>
      <c r="B24" s="50" t="s">
        <v>128</v>
      </c>
      <c r="C24" s="67" t="s">
        <v>13</v>
      </c>
      <c r="D24" s="159"/>
      <c r="E24" s="50" t="s">
        <v>227</v>
      </c>
      <c r="F24" s="67" t="s">
        <v>139</v>
      </c>
      <c r="G24" s="67" t="s">
        <v>126</v>
      </c>
      <c r="H24" s="67" t="s">
        <v>237</v>
      </c>
      <c r="I24" s="67" t="s">
        <v>125</v>
      </c>
      <c r="J24" s="67" t="s">
        <v>124</v>
      </c>
      <c r="K24" s="431"/>
    </row>
    <row r="25" spans="1:11" s="162" customFormat="1" ht="13.5" customHeight="1">
      <c r="A25" s="584" t="s">
        <v>231</v>
      </c>
      <c r="B25" s="585"/>
      <c r="C25" s="585"/>
      <c r="D25" s="585"/>
      <c r="E25" s="585"/>
      <c r="F25" s="585"/>
      <c r="G25" s="585"/>
      <c r="H25" s="585"/>
      <c r="I25" s="585"/>
      <c r="J25" s="586"/>
      <c r="K25" s="432"/>
    </row>
    <row r="26" spans="1:11" s="162" customFormat="1" ht="13.8">
      <c r="A26" s="171">
        <v>1</v>
      </c>
      <c r="B26" s="169" t="s">
        <v>375</v>
      </c>
      <c r="C26" s="170" t="s">
        <v>232</v>
      </c>
      <c r="D26" s="167">
        <v>1</v>
      </c>
      <c r="E26" s="171">
        <f>E21</f>
        <v>7</v>
      </c>
      <c r="F26" s="173">
        <v>1</v>
      </c>
      <c r="G26" s="166">
        <v>8000000</v>
      </c>
      <c r="H26" s="168"/>
      <c r="I26" s="165">
        <f>G26*F26*E26*D26</f>
        <v>56000000</v>
      </c>
      <c r="J26" s="207">
        <f>I26/$C$5</f>
        <v>1.1397569991126519E-2</v>
      </c>
      <c r="K26" s="432"/>
    </row>
    <row r="27" spans="1:11" s="162" customFormat="1" ht="13.8">
      <c r="A27" s="163">
        <v>2</v>
      </c>
      <c r="B27" s="169" t="s">
        <v>376</v>
      </c>
      <c r="C27" s="170" t="s">
        <v>232</v>
      </c>
      <c r="D27" s="167">
        <v>1</v>
      </c>
      <c r="E27" s="171">
        <f>E26</f>
        <v>7</v>
      </c>
      <c r="F27" s="173">
        <v>1</v>
      </c>
      <c r="G27" s="166">
        <v>12000000</v>
      </c>
      <c r="H27" s="168"/>
      <c r="I27" s="165">
        <f t="shared" ref="I27" si="2">G27*F27*E27*D27</f>
        <v>84000000</v>
      </c>
      <c r="J27" s="207">
        <f t="shared" ref="J27" si="3">I27/$C$5</f>
        <v>1.7096354986689776E-2</v>
      </c>
      <c r="K27" s="432"/>
    </row>
    <row r="28" spans="1:11" s="162" customFormat="1" ht="13.8">
      <c r="A28" s="163">
        <v>3</v>
      </c>
      <c r="B28" s="169" t="s">
        <v>233</v>
      </c>
      <c r="C28" s="170" t="s">
        <v>232</v>
      </c>
      <c r="D28" s="167">
        <v>1</v>
      </c>
      <c r="E28" s="171">
        <f>E27</f>
        <v>7</v>
      </c>
      <c r="F28" s="173">
        <v>1</v>
      </c>
      <c r="G28" s="166">
        <v>1000000</v>
      </c>
      <c r="H28" s="168"/>
      <c r="I28" s="165">
        <f t="shared" ref="I28" si="4">G28*F28*E28*D28</f>
        <v>7000000</v>
      </c>
      <c r="J28" s="328"/>
      <c r="K28" s="432"/>
    </row>
    <row r="29" spans="1:11" s="162" customFormat="1" ht="12" customHeight="1">
      <c r="A29" s="578" t="s">
        <v>234</v>
      </c>
      <c r="B29" s="579"/>
      <c r="C29" s="579"/>
      <c r="D29" s="579"/>
      <c r="E29" s="579"/>
      <c r="F29" s="579"/>
      <c r="G29" s="579"/>
      <c r="H29" s="579"/>
      <c r="I29" s="579"/>
      <c r="J29" s="587"/>
      <c r="K29" s="432"/>
    </row>
    <row r="30" spans="1:11" s="162" customFormat="1" ht="26.4">
      <c r="A30" s="170">
        <v>3</v>
      </c>
      <c r="B30" s="169" t="s">
        <v>235</v>
      </c>
      <c r="C30" s="170" t="s">
        <v>232</v>
      </c>
      <c r="D30" s="167">
        <v>1</v>
      </c>
      <c r="E30" s="177">
        <f>E27</f>
        <v>7</v>
      </c>
      <c r="F30" s="173">
        <v>0.3</v>
      </c>
      <c r="G30" s="164">
        <v>350000</v>
      </c>
      <c r="H30" s="172"/>
      <c r="I30" s="165">
        <f>G30*F30*E30*D30</f>
        <v>735000</v>
      </c>
      <c r="J30" s="207">
        <f>I30/$C$5</f>
        <v>1.4959310613353556E-4</v>
      </c>
      <c r="K30" s="432"/>
    </row>
    <row r="31" spans="1:11" s="162" customFormat="1" ht="18.600000000000001" customHeight="1">
      <c r="A31" s="170">
        <v>4</v>
      </c>
      <c r="B31" s="169" t="s">
        <v>236</v>
      </c>
      <c r="C31" s="170" t="s">
        <v>232</v>
      </c>
      <c r="D31" s="167">
        <v>1</v>
      </c>
      <c r="E31" s="177">
        <f>E30</f>
        <v>7</v>
      </c>
      <c r="F31" s="173">
        <v>0.5</v>
      </c>
      <c r="G31" s="164">
        <v>250000</v>
      </c>
      <c r="H31" s="172"/>
      <c r="I31" s="165">
        <f t="shared" ref="I31" si="5">G31*F31*E31*D31</f>
        <v>875000</v>
      </c>
      <c r="J31" s="207">
        <f t="shared" ref="J31:J32" si="6">I31/$C$5</f>
        <v>1.7808703111135186E-4</v>
      </c>
      <c r="K31" s="432"/>
    </row>
    <row r="32" spans="1:11" s="162" customFormat="1" ht="13.8">
      <c r="A32" s="170">
        <v>5</v>
      </c>
      <c r="B32" s="169" t="s">
        <v>285</v>
      </c>
      <c r="C32" s="170" t="s">
        <v>232</v>
      </c>
      <c r="D32" s="167">
        <v>1</v>
      </c>
      <c r="E32" s="177">
        <v>1</v>
      </c>
      <c r="F32" s="173">
        <v>1</v>
      </c>
      <c r="G32" s="164">
        <v>3200000</v>
      </c>
      <c r="H32" s="172"/>
      <c r="I32" s="165">
        <f>G32*F32*D32*E32</f>
        <v>3200000</v>
      </c>
      <c r="J32" s="207">
        <f t="shared" si="6"/>
        <v>6.5128971377865824E-4</v>
      </c>
    </row>
    <row r="33" spans="1:11" s="162" customFormat="1" ht="14.4" customHeight="1">
      <c r="A33" s="582" t="s">
        <v>262</v>
      </c>
      <c r="B33" s="559"/>
      <c r="C33" s="559"/>
      <c r="D33" s="559"/>
      <c r="E33" s="559"/>
      <c r="F33" s="559"/>
      <c r="G33" s="559"/>
      <c r="H33" s="559"/>
      <c r="I33" s="559"/>
      <c r="J33" s="583"/>
    </row>
    <row r="34" spans="1:11" s="162" customFormat="1" ht="14.4" customHeight="1">
      <c r="A34" s="572" t="s">
        <v>257</v>
      </c>
      <c r="B34" s="572"/>
      <c r="C34" s="572" t="s">
        <v>261</v>
      </c>
      <c r="D34" s="572"/>
      <c r="E34" s="572"/>
      <c r="F34" s="572"/>
      <c r="G34" s="572"/>
      <c r="H34" s="572"/>
      <c r="I34" s="572"/>
      <c r="J34" s="186" t="s">
        <v>124</v>
      </c>
    </row>
    <row r="35" spans="1:11" s="162" customFormat="1" ht="14.4" customHeight="1">
      <c r="A35" s="169"/>
      <c r="B35" s="169" t="s">
        <v>784</v>
      </c>
      <c r="C35" s="541"/>
      <c r="D35" s="542"/>
      <c r="E35" s="542"/>
      <c r="F35" s="542"/>
      <c r="G35" s="542"/>
      <c r="H35" s="542"/>
      <c r="I35" s="460">
        <f>+J35*C5</f>
        <v>122833200.50589365</v>
      </c>
      <c r="J35" s="200">
        <v>2.5000000000000001E-2</v>
      </c>
    </row>
    <row r="36" spans="1:11" s="162" customFormat="1" ht="14.4" customHeight="1">
      <c r="A36" s="169"/>
      <c r="B36" s="169" t="s">
        <v>785</v>
      </c>
      <c r="C36" s="541" t="s">
        <v>279</v>
      </c>
      <c r="D36" s="542"/>
      <c r="E36" s="542"/>
      <c r="F36" s="542"/>
      <c r="G36" s="542"/>
      <c r="H36" s="542"/>
      <c r="I36" s="460">
        <f>+J36*C5</f>
        <v>98266560.404714912</v>
      </c>
      <c r="J36" s="200">
        <v>0.02</v>
      </c>
    </row>
    <row r="37" spans="1:11" s="162" customFormat="1" ht="14.4" customHeight="1">
      <c r="A37" s="167">
        <v>8</v>
      </c>
      <c r="B37" s="169" t="s">
        <v>256</v>
      </c>
      <c r="C37" s="541"/>
      <c r="D37" s="542"/>
      <c r="E37" s="542"/>
      <c r="F37" s="542"/>
      <c r="G37" s="542"/>
      <c r="H37" s="543"/>
      <c r="I37" s="188"/>
      <c r="J37" s="201"/>
    </row>
    <row r="38" spans="1:11" ht="15.75" customHeight="1">
      <c r="A38" s="562" t="s">
        <v>258</v>
      </c>
      <c r="B38" s="563"/>
      <c r="C38" s="563"/>
      <c r="D38" s="563"/>
      <c r="E38" s="563"/>
      <c r="F38" s="563"/>
      <c r="G38" s="563"/>
      <c r="H38" s="564"/>
      <c r="I38" s="182">
        <f>I12+I13+I14+I15+I18+I19+I21+I26+I27+I28+I30+I31+I32+I35+I36</f>
        <v>561446010.91060853</v>
      </c>
      <c r="J38" s="327">
        <f>I38/C5</f>
        <v>0.11427000367129364</v>
      </c>
      <c r="K38" s="205"/>
    </row>
    <row r="39" spans="1:11" ht="13.8">
      <c r="A39" s="544"/>
      <c r="B39" s="545"/>
      <c r="C39" s="545"/>
      <c r="D39" s="546"/>
      <c r="E39" s="545"/>
      <c r="F39" s="545"/>
      <c r="G39" s="545"/>
      <c r="H39" s="545"/>
      <c r="I39" s="545"/>
      <c r="J39" s="547"/>
    </row>
    <row r="40" spans="1:11" ht="21" customHeight="1">
      <c r="A40" s="557" t="s">
        <v>6</v>
      </c>
      <c r="B40" s="558"/>
      <c r="C40" s="558"/>
      <c r="D40" s="559"/>
      <c r="E40" s="558"/>
      <c r="F40" s="558"/>
      <c r="G40" s="558"/>
      <c r="H40" s="558"/>
      <c r="I40" s="558"/>
      <c r="J40" s="560"/>
    </row>
    <row r="41" spans="1:11" ht="21.6" customHeight="1">
      <c r="A41" s="67" t="s">
        <v>46</v>
      </c>
      <c r="B41" s="50" t="s">
        <v>128</v>
      </c>
      <c r="C41" s="67" t="s">
        <v>13</v>
      </c>
      <c r="D41" s="159"/>
      <c r="E41" s="67" t="s">
        <v>127</v>
      </c>
      <c r="F41" s="67" t="s">
        <v>139</v>
      </c>
      <c r="G41" s="67" t="s">
        <v>126</v>
      </c>
      <c r="H41" s="67"/>
      <c r="I41" s="67" t="s">
        <v>125</v>
      </c>
      <c r="J41" s="67" t="s">
        <v>124</v>
      </c>
    </row>
    <row r="42" spans="1:11" ht="21.6" customHeight="1">
      <c r="A42" s="70">
        <v>1</v>
      </c>
      <c r="B42" s="71" t="s">
        <v>129</v>
      </c>
      <c r="C42" s="70" t="s">
        <v>3</v>
      </c>
      <c r="D42" s="153"/>
      <c r="E42" s="70">
        <v>1</v>
      </c>
      <c r="F42" s="73">
        <f>+J52</f>
        <v>0.02</v>
      </c>
      <c r="G42" s="37">
        <f>F42*C5</f>
        <v>98266560.404714912</v>
      </c>
      <c r="H42" s="37"/>
      <c r="I42" s="36">
        <f>G42</f>
        <v>98266560.404714912</v>
      </c>
      <c r="J42" s="72">
        <f>F42</f>
        <v>0.02</v>
      </c>
    </row>
    <row r="43" spans="1:11" ht="21.6" customHeight="1">
      <c r="A43" s="562" t="s">
        <v>259</v>
      </c>
      <c r="B43" s="563"/>
      <c r="C43" s="563"/>
      <c r="D43" s="563"/>
      <c r="E43" s="563"/>
      <c r="F43" s="563"/>
      <c r="G43" s="563"/>
      <c r="H43" s="564"/>
      <c r="I43" s="51"/>
      <c r="J43" s="74">
        <f>J42</f>
        <v>0.02</v>
      </c>
    </row>
    <row r="44" spans="1:11" ht="21.6" customHeight="1">
      <c r="A44" s="544"/>
      <c r="B44" s="545"/>
      <c r="C44" s="545"/>
      <c r="D44" s="546"/>
      <c r="E44" s="545"/>
      <c r="F44" s="545"/>
      <c r="G44" s="545"/>
      <c r="H44" s="545"/>
      <c r="I44" s="545"/>
      <c r="J44" s="547"/>
    </row>
    <row r="45" spans="1:11" ht="21.6" customHeight="1">
      <c r="A45" s="557" t="s">
        <v>7</v>
      </c>
      <c r="B45" s="558"/>
      <c r="C45" s="558"/>
      <c r="D45" s="559"/>
      <c r="E45" s="558"/>
      <c r="F45" s="558"/>
      <c r="G45" s="558"/>
      <c r="H45" s="558"/>
      <c r="I45" s="558"/>
      <c r="J45" s="560"/>
    </row>
    <row r="46" spans="1:11" ht="21.6" customHeight="1">
      <c r="A46" s="67" t="s">
        <v>46</v>
      </c>
      <c r="B46" s="50" t="s">
        <v>128</v>
      </c>
      <c r="C46" s="67" t="s">
        <v>13</v>
      </c>
      <c r="D46" s="159"/>
      <c r="E46" s="67" t="s">
        <v>127</v>
      </c>
      <c r="F46" s="67" t="s">
        <v>139</v>
      </c>
      <c r="G46" s="67" t="s">
        <v>126</v>
      </c>
      <c r="H46" s="67"/>
      <c r="I46" s="67" t="s">
        <v>125</v>
      </c>
      <c r="J46" s="67" t="s">
        <v>124</v>
      </c>
    </row>
    <row r="47" spans="1:11" ht="21.6" customHeight="1">
      <c r="A47" s="70">
        <v>1</v>
      </c>
      <c r="B47" s="71" t="s">
        <v>123</v>
      </c>
      <c r="C47" s="70" t="s">
        <v>3</v>
      </c>
      <c r="D47" s="153"/>
      <c r="E47" s="70">
        <v>1</v>
      </c>
      <c r="F47" s="73">
        <f>+J54</f>
        <v>0.05</v>
      </c>
      <c r="G47" s="37">
        <f>C5*F47</f>
        <v>245666401.0117873</v>
      </c>
      <c r="H47" s="37"/>
      <c r="I47" s="36">
        <f>G47</f>
        <v>245666401.0117873</v>
      </c>
      <c r="J47" s="72">
        <f>F47</f>
        <v>0.05</v>
      </c>
    </row>
    <row r="48" spans="1:11" ht="21.6" customHeight="1">
      <c r="A48" s="562" t="s">
        <v>260</v>
      </c>
      <c r="B48" s="563"/>
      <c r="C48" s="563"/>
      <c r="D48" s="563"/>
      <c r="E48" s="563"/>
      <c r="F48" s="563"/>
      <c r="G48" s="563"/>
      <c r="H48" s="564"/>
      <c r="I48" s="51"/>
      <c r="J48" s="74">
        <f>J47</f>
        <v>0.05</v>
      </c>
    </row>
    <row r="49" spans="1:10" ht="21.7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</row>
    <row r="50" spans="1:10" ht="21.75" customHeight="1">
      <c r="B50" s="102" t="s">
        <v>220</v>
      </c>
      <c r="H50" s="203" t="s">
        <v>186</v>
      </c>
      <c r="I50" s="204">
        <f>I38</f>
        <v>561446010.91060853</v>
      </c>
      <c r="J50" s="437">
        <f>I50/C5</f>
        <v>0.11427000367129364</v>
      </c>
    </row>
    <row r="51" spans="1:10" ht="21.6" customHeight="1">
      <c r="B51" s="101"/>
      <c r="H51" s="46"/>
      <c r="I51" s="54"/>
      <c r="J51" s="438"/>
    </row>
    <row r="52" spans="1:10" ht="21.6" customHeight="1">
      <c r="B52" s="101"/>
      <c r="H52" s="203" t="s">
        <v>6</v>
      </c>
      <c r="I52" s="209">
        <f>+I42</f>
        <v>98266560.404714912</v>
      </c>
      <c r="J52" s="437">
        <v>0.02</v>
      </c>
    </row>
    <row r="53" spans="1:10" ht="21.6" customHeight="1">
      <c r="B53" s="157"/>
      <c r="H53" s="46"/>
      <c r="I53" s="54"/>
      <c r="J53" s="438"/>
    </row>
    <row r="54" spans="1:10" ht="21.6" customHeight="1">
      <c r="B54" s="101" t="s">
        <v>221</v>
      </c>
      <c r="H54" s="203" t="s">
        <v>187</v>
      </c>
      <c r="I54" s="209">
        <f>+I47</f>
        <v>245666401.0117873</v>
      </c>
      <c r="J54" s="437">
        <v>0.05</v>
      </c>
    </row>
    <row r="55" spans="1:10" ht="21.6" customHeight="1">
      <c r="B55" s="101" t="s">
        <v>222</v>
      </c>
      <c r="H55" s="46"/>
      <c r="I55" s="54"/>
      <c r="J55" s="438"/>
    </row>
    <row r="56" spans="1:10" ht="21.6" customHeight="1">
      <c r="B56" s="101" t="s">
        <v>223</v>
      </c>
      <c r="H56" s="202" t="s">
        <v>188</v>
      </c>
      <c r="I56" s="210">
        <f>I54+I52+I50</f>
        <v>905378972.32711077</v>
      </c>
      <c r="J56" s="439">
        <f>J54+J52+J50</f>
        <v>0.18427000367129365</v>
      </c>
    </row>
    <row r="57" spans="1:10" ht="21.6" customHeight="1">
      <c r="B57" s="101" t="s">
        <v>224</v>
      </c>
    </row>
    <row r="61" spans="1:10" ht="17.25" customHeight="1"/>
    <row r="62" spans="1:10" ht="13.2"/>
    <row r="63" spans="1:10" ht="15.75" customHeight="1"/>
    <row r="64" spans="1:10" ht="13.2"/>
    <row r="65" ht="13.2"/>
    <row r="66" ht="21" customHeight="1"/>
    <row r="85" ht="21" customHeight="1"/>
  </sheetData>
  <mergeCells count="29">
    <mergeCell ref="A29:J29"/>
    <mergeCell ref="A34:B34"/>
    <mergeCell ref="A9:J9"/>
    <mergeCell ref="A23:J23"/>
    <mergeCell ref="A33:J33"/>
    <mergeCell ref="C34:I34"/>
    <mergeCell ref="A45:J45"/>
    <mergeCell ref="A49:J49"/>
    <mergeCell ref="A38:H38"/>
    <mergeCell ref="A43:H43"/>
    <mergeCell ref="A48:H48"/>
    <mergeCell ref="A39:J39"/>
    <mergeCell ref="A40:J40"/>
    <mergeCell ref="C37:H37"/>
    <mergeCell ref="A44:J44"/>
    <mergeCell ref="C36:H36"/>
    <mergeCell ref="C35:H35"/>
    <mergeCell ref="A1:J1"/>
    <mergeCell ref="A2:J2"/>
    <mergeCell ref="A3:J3"/>
    <mergeCell ref="A5:B5"/>
    <mergeCell ref="C5:G5"/>
    <mergeCell ref="A6:B6"/>
    <mergeCell ref="C6:G6"/>
    <mergeCell ref="A8:J8"/>
    <mergeCell ref="A11:J11"/>
    <mergeCell ref="A17:J17"/>
    <mergeCell ref="A20:J20"/>
    <mergeCell ref="A25:J25"/>
  </mergeCells>
  <phoneticPr fontId="15" type="noConversion"/>
  <pageMargins left="0.70866141732283472" right="0.70866141732283472" top="0.74803149606299213" bottom="0.74803149606299213" header="0.31496062992125984" footer="0.31496062992125984"/>
  <pageSetup paperSize="122" scale="4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7"/>
  <sheetViews>
    <sheetView zoomScale="70" zoomScaleNormal="70" workbookViewId="0">
      <selection activeCell="O9" sqref="O9"/>
    </sheetView>
  </sheetViews>
  <sheetFormatPr baseColWidth="10" defaultColWidth="26.33203125" defaultRowHeight="21.6" customHeight="1"/>
  <cols>
    <col min="1" max="1" width="6" style="33" customWidth="1"/>
    <col min="2" max="2" width="54.5546875" style="33" customWidth="1"/>
    <col min="3" max="3" width="90.109375" style="33" customWidth="1"/>
    <col min="4" max="4" width="11.33203125" style="33" bestFit="1" customWidth="1"/>
    <col min="5" max="5" width="7.6640625" style="33" bestFit="1" customWidth="1"/>
    <col min="6" max="6" width="17" style="33" bestFit="1" customWidth="1"/>
    <col min="7" max="7" width="15.88671875" style="33" customWidth="1"/>
    <col min="8" max="8" width="19.6640625" style="33" customWidth="1"/>
    <col min="9" max="9" width="19.33203125" style="33" bestFit="1" customWidth="1"/>
    <col min="10" max="10" width="8.33203125" style="34" bestFit="1" customWidth="1"/>
    <col min="11" max="11" width="26.33203125" style="33"/>
    <col min="12" max="12" width="28.44140625" style="33" customWidth="1"/>
    <col min="13" max="13" width="35.44140625" style="33" customWidth="1"/>
    <col min="14" max="14" width="26.33203125" style="33"/>
    <col min="15" max="15" width="26.33203125" style="33" customWidth="1"/>
    <col min="16" max="16384" width="26.33203125" style="33"/>
  </cols>
  <sheetData>
    <row r="2" spans="1:12" ht="33" customHeight="1">
      <c r="A2" s="551" t="s">
        <v>795</v>
      </c>
      <c r="B2" s="552"/>
      <c r="C2" s="552"/>
      <c r="D2" s="552"/>
      <c r="E2" s="552"/>
      <c r="F2" s="552"/>
      <c r="G2" s="552"/>
      <c r="H2" s="552"/>
      <c r="I2" s="552"/>
      <c r="J2" s="553"/>
    </row>
    <row r="3" spans="1:12" ht="21.6" customHeight="1">
      <c r="A3" s="594" t="s">
        <v>164</v>
      </c>
      <c r="B3" s="595"/>
      <c r="C3" s="595"/>
      <c r="D3" s="595"/>
      <c r="E3" s="595"/>
      <c r="F3" s="595"/>
      <c r="G3" s="595"/>
      <c r="H3" s="595"/>
      <c r="I3" s="595"/>
      <c r="J3" s="596"/>
    </row>
    <row r="4" spans="1:12" ht="21.6" customHeight="1">
      <c r="A4" s="39"/>
      <c r="B4" s="40"/>
      <c r="C4" s="40"/>
      <c r="D4" s="40"/>
      <c r="E4" s="40"/>
      <c r="F4" s="40"/>
      <c r="G4" s="40"/>
      <c r="H4" s="40"/>
      <c r="I4" s="40"/>
      <c r="J4" s="41"/>
    </row>
    <row r="5" spans="1:12" ht="21.6" customHeight="1">
      <c r="A5" s="554" t="s">
        <v>171</v>
      </c>
      <c r="B5" s="554"/>
      <c r="C5" s="555">
        <f>AIU!C5</f>
        <v>4913328020.2357454</v>
      </c>
      <c r="D5" s="556"/>
      <c r="E5" s="555"/>
      <c r="F5" s="555"/>
      <c r="G5" s="555"/>
      <c r="H5" s="47"/>
      <c r="J5" s="42"/>
      <c r="K5" s="38"/>
    </row>
    <row r="6" spans="1:12" ht="21.6" customHeight="1">
      <c r="A6" s="565" t="s">
        <v>167</v>
      </c>
      <c r="B6" s="566"/>
      <c r="C6" s="567">
        <f>AIU!C6</f>
        <v>7</v>
      </c>
      <c r="D6" s="568"/>
      <c r="E6" s="569"/>
      <c r="F6" s="569"/>
      <c r="G6" s="570"/>
      <c r="H6" s="48"/>
      <c r="J6" s="42"/>
    </row>
    <row r="7" spans="1:12" ht="21.6" customHeight="1">
      <c r="A7" s="43"/>
      <c r="B7" s="44"/>
      <c r="C7" s="44"/>
      <c r="D7" s="44"/>
      <c r="E7" s="44"/>
      <c r="F7" s="388"/>
      <c r="G7" s="388"/>
      <c r="H7" s="388"/>
      <c r="I7" s="388"/>
      <c r="J7" s="389"/>
      <c r="K7" s="145"/>
    </row>
    <row r="8" spans="1:12" ht="21.6" customHeight="1">
      <c r="A8" s="571" t="s">
        <v>168</v>
      </c>
      <c r="B8" s="571"/>
      <c r="C8" s="571"/>
      <c r="D8" s="572"/>
      <c r="E8" s="571"/>
      <c r="F8" s="573"/>
      <c r="G8" s="573"/>
      <c r="H8" s="573"/>
      <c r="I8" s="573"/>
      <c r="J8" s="573"/>
      <c r="K8" s="145"/>
    </row>
    <row r="9" spans="1:12" ht="35.25" customHeight="1">
      <c r="A9" s="67" t="s">
        <v>46</v>
      </c>
      <c r="B9" s="50" t="s">
        <v>128</v>
      </c>
      <c r="C9" s="67" t="s">
        <v>13</v>
      </c>
      <c r="D9" s="160" t="s">
        <v>226</v>
      </c>
      <c r="E9" s="50" t="s">
        <v>227</v>
      </c>
      <c r="F9" s="400" t="s">
        <v>238</v>
      </c>
      <c r="G9" s="390" t="s">
        <v>126</v>
      </c>
      <c r="H9" s="390" t="s">
        <v>140</v>
      </c>
      <c r="I9" s="390" t="s">
        <v>125</v>
      </c>
      <c r="J9" s="390" t="s">
        <v>124</v>
      </c>
      <c r="K9" s="145"/>
      <c r="L9" s="38"/>
    </row>
    <row r="10" spans="1:12" ht="21.6" customHeight="1">
      <c r="A10" s="588" t="s">
        <v>134</v>
      </c>
      <c r="B10" s="589"/>
      <c r="C10" s="589"/>
      <c r="D10" s="590"/>
      <c r="E10" s="589"/>
      <c r="F10" s="591"/>
      <c r="G10" s="591"/>
      <c r="H10" s="591"/>
      <c r="I10" s="591"/>
      <c r="J10" s="592"/>
      <c r="K10" s="145"/>
      <c r="L10" s="38"/>
    </row>
    <row r="11" spans="1:12" ht="13.8">
      <c r="A11" s="582" t="s">
        <v>229</v>
      </c>
      <c r="B11" s="559"/>
      <c r="C11" s="559"/>
      <c r="D11" s="559"/>
      <c r="E11" s="559"/>
      <c r="F11" s="603"/>
      <c r="G11" s="603"/>
      <c r="H11" s="603"/>
      <c r="I11" s="603"/>
      <c r="J11" s="603"/>
      <c r="K11" s="145"/>
    </row>
    <row r="12" spans="1:12" ht="13.8">
      <c r="A12" s="574" t="s">
        <v>229</v>
      </c>
      <c r="B12" s="575"/>
      <c r="C12" s="575"/>
      <c r="D12" s="575"/>
      <c r="E12" s="575"/>
      <c r="F12" s="576"/>
      <c r="G12" s="576"/>
      <c r="H12" s="576"/>
      <c r="I12" s="576"/>
      <c r="J12" s="577"/>
      <c r="K12" s="145"/>
    </row>
    <row r="13" spans="1:12" ht="13.2">
      <c r="A13" s="153">
        <v>1</v>
      </c>
      <c r="B13" s="154" t="s">
        <v>133</v>
      </c>
      <c r="C13" s="153" t="s">
        <v>132</v>
      </c>
      <c r="D13" s="153">
        <v>1</v>
      </c>
      <c r="E13" s="161">
        <f>C6</f>
        <v>7</v>
      </c>
      <c r="F13" s="401">
        <f>AIU!F12</f>
        <v>0.3</v>
      </c>
      <c r="G13" s="402">
        <f>AIU!G12</f>
        <v>8000000</v>
      </c>
      <c r="H13" s="403">
        <f>FM!$E$22</f>
        <v>1.6199999999999999E-2</v>
      </c>
      <c r="I13" s="404">
        <f>H13*G13*F13*E13*D13</f>
        <v>272160</v>
      </c>
      <c r="J13" s="403">
        <f>I13/$C$5</f>
        <v>5.539219015687488E-5</v>
      </c>
      <c r="K13" s="145"/>
    </row>
    <row r="14" spans="1:12" ht="13.2">
      <c r="A14" s="153">
        <v>2</v>
      </c>
      <c r="B14" s="154" t="s">
        <v>189</v>
      </c>
      <c r="C14" s="153" t="s">
        <v>132</v>
      </c>
      <c r="D14" s="153">
        <v>1</v>
      </c>
      <c r="E14" s="161">
        <f>C6</f>
        <v>7</v>
      </c>
      <c r="F14" s="401">
        <f>AIU!F13</f>
        <v>1</v>
      </c>
      <c r="G14" s="402">
        <f>AIU!G13</f>
        <v>6000000</v>
      </c>
      <c r="H14" s="403">
        <f>FM!$E$22</f>
        <v>1.6199999999999999E-2</v>
      </c>
      <c r="I14" s="404">
        <f t="shared" ref="I14:I16" si="0">H14*G14*F14*E14*D14</f>
        <v>680400</v>
      </c>
      <c r="J14" s="403">
        <f t="shared" ref="J14:J16" si="1">I14/$C$5</f>
        <v>1.3848047539218719E-4</v>
      </c>
      <c r="K14" s="145"/>
    </row>
    <row r="15" spans="1:12" ht="13.2">
      <c r="A15" s="153">
        <v>3</v>
      </c>
      <c r="B15" s="154" t="s">
        <v>142</v>
      </c>
      <c r="C15" s="153" t="s">
        <v>132</v>
      </c>
      <c r="D15" s="153">
        <v>1</v>
      </c>
      <c r="E15" s="161">
        <f>E14</f>
        <v>7</v>
      </c>
      <c r="F15" s="401">
        <f>AIU!F14</f>
        <v>0.5</v>
      </c>
      <c r="G15" s="402">
        <f>AIU!G14</f>
        <v>2800000</v>
      </c>
      <c r="H15" s="403">
        <f>FM!$E$22</f>
        <v>1.6199999999999999E-2</v>
      </c>
      <c r="I15" s="404">
        <f t="shared" si="0"/>
        <v>158760</v>
      </c>
      <c r="J15" s="403">
        <f t="shared" si="1"/>
        <v>3.2312110924843683E-5</v>
      </c>
      <c r="K15" s="145"/>
    </row>
    <row r="16" spans="1:12" ht="13.2">
      <c r="A16" s="153">
        <v>4</v>
      </c>
      <c r="B16" s="154" t="s">
        <v>194</v>
      </c>
      <c r="C16" s="153" t="s">
        <v>132</v>
      </c>
      <c r="D16" s="153">
        <v>1</v>
      </c>
      <c r="E16" s="161">
        <f t="shared" ref="E16" si="2">E15</f>
        <v>7</v>
      </c>
      <c r="F16" s="401">
        <f>AIU!F15</f>
        <v>0.3</v>
      </c>
      <c r="G16" s="402">
        <f>AIU!G15</f>
        <v>3000000</v>
      </c>
      <c r="H16" s="403">
        <f>FM!$E$22</f>
        <v>1.6199999999999999E-2</v>
      </c>
      <c r="I16" s="404">
        <f t="shared" si="0"/>
        <v>102060</v>
      </c>
      <c r="J16" s="403">
        <f t="shared" si="1"/>
        <v>2.0772071308828082E-5</v>
      </c>
      <c r="K16" s="145"/>
    </row>
    <row r="17" spans="1:12" ht="13.8">
      <c r="A17" s="578" t="s">
        <v>228</v>
      </c>
      <c r="B17" s="579"/>
      <c r="C17" s="579"/>
      <c r="D17" s="579"/>
      <c r="E17" s="579"/>
      <c r="F17" s="580"/>
      <c r="G17" s="580"/>
      <c r="H17" s="580"/>
      <c r="I17" s="580"/>
      <c r="J17" s="581"/>
      <c r="K17" s="145"/>
    </row>
    <row r="18" spans="1:12" ht="13.2">
      <c r="A18" s="70">
        <v>5</v>
      </c>
      <c r="B18" s="71" t="s">
        <v>182</v>
      </c>
      <c r="C18" s="70" t="s">
        <v>132</v>
      </c>
      <c r="D18" s="153">
        <v>1</v>
      </c>
      <c r="E18" s="115">
        <f>E16</f>
        <v>7</v>
      </c>
      <c r="F18" s="116">
        <f>AIU!F18</f>
        <v>0.6</v>
      </c>
      <c r="G18" s="35">
        <f>AIU!G18</f>
        <v>1800000</v>
      </c>
      <c r="H18" s="206">
        <f>H16</f>
        <v>1.6199999999999999E-2</v>
      </c>
      <c r="I18" s="144">
        <f>H18*G18*F18*E18*D18</f>
        <v>122472</v>
      </c>
      <c r="J18" s="174">
        <f>I18/C5</f>
        <v>2.4926485570593697E-5</v>
      </c>
      <c r="K18" s="431"/>
    </row>
    <row r="19" spans="1:12" ht="13.2">
      <c r="A19" s="70"/>
      <c r="B19" s="71"/>
      <c r="C19" s="70"/>
      <c r="D19" s="153"/>
      <c r="E19" s="115"/>
      <c r="F19" s="116"/>
      <c r="G19" s="37"/>
      <c r="H19" s="49"/>
      <c r="I19" s="36"/>
      <c r="J19" s="206"/>
      <c r="K19" s="431"/>
    </row>
    <row r="20" spans="1:12" ht="13.8">
      <c r="A20" s="582" t="s">
        <v>230</v>
      </c>
      <c r="B20" s="559"/>
      <c r="C20" s="559"/>
      <c r="D20" s="559"/>
      <c r="E20" s="559"/>
      <c r="F20" s="559"/>
      <c r="G20" s="559"/>
      <c r="H20" s="559"/>
      <c r="I20" s="559"/>
      <c r="J20" s="583"/>
      <c r="K20" s="431"/>
    </row>
    <row r="21" spans="1:12" ht="13.2">
      <c r="A21" s="70">
        <v>6</v>
      </c>
      <c r="B21" s="71" t="s">
        <v>141</v>
      </c>
      <c r="C21" s="70" t="s">
        <v>750</v>
      </c>
      <c r="D21" s="153">
        <v>1</v>
      </c>
      <c r="E21" s="115">
        <f>E18</f>
        <v>7</v>
      </c>
      <c r="F21" s="116">
        <f>AIU!F21</f>
        <v>1</v>
      </c>
      <c r="G21" s="37">
        <f>AIU!G21</f>
        <v>1800000</v>
      </c>
      <c r="H21" s="206">
        <f>H18</f>
        <v>1.6199999999999999E-2</v>
      </c>
      <c r="I21" s="144">
        <f>H21*G21*F21*E21*D21</f>
        <v>204120</v>
      </c>
      <c r="J21" s="174">
        <f>I21/C5</f>
        <v>4.1544142617656163E-5</v>
      </c>
      <c r="K21" s="431"/>
    </row>
    <row r="22" spans="1:12" ht="10.5" customHeight="1">
      <c r="A22" s="561"/>
      <c r="B22" s="561"/>
      <c r="C22" s="561"/>
      <c r="D22" s="561"/>
      <c r="E22" s="561"/>
      <c r="F22" s="561"/>
      <c r="G22" s="561"/>
      <c r="H22" s="561"/>
      <c r="I22" s="561"/>
      <c r="J22" s="604"/>
      <c r="K22" s="431"/>
      <c r="L22" s="38"/>
    </row>
    <row r="23" spans="1:12" ht="13.8">
      <c r="A23" s="588" t="s">
        <v>239</v>
      </c>
      <c r="B23" s="589"/>
      <c r="C23" s="589"/>
      <c r="D23" s="590"/>
      <c r="E23" s="589"/>
      <c r="F23" s="589"/>
      <c r="G23" s="589"/>
      <c r="H23" s="589"/>
      <c r="I23" s="589"/>
      <c r="J23" s="593"/>
      <c r="K23" s="431"/>
    </row>
    <row r="24" spans="1:12" ht="27.6">
      <c r="A24" s="67" t="s">
        <v>46</v>
      </c>
      <c r="B24" s="50" t="s">
        <v>128</v>
      </c>
      <c r="C24" s="67" t="s">
        <v>13</v>
      </c>
      <c r="D24" s="159"/>
      <c r="E24" s="50" t="s">
        <v>227</v>
      </c>
      <c r="F24" s="67" t="s">
        <v>139</v>
      </c>
      <c r="G24" s="67" t="s">
        <v>126</v>
      </c>
      <c r="H24" s="67" t="s">
        <v>237</v>
      </c>
      <c r="I24" s="67" t="s">
        <v>125</v>
      </c>
      <c r="J24" s="67" t="s">
        <v>124</v>
      </c>
      <c r="K24" s="431"/>
    </row>
    <row r="25" spans="1:12" s="162" customFormat="1" ht="13.5" customHeight="1">
      <c r="A25" s="584" t="s">
        <v>231</v>
      </c>
      <c r="B25" s="585"/>
      <c r="C25" s="585"/>
      <c r="D25" s="585"/>
      <c r="E25" s="585"/>
      <c r="F25" s="585"/>
      <c r="G25" s="585"/>
      <c r="H25" s="585"/>
      <c r="I25" s="585"/>
      <c r="J25" s="586"/>
      <c r="K25" s="432"/>
    </row>
    <row r="26" spans="1:12" s="162" customFormat="1" ht="33.6" customHeight="1">
      <c r="A26" s="171">
        <v>1</v>
      </c>
      <c r="B26" s="169" t="str">
        <f>AIU!B26</f>
        <v>Alquiler Camioneta 4x2, 2.0 cc incluye conductor y combustible</v>
      </c>
      <c r="C26" s="170" t="s">
        <v>232</v>
      </c>
      <c r="D26" s="167">
        <v>1</v>
      </c>
      <c r="E26" s="171">
        <f>E21</f>
        <v>7</v>
      </c>
      <c r="F26" s="173">
        <v>1</v>
      </c>
      <c r="G26" s="166">
        <f>AIU!G26</f>
        <v>8000000</v>
      </c>
      <c r="H26" s="168"/>
      <c r="I26" s="165">
        <f>G26*F26*E26*D26</f>
        <v>56000000</v>
      </c>
      <c r="J26" s="174">
        <f>I26/$C$5</f>
        <v>1.1397569991126519E-2</v>
      </c>
      <c r="K26" s="432"/>
    </row>
    <row r="27" spans="1:12" s="162" customFormat="1" ht="13.8">
      <c r="A27" s="171">
        <v>2</v>
      </c>
      <c r="B27" s="169" t="str">
        <f>+AIU!B27</f>
        <v>Alquiler Lancha incluye conductor y combustible</v>
      </c>
      <c r="C27" s="169" t="str">
        <f>+AIU!C27</f>
        <v>mes</v>
      </c>
      <c r="D27" s="170">
        <f>+AIU!D27</f>
        <v>1</v>
      </c>
      <c r="E27" s="170">
        <f>+AIU!E27</f>
        <v>7</v>
      </c>
      <c r="F27" s="170">
        <f>+AIU!F27</f>
        <v>1</v>
      </c>
      <c r="G27" s="166">
        <f>+AIU!G27</f>
        <v>12000000</v>
      </c>
      <c r="H27" s="168"/>
      <c r="I27" s="165">
        <f>G27*F27*E27*D27</f>
        <v>84000000</v>
      </c>
      <c r="J27" s="174">
        <f>I27/$C$5</f>
        <v>1.7096354986689776E-2</v>
      </c>
      <c r="K27" s="432"/>
    </row>
    <row r="28" spans="1:12" s="162" customFormat="1" ht="13.8">
      <c r="A28" s="163">
        <v>3</v>
      </c>
      <c r="B28" s="169" t="s">
        <v>233</v>
      </c>
      <c r="C28" s="170" t="s">
        <v>232</v>
      </c>
      <c r="D28" s="167">
        <v>1</v>
      </c>
      <c r="E28" s="171">
        <f>E26</f>
        <v>7</v>
      </c>
      <c r="F28" s="173">
        <v>1</v>
      </c>
      <c r="G28" s="166">
        <f>+AIU!G28</f>
        <v>1000000</v>
      </c>
      <c r="H28" s="168"/>
      <c r="I28" s="165">
        <f t="shared" ref="I28" si="3">G28*F28*E28*D28</f>
        <v>7000000</v>
      </c>
      <c r="J28" s="174">
        <f t="shared" ref="J28" si="4">I28/$C$5</f>
        <v>1.4246962488908149E-3</v>
      </c>
      <c r="K28" s="432"/>
    </row>
    <row r="29" spans="1:12" s="162" customFormat="1" ht="12" customHeight="1">
      <c r="A29" s="578" t="s">
        <v>234</v>
      </c>
      <c r="B29" s="579"/>
      <c r="C29" s="579"/>
      <c r="D29" s="579"/>
      <c r="E29" s="579"/>
      <c r="F29" s="579"/>
      <c r="G29" s="579"/>
      <c r="H29" s="579"/>
      <c r="I29" s="579"/>
      <c r="J29" s="587"/>
      <c r="K29" s="432"/>
    </row>
    <row r="30" spans="1:12" s="162" customFormat="1" ht="26.4">
      <c r="A30" s="170">
        <v>3</v>
      </c>
      <c r="B30" s="169" t="s">
        <v>235</v>
      </c>
      <c r="C30" s="170" t="s">
        <v>232</v>
      </c>
      <c r="D30" s="167">
        <v>1</v>
      </c>
      <c r="E30" s="177">
        <f>E28</f>
        <v>7</v>
      </c>
      <c r="F30" s="173">
        <v>0.3</v>
      </c>
      <c r="G30" s="164">
        <f>AIU!G30</f>
        <v>350000</v>
      </c>
      <c r="H30" s="172"/>
      <c r="I30" s="165">
        <f>G30*F30*D30*E30</f>
        <v>735000</v>
      </c>
      <c r="J30" s="207">
        <f>I30/C5</f>
        <v>1.4959310613353556E-4</v>
      </c>
      <c r="K30" s="432"/>
    </row>
    <row r="31" spans="1:12" s="162" customFormat="1" ht="12.6" customHeight="1">
      <c r="A31" s="170">
        <v>4</v>
      </c>
      <c r="B31" s="169" t="s">
        <v>236</v>
      </c>
      <c r="C31" s="170" t="s">
        <v>232</v>
      </c>
      <c r="D31" s="167">
        <v>1</v>
      </c>
      <c r="E31" s="177">
        <f>E30</f>
        <v>7</v>
      </c>
      <c r="F31" s="173">
        <v>0.5</v>
      </c>
      <c r="G31" s="164">
        <f>AIU!G31</f>
        <v>250000</v>
      </c>
      <c r="H31" s="172"/>
      <c r="I31" s="165">
        <f>G31*F31*D31*E31</f>
        <v>875000</v>
      </c>
      <c r="J31" s="207">
        <f>I31/C5</f>
        <v>1.7808703111135186E-4</v>
      </c>
      <c r="K31" s="432"/>
    </row>
    <row r="32" spans="1:12" s="162" customFormat="1" ht="13.8" hidden="1">
      <c r="A32" s="582" t="s">
        <v>262</v>
      </c>
      <c r="B32" s="559"/>
      <c r="C32" s="559"/>
      <c r="D32" s="559"/>
      <c r="E32" s="559"/>
      <c r="F32" s="559"/>
      <c r="G32" s="559"/>
      <c r="H32" s="559"/>
      <c r="I32" s="559"/>
      <c r="J32" s="583"/>
    </row>
    <row r="33" spans="1:12" s="162" customFormat="1" ht="13.8" hidden="1">
      <c r="A33" s="582" t="s">
        <v>257</v>
      </c>
      <c r="B33" s="559"/>
      <c r="C33" s="559"/>
      <c r="D33" s="559"/>
      <c r="E33" s="559"/>
      <c r="F33" s="559"/>
      <c r="G33" s="559"/>
      <c r="H33" s="559"/>
      <c r="I33" s="583"/>
      <c r="J33" s="186" t="s">
        <v>124</v>
      </c>
    </row>
    <row r="34" spans="1:12" s="162" customFormat="1" ht="14.4" hidden="1" customHeight="1">
      <c r="A34" s="169"/>
      <c r="B34" s="169" t="s">
        <v>276</v>
      </c>
      <c r="C34" s="541" t="s">
        <v>277</v>
      </c>
      <c r="D34" s="542"/>
      <c r="E34" s="542"/>
      <c r="F34" s="542"/>
      <c r="G34" s="542"/>
      <c r="H34" s="542"/>
      <c r="I34" s="543"/>
      <c r="J34" s="200">
        <v>0.02</v>
      </c>
    </row>
    <row r="35" spans="1:12" s="162" customFormat="1" ht="14.4" hidden="1" customHeight="1">
      <c r="A35" s="169"/>
      <c r="B35" s="169" t="s">
        <v>278</v>
      </c>
      <c r="C35" s="541" t="s">
        <v>279</v>
      </c>
      <c r="D35" s="542"/>
      <c r="E35" s="542"/>
      <c r="F35" s="542"/>
      <c r="G35" s="542"/>
      <c r="H35" s="542"/>
      <c r="I35" s="543"/>
      <c r="J35" s="200">
        <v>0.04</v>
      </c>
    </row>
    <row r="36" spans="1:12" s="162" customFormat="1" ht="14.4" hidden="1" customHeight="1">
      <c r="A36" s="169"/>
      <c r="B36" s="169" t="s">
        <v>280</v>
      </c>
      <c r="C36" s="541" t="s">
        <v>281</v>
      </c>
      <c r="D36" s="542"/>
      <c r="E36" s="542"/>
      <c r="F36" s="542"/>
      <c r="G36" s="542"/>
      <c r="H36" s="542"/>
      <c r="I36" s="543"/>
      <c r="J36" s="200">
        <v>0.05</v>
      </c>
    </row>
    <row r="37" spans="1:12" s="162" customFormat="1" ht="14.4" hidden="1" customHeight="1">
      <c r="A37" s="169"/>
      <c r="B37" s="169" t="s">
        <v>282</v>
      </c>
      <c r="C37" s="541" t="s">
        <v>283</v>
      </c>
      <c r="D37" s="542"/>
      <c r="E37" s="542"/>
      <c r="F37" s="542"/>
      <c r="G37" s="542"/>
      <c r="H37" s="542"/>
      <c r="I37" s="543"/>
      <c r="J37" s="200">
        <v>2.5000000000000001E-2</v>
      </c>
    </row>
    <row r="38" spans="1:12" s="162" customFormat="1" ht="14.4" hidden="1" customHeight="1">
      <c r="A38" s="170">
        <v>8</v>
      </c>
      <c r="B38" s="169" t="s">
        <v>284</v>
      </c>
      <c r="C38" s="605"/>
      <c r="D38" s="606"/>
      <c r="E38" s="606"/>
      <c r="F38" s="606"/>
      <c r="G38" s="606"/>
      <c r="H38" s="607"/>
      <c r="I38" s="165"/>
      <c r="J38" s="211">
        <f>J37+J36+J35+J34</f>
        <v>0.13500000000000001</v>
      </c>
    </row>
    <row r="39" spans="1:12" s="162" customFormat="1" ht="13.8" hidden="1">
      <c r="A39" s="170"/>
      <c r="B39" s="169"/>
      <c r="C39" s="170"/>
      <c r="D39" s="167"/>
      <c r="E39" s="177"/>
      <c r="F39" s="173"/>
      <c r="G39" s="164"/>
      <c r="H39" s="172"/>
      <c r="I39" s="165"/>
      <c r="J39" s="174"/>
    </row>
    <row r="40" spans="1:12" ht="21.6" customHeight="1">
      <c r="A40" s="597" t="s">
        <v>214</v>
      </c>
      <c r="B40" s="598"/>
      <c r="C40" s="598"/>
      <c r="D40" s="598"/>
      <c r="E40" s="598"/>
      <c r="F40" s="599"/>
      <c r="G40" s="158"/>
      <c r="H40" s="142"/>
      <c r="I40" s="213">
        <f>I38+I31+I30+I28+I26+I21+I18+I16+I15+I14+I13+I27</f>
        <v>150149972</v>
      </c>
      <c r="J40" s="212">
        <f>I40/C5</f>
        <v>3.0559728839922983E-2</v>
      </c>
      <c r="K40" s="145"/>
    </row>
    <row r="41" spans="1:12" ht="21.6" customHeight="1">
      <c r="A41" s="600" t="s">
        <v>215</v>
      </c>
      <c r="B41" s="601"/>
      <c r="C41" s="601"/>
      <c r="D41" s="601"/>
      <c r="E41" s="601"/>
      <c r="F41" s="602"/>
      <c r="G41" s="143"/>
      <c r="H41" s="143">
        <v>0.19</v>
      </c>
      <c r="I41" s="175">
        <f>I40*H41</f>
        <v>28528494.68</v>
      </c>
      <c r="J41" s="38"/>
      <c r="K41" s="56"/>
      <c r="L41" s="56"/>
    </row>
    <row r="42" spans="1:12" ht="21.6" customHeight="1">
      <c r="A42" s="597" t="s">
        <v>166</v>
      </c>
      <c r="B42" s="598"/>
      <c r="C42" s="598"/>
      <c r="D42" s="598"/>
      <c r="E42" s="598"/>
      <c r="F42" s="599"/>
      <c r="G42" s="158"/>
      <c r="H42" s="142"/>
      <c r="I42" s="176">
        <f>I41+I40</f>
        <v>178678466.68000001</v>
      </c>
      <c r="J42" s="212"/>
      <c r="K42" s="193"/>
      <c r="L42" s="56"/>
    </row>
    <row r="43" spans="1:12" ht="10.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"/>
      <c r="L43" s="38"/>
    </row>
    <row r="44" spans="1:12" ht="21.6" customHeight="1">
      <c r="A44" s="180" t="s">
        <v>165</v>
      </c>
      <c r="B44" s="179"/>
      <c r="C44" s="179"/>
      <c r="D44" s="179"/>
      <c r="E44" s="179"/>
      <c r="F44" s="179"/>
      <c r="G44" s="179"/>
      <c r="H44" s="179"/>
      <c r="I44" s="181"/>
      <c r="J44" s="52">
        <f>I42/C5</f>
        <v>3.6366077319508347E-2</v>
      </c>
      <c r="K44" s="192"/>
      <c r="L44"/>
    </row>
    <row r="45" spans="1:12" ht="14.7" customHeight="1">
      <c r="A45" s="53"/>
      <c r="B45" s="45"/>
      <c r="C45" s="45"/>
      <c r="D45" s="45"/>
      <c r="E45" s="45"/>
      <c r="F45" s="45"/>
      <c r="G45" s="46"/>
      <c r="H45" s="46"/>
      <c r="I45" s="54"/>
      <c r="J45" s="55"/>
      <c r="K45"/>
      <c r="L45"/>
    </row>
    <row r="46" spans="1:12" ht="14.7" customHeight="1">
      <c r="A46" s="53"/>
      <c r="B46" s="102" t="s">
        <v>220</v>
      </c>
      <c r="C46" s="45"/>
      <c r="D46" s="45"/>
      <c r="E46" s="45"/>
      <c r="F46" s="45"/>
      <c r="G46" s="46"/>
      <c r="H46" s="46"/>
      <c r="I46" s="54"/>
      <c r="J46" s="55"/>
      <c r="K46" s="75"/>
      <c r="L46" s="189"/>
    </row>
    <row r="47" spans="1:12" ht="14.7" customHeight="1">
      <c r="A47" s="53"/>
      <c r="B47" s="101"/>
      <c r="C47" s="45"/>
      <c r="D47" s="45"/>
      <c r="E47" s="45"/>
      <c r="F47" s="45"/>
      <c r="G47" s="46"/>
      <c r="H47" s="46"/>
      <c r="I47" s="54"/>
      <c r="J47" s="55"/>
      <c r="K47"/>
      <c r="L47"/>
    </row>
    <row r="48" spans="1:12" ht="14.7" customHeight="1">
      <c r="A48" s="53"/>
      <c r="B48" s="101"/>
      <c r="C48" s="45"/>
      <c r="D48" s="45"/>
      <c r="E48" s="45"/>
      <c r="F48" s="45"/>
      <c r="G48" s="46"/>
      <c r="H48" s="46"/>
      <c r="I48" s="54"/>
      <c r="J48" s="55"/>
      <c r="K48"/>
      <c r="L48"/>
    </row>
    <row r="49" spans="1:12" ht="14.7" customHeight="1">
      <c r="A49" s="53"/>
      <c r="B49" s="157"/>
      <c r="C49" s="45"/>
      <c r="D49" s="45"/>
      <c r="E49" s="45"/>
      <c r="F49" s="45"/>
      <c r="G49" s="46"/>
      <c r="H49" s="46"/>
      <c r="I49" s="54"/>
      <c r="J49" s="55"/>
      <c r="K49"/>
      <c r="L49"/>
    </row>
    <row r="50" spans="1:12" ht="14.7" customHeight="1">
      <c r="A50" s="53"/>
      <c r="B50" s="157"/>
      <c r="C50" s="45"/>
      <c r="D50" s="45"/>
      <c r="E50" s="45"/>
      <c r="F50" s="45"/>
      <c r="G50" s="46"/>
      <c r="H50" s="46"/>
      <c r="I50" s="54"/>
      <c r="J50" s="55"/>
      <c r="K50"/>
      <c r="L50"/>
    </row>
    <row r="51" spans="1:12" ht="14.7" customHeight="1">
      <c r="A51" s="53"/>
      <c r="B51" s="157"/>
      <c r="C51" s="45"/>
      <c r="D51" s="45"/>
      <c r="E51" s="45"/>
      <c r="F51" s="45"/>
      <c r="G51" s="46"/>
      <c r="H51" s="46"/>
      <c r="I51" s="54"/>
      <c r="J51" s="55"/>
      <c r="K51"/>
      <c r="L51"/>
    </row>
    <row r="52" spans="1:12" ht="14.7" customHeight="1">
      <c r="A52" s="53"/>
      <c r="B52" s="101" t="s">
        <v>221</v>
      </c>
      <c r="C52" s="45"/>
      <c r="D52" s="45"/>
      <c r="E52" s="45"/>
      <c r="F52" s="45"/>
      <c r="G52" s="46"/>
      <c r="H52" s="46"/>
      <c r="I52" s="54"/>
      <c r="J52" s="55"/>
      <c r="K52"/>
      <c r="L52"/>
    </row>
    <row r="53" spans="1:12" ht="14.7" customHeight="1">
      <c r="A53" s="53"/>
      <c r="B53" s="101" t="s">
        <v>222</v>
      </c>
      <c r="C53" s="45"/>
      <c r="D53" s="45"/>
      <c r="E53" s="45"/>
      <c r="F53" s="45"/>
      <c r="G53" s="46"/>
      <c r="H53" s="46"/>
      <c r="I53" s="54"/>
      <c r="J53" s="55"/>
      <c r="K53"/>
      <c r="L53"/>
    </row>
    <row r="54" spans="1:12" ht="14.7" customHeight="1">
      <c r="A54" s="53"/>
      <c r="B54" s="101" t="s">
        <v>223</v>
      </c>
      <c r="C54" s="45"/>
      <c r="D54" s="45"/>
      <c r="E54" s="45"/>
      <c r="F54" s="45"/>
      <c r="G54" s="46"/>
      <c r="H54" s="46"/>
      <c r="I54" s="54"/>
      <c r="J54" s="55"/>
      <c r="K54"/>
      <c r="L54"/>
    </row>
    <row r="55" spans="1:12" ht="14.7" customHeight="1">
      <c r="B55" s="101" t="s">
        <v>224</v>
      </c>
      <c r="K55"/>
      <c r="L55"/>
    </row>
    <row r="56" spans="1:12" ht="14.7" customHeight="1"/>
    <row r="57" spans="1:12" ht="14.7" customHeight="1"/>
  </sheetData>
  <mergeCells count="27">
    <mergeCell ref="A33:I33"/>
    <mergeCell ref="C34:I34"/>
    <mergeCell ref="C35:I35"/>
    <mergeCell ref="C36:I36"/>
    <mergeCell ref="C37:I37"/>
    <mergeCell ref="A43:J43"/>
    <mergeCell ref="A8:J8"/>
    <mergeCell ref="A10:J10"/>
    <mergeCell ref="A12:J12"/>
    <mergeCell ref="A17:J17"/>
    <mergeCell ref="A20:J20"/>
    <mergeCell ref="A40:F40"/>
    <mergeCell ref="A41:F41"/>
    <mergeCell ref="A42:F42"/>
    <mergeCell ref="A11:J11"/>
    <mergeCell ref="A22:J22"/>
    <mergeCell ref="A23:J23"/>
    <mergeCell ref="A25:J25"/>
    <mergeCell ref="A29:J29"/>
    <mergeCell ref="A32:J32"/>
    <mergeCell ref="C38:H38"/>
    <mergeCell ref="A2:J2"/>
    <mergeCell ref="A3:J3"/>
    <mergeCell ref="A5:B5"/>
    <mergeCell ref="C5:G5"/>
    <mergeCell ref="A6:B6"/>
    <mergeCell ref="C6:G6"/>
  </mergeCells>
  <phoneticPr fontId="15" type="noConversion"/>
  <pageMargins left="0.70866141732283472" right="0.70866141732283472" top="0.74803149606299213" bottom="0.74803149606299213" header="0.31496062992125984" footer="0.31496062992125984"/>
  <pageSetup paperSize="122" scale="51" orientation="portrait" r:id="rId1"/>
  <colBreaks count="1" manualBreakCount="1">
    <brk id="10" max="86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1"/>
  <sheetViews>
    <sheetView view="pageBreakPreview" zoomScale="60" zoomScaleNormal="40" workbookViewId="0">
      <selection activeCell="O9" sqref="O9"/>
    </sheetView>
  </sheetViews>
  <sheetFormatPr baseColWidth="10" defaultColWidth="26.33203125" defaultRowHeight="21.6" customHeight="1"/>
  <cols>
    <col min="1" max="1" width="5.5546875" style="33" bestFit="1" customWidth="1"/>
    <col min="2" max="2" width="57" style="33" customWidth="1"/>
    <col min="3" max="3" width="90.109375" style="33" customWidth="1"/>
    <col min="4" max="4" width="8.33203125" style="33" customWidth="1"/>
    <col min="5" max="5" width="16.5546875" style="33" bestFit="1" customWidth="1"/>
    <col min="6" max="6" width="17.44140625" style="33" customWidth="1"/>
    <col min="7" max="7" width="15" style="33" customWidth="1"/>
    <col min="8" max="8" width="19" style="33" customWidth="1"/>
    <col min="9" max="9" width="18.5546875" style="33" bestFit="1" customWidth="1"/>
    <col min="10" max="10" width="15.5546875" style="34" bestFit="1" customWidth="1"/>
    <col min="11" max="11" width="9.109375" style="33" customWidth="1"/>
    <col min="12" max="12" width="17.44140625" style="33" customWidth="1"/>
    <col min="13" max="13" width="15.6640625" style="33" customWidth="1"/>
    <col min="14" max="16384" width="26.33203125" style="33"/>
  </cols>
  <sheetData>
    <row r="2" spans="1:13" ht="40.799999999999997" customHeight="1">
      <c r="A2" s="551" t="s">
        <v>795</v>
      </c>
      <c r="B2" s="552"/>
      <c r="C2" s="552"/>
      <c r="D2" s="552"/>
      <c r="E2" s="552"/>
      <c r="F2" s="552"/>
      <c r="G2" s="552"/>
      <c r="H2" s="552"/>
      <c r="I2" s="552"/>
      <c r="J2" s="553"/>
    </row>
    <row r="3" spans="1:13" ht="23.4" customHeight="1">
      <c r="A3" s="594" t="s">
        <v>174</v>
      </c>
      <c r="B3" s="595"/>
      <c r="C3" s="595"/>
      <c r="D3" s="595"/>
      <c r="E3" s="595"/>
      <c r="F3" s="595"/>
      <c r="G3" s="595"/>
      <c r="H3" s="595"/>
      <c r="I3" s="595"/>
      <c r="J3" s="596"/>
    </row>
    <row r="4" spans="1:13" ht="21.6" customHeight="1">
      <c r="A4" s="39"/>
      <c r="B4" s="40"/>
      <c r="C4" s="40"/>
      <c r="D4" s="40"/>
      <c r="E4" s="40"/>
      <c r="F4" s="40"/>
      <c r="G4" s="40"/>
      <c r="H4" s="40"/>
      <c r="I4" s="40"/>
      <c r="J4" s="41"/>
    </row>
    <row r="5" spans="1:13" ht="21.6" customHeight="1">
      <c r="A5" s="554" t="s">
        <v>4</v>
      </c>
      <c r="B5" s="554"/>
      <c r="C5" s="555">
        <f>'PPTO. GENERAL'!K19</f>
        <v>4913328020.2357454</v>
      </c>
      <c r="D5" s="555"/>
      <c r="E5" s="555"/>
      <c r="F5" s="555"/>
      <c r="G5" s="468"/>
      <c r="H5" s="468"/>
      <c r="J5" s="42"/>
    </row>
    <row r="6" spans="1:13" ht="21.6" customHeight="1">
      <c r="A6" s="565" t="s">
        <v>175</v>
      </c>
      <c r="B6" s="566"/>
      <c r="C6" s="567">
        <f>+AIU!C6</f>
        <v>7</v>
      </c>
      <c r="D6" s="569"/>
      <c r="E6" s="569"/>
      <c r="F6" s="570"/>
      <c r="G6" s="469"/>
      <c r="H6" s="469"/>
      <c r="J6" s="42"/>
    </row>
    <row r="7" spans="1:13" ht="21.6" customHeight="1">
      <c r="A7" s="43"/>
      <c r="B7" s="44"/>
      <c r="C7" s="44"/>
      <c r="D7" s="44"/>
      <c r="E7" s="44"/>
      <c r="F7" s="388"/>
      <c r="G7" s="388"/>
      <c r="H7" s="388"/>
      <c r="I7" s="388"/>
      <c r="J7" s="389"/>
      <c r="K7" s="145"/>
      <c r="L7" s="145"/>
      <c r="M7" s="145"/>
    </row>
    <row r="8" spans="1:13" ht="21.6" customHeight="1">
      <c r="A8" s="571" t="s">
        <v>176</v>
      </c>
      <c r="B8" s="571"/>
      <c r="C8" s="571"/>
      <c r="D8" s="571"/>
      <c r="E8" s="571"/>
      <c r="F8" s="573"/>
      <c r="G8" s="608"/>
      <c r="H8" s="608"/>
      <c r="I8" s="573"/>
      <c r="J8" s="573"/>
      <c r="K8" s="365"/>
      <c r="L8" s="365"/>
      <c r="M8" s="365"/>
    </row>
    <row r="9" spans="1:13" ht="21.6" customHeight="1">
      <c r="A9" s="67" t="s">
        <v>46</v>
      </c>
      <c r="B9" s="50" t="s">
        <v>128</v>
      </c>
      <c r="C9" s="67" t="s">
        <v>13</v>
      </c>
      <c r="D9" s="67" t="s">
        <v>127</v>
      </c>
      <c r="E9" s="67" t="s">
        <v>138</v>
      </c>
      <c r="F9" s="390" t="s">
        <v>126</v>
      </c>
      <c r="G9" s="470" t="s">
        <v>786</v>
      </c>
      <c r="H9" s="470"/>
      <c r="I9" s="390" t="s">
        <v>125</v>
      </c>
      <c r="J9" s="390" t="s">
        <v>124</v>
      </c>
      <c r="K9" s="365"/>
      <c r="L9" s="365"/>
      <c r="M9" s="365"/>
    </row>
    <row r="10" spans="1:13" ht="21.6" customHeight="1">
      <c r="A10" s="588" t="s">
        <v>134</v>
      </c>
      <c r="B10" s="589"/>
      <c r="C10" s="589"/>
      <c r="D10" s="589"/>
      <c r="E10" s="589"/>
      <c r="F10" s="591"/>
      <c r="G10" s="609"/>
      <c r="H10" s="609"/>
      <c r="I10" s="591"/>
      <c r="J10" s="592"/>
      <c r="K10" s="365"/>
      <c r="L10" s="365"/>
      <c r="M10" s="365"/>
    </row>
    <row r="11" spans="1:13" ht="18.600000000000001" customHeight="1">
      <c r="A11" s="70">
        <v>1</v>
      </c>
      <c r="B11" s="71" t="s">
        <v>184</v>
      </c>
      <c r="C11" s="70" t="s">
        <v>132</v>
      </c>
      <c r="D11" s="69">
        <f>C6</f>
        <v>7</v>
      </c>
      <c r="E11" s="73">
        <v>1</v>
      </c>
      <c r="F11" s="391">
        <f>+INTERVENTORÍA!G13</f>
        <v>8000000</v>
      </c>
      <c r="G11" s="471">
        <v>1.62</v>
      </c>
      <c r="H11" s="471">
        <f>+G11*F11</f>
        <v>12960000</v>
      </c>
      <c r="I11" s="392">
        <f>+H11*D11</f>
        <v>90720000</v>
      </c>
      <c r="J11" s="393">
        <f>I11/C5</f>
        <v>1.8464063385624958E-2</v>
      </c>
      <c r="K11" s="365"/>
      <c r="L11" s="365"/>
      <c r="M11" s="365"/>
    </row>
    <row r="12" spans="1:13" ht="19.95" customHeight="1">
      <c r="A12" s="70"/>
      <c r="B12" s="71"/>
      <c r="C12" s="70"/>
      <c r="D12" s="70"/>
      <c r="E12" s="73"/>
      <c r="F12" s="391"/>
      <c r="G12" s="471"/>
      <c r="H12" s="471"/>
      <c r="I12" s="392"/>
      <c r="J12" s="393"/>
      <c r="K12" s="365"/>
      <c r="L12" s="365"/>
      <c r="M12" s="365"/>
    </row>
    <row r="13" spans="1:13" ht="21.6" customHeight="1">
      <c r="A13" s="610" t="s">
        <v>177</v>
      </c>
      <c r="B13" s="611"/>
      <c r="C13" s="611"/>
      <c r="D13" s="611"/>
      <c r="E13" s="611"/>
      <c r="F13" s="612"/>
      <c r="G13" s="472"/>
      <c r="H13" s="472"/>
      <c r="I13" s="394"/>
      <c r="J13" s="395">
        <f>J11</f>
        <v>1.8464063385624958E-2</v>
      </c>
      <c r="K13" s="145"/>
      <c r="L13" s="145"/>
      <c r="M13" s="145"/>
    </row>
    <row r="14" spans="1:13" ht="21.6" customHeight="1">
      <c r="A14" s="561"/>
      <c r="B14" s="561"/>
      <c r="C14" s="561"/>
      <c r="D14" s="561"/>
      <c r="E14" s="561"/>
      <c r="F14" s="613"/>
      <c r="G14" s="613"/>
      <c r="H14" s="613"/>
      <c r="I14" s="613"/>
      <c r="J14" s="613"/>
      <c r="K14" s="145"/>
      <c r="L14" s="145"/>
      <c r="M14" s="145"/>
    </row>
    <row r="15" spans="1:13" ht="21.6" customHeight="1">
      <c r="A15" s="614" t="s">
        <v>178</v>
      </c>
      <c r="B15" s="615"/>
      <c r="C15" s="615"/>
      <c r="D15" s="615"/>
      <c r="E15" s="615"/>
      <c r="F15" s="616"/>
      <c r="G15" s="617"/>
      <c r="H15" s="617"/>
      <c r="I15" s="618"/>
      <c r="J15" s="396">
        <f>J13</f>
        <v>1.8464063385624958E-2</v>
      </c>
      <c r="K15" s="145"/>
      <c r="L15" s="145"/>
      <c r="M15" s="145"/>
    </row>
    <row r="16" spans="1:13" ht="14.7" customHeight="1">
      <c r="A16" s="53"/>
      <c r="B16" s="45"/>
      <c r="C16" s="45"/>
      <c r="D16" s="45"/>
      <c r="E16" s="45"/>
      <c r="F16" s="397"/>
      <c r="G16" s="397"/>
      <c r="H16" s="397"/>
      <c r="I16" s="398"/>
      <c r="J16" s="399"/>
      <c r="K16" s="145"/>
      <c r="L16" s="145"/>
      <c r="M16" s="145"/>
    </row>
    <row r="17" spans="1:13" ht="14.7" customHeight="1">
      <c r="A17" s="53"/>
      <c r="B17" s="102" t="s">
        <v>220</v>
      </c>
      <c r="C17" s="45"/>
      <c r="D17" s="45"/>
      <c r="E17" s="45"/>
      <c r="F17" s="397"/>
      <c r="G17" s="397"/>
      <c r="H17" s="397"/>
      <c r="I17" s="398"/>
      <c r="J17" s="399"/>
      <c r="K17" s="145"/>
      <c r="L17" s="145"/>
      <c r="M17" s="145"/>
    </row>
    <row r="18" spans="1:13" ht="14.7" customHeight="1">
      <c r="A18" s="53"/>
      <c r="B18" s="101"/>
      <c r="C18" s="45"/>
      <c r="D18" s="45"/>
      <c r="E18" s="45"/>
      <c r="F18" s="46"/>
      <c r="G18" s="46"/>
      <c r="H18" s="46"/>
      <c r="I18" s="194"/>
      <c r="J18" s="55"/>
      <c r="M18" s="431"/>
    </row>
    <row r="19" spans="1:13" ht="14.7" customHeight="1">
      <c r="A19" s="53"/>
      <c r="B19" s="101"/>
      <c r="C19" s="45"/>
      <c r="D19" s="45"/>
      <c r="E19" s="45"/>
      <c r="F19" s="46"/>
      <c r="G19" s="46"/>
      <c r="H19" s="46"/>
      <c r="I19" s="54"/>
      <c r="J19" s="55"/>
      <c r="L19" s="346"/>
      <c r="M19" s="431"/>
    </row>
    <row r="20" spans="1:13" ht="14.7" customHeight="1">
      <c r="A20" s="53"/>
      <c r="B20" s="157"/>
      <c r="C20" s="45"/>
      <c r="D20" s="45"/>
      <c r="E20" s="45"/>
      <c r="F20" s="46"/>
      <c r="G20" s="46"/>
      <c r="H20" s="46"/>
      <c r="I20" s="54"/>
      <c r="J20" s="55"/>
      <c r="M20" s="431"/>
    </row>
    <row r="21" spans="1:13" ht="14.7" customHeight="1">
      <c r="A21" s="53"/>
      <c r="B21" s="157"/>
      <c r="C21" s="45" t="s">
        <v>750</v>
      </c>
      <c r="D21" s="45"/>
      <c r="E21" s="45"/>
      <c r="F21" s="46"/>
      <c r="G21" s="46"/>
      <c r="H21" s="46"/>
      <c r="I21" s="54"/>
      <c r="J21" s="55"/>
      <c r="M21" s="431"/>
    </row>
    <row r="22" spans="1:13" ht="14.7" customHeight="1">
      <c r="A22" s="53"/>
      <c r="B22" s="157"/>
      <c r="C22" s="45"/>
      <c r="D22" s="45"/>
      <c r="E22" s="45"/>
      <c r="F22" s="46"/>
      <c r="G22" s="46"/>
      <c r="H22" s="46"/>
      <c r="I22" s="54"/>
      <c r="J22" s="55"/>
      <c r="L22" s="346"/>
      <c r="M22" s="431"/>
    </row>
    <row r="23" spans="1:13" ht="14.7" customHeight="1">
      <c r="A23" s="53"/>
      <c r="B23" s="101" t="s">
        <v>221</v>
      </c>
      <c r="C23" s="45"/>
      <c r="D23" s="45"/>
      <c r="E23" s="45"/>
      <c r="F23" s="46"/>
      <c r="G23" s="46"/>
      <c r="H23" s="46"/>
      <c r="I23" s="54"/>
      <c r="J23" s="55"/>
      <c r="M23" s="431"/>
    </row>
    <row r="24" spans="1:13" ht="14.7" customHeight="1">
      <c r="A24" s="53"/>
      <c r="B24" s="101" t="s">
        <v>222</v>
      </c>
      <c r="C24" s="45"/>
      <c r="D24" s="45"/>
      <c r="E24" s="45"/>
      <c r="F24" s="46"/>
      <c r="G24" s="46"/>
      <c r="H24" s="46"/>
      <c r="I24" s="54"/>
      <c r="J24" s="55"/>
      <c r="M24" s="431"/>
    </row>
    <row r="25" spans="1:13" ht="14.7" customHeight="1">
      <c r="A25" s="53"/>
      <c r="B25" s="101" t="s">
        <v>223</v>
      </c>
      <c r="C25" s="45"/>
      <c r="D25" s="45"/>
      <c r="E25" s="45"/>
      <c r="F25" s="46"/>
      <c r="G25" s="46"/>
      <c r="H25" s="46"/>
      <c r="I25" s="54"/>
      <c r="J25" s="55"/>
      <c r="M25" s="431"/>
    </row>
    <row r="26" spans="1:13" ht="14.7" customHeight="1">
      <c r="A26" s="53"/>
      <c r="B26" s="101" t="s">
        <v>224</v>
      </c>
      <c r="C26" s="45"/>
      <c r="D26" s="45"/>
      <c r="E26" s="45"/>
      <c r="F26" s="46"/>
      <c r="G26" s="46"/>
      <c r="H26" s="46"/>
      <c r="I26" s="54"/>
      <c r="J26" s="55"/>
      <c r="M26" s="431"/>
    </row>
    <row r="27" spans="1:13" ht="14.7" customHeight="1">
      <c r="A27" s="53"/>
      <c r="B27" s="45"/>
      <c r="C27" s="45"/>
      <c r="D27" s="45"/>
      <c r="E27" s="45"/>
      <c r="F27" s="46"/>
      <c r="G27" s="46"/>
      <c r="H27" s="46"/>
      <c r="I27" s="54"/>
      <c r="J27" s="55"/>
      <c r="M27" s="431"/>
    </row>
    <row r="28" spans="1:13" ht="21.6" customHeight="1">
      <c r="M28" s="431"/>
    </row>
    <row r="29" spans="1:13" ht="21.6" customHeight="1">
      <c r="M29" s="431"/>
    </row>
    <row r="30" spans="1:13" ht="21.6" customHeight="1">
      <c r="M30" s="431"/>
    </row>
    <row r="31" spans="1:13" ht="21.6" customHeight="1">
      <c r="M31" s="431"/>
    </row>
  </sheetData>
  <mergeCells count="11">
    <mergeCell ref="A2:J2"/>
    <mergeCell ref="A3:J3"/>
    <mergeCell ref="A5:B5"/>
    <mergeCell ref="C5:F5"/>
    <mergeCell ref="A6:B6"/>
    <mergeCell ref="C6:F6"/>
    <mergeCell ref="A8:J8"/>
    <mergeCell ref="A10:J10"/>
    <mergeCell ref="A13:F13"/>
    <mergeCell ref="A14:J14"/>
    <mergeCell ref="A15:I15"/>
  </mergeCells>
  <pageMargins left="0.70866141732283472" right="0.70866141732283472" top="0.74803149606299213" bottom="0.74803149606299213" header="0.31496062992125984" footer="0.31496062992125984"/>
  <pageSetup paperSize="122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5"/>
  <sheetViews>
    <sheetView view="pageBreakPreview" zoomScale="60" zoomScaleNormal="40" workbookViewId="0">
      <selection activeCell="O9" sqref="O9"/>
    </sheetView>
  </sheetViews>
  <sheetFormatPr baseColWidth="10" defaultColWidth="26.33203125" defaultRowHeight="21.6" customHeight="1"/>
  <cols>
    <col min="1" max="1" width="5.5546875" style="33" bestFit="1" customWidth="1"/>
    <col min="2" max="2" width="57" style="33" customWidth="1"/>
    <col min="3" max="3" width="90.109375" style="33" customWidth="1"/>
    <col min="4" max="4" width="8.33203125" style="33" customWidth="1"/>
    <col min="5" max="5" width="16.5546875" style="33" bestFit="1" customWidth="1"/>
    <col min="6" max="6" width="18" style="33" customWidth="1"/>
    <col min="7" max="7" width="19.5546875" style="33" bestFit="1" customWidth="1"/>
    <col min="8" max="8" width="18.5546875" style="33" bestFit="1" customWidth="1"/>
    <col min="9" max="9" width="4.88671875" style="33" customWidth="1"/>
    <col min="10" max="10" width="9.109375" style="33" customWidth="1"/>
    <col min="11" max="11" width="17.44140625" style="33" customWidth="1"/>
    <col min="12" max="12" width="15.6640625" style="33" customWidth="1"/>
    <col min="13" max="16384" width="26.33203125" style="33"/>
  </cols>
  <sheetData>
    <row r="2" spans="1:11" ht="33" customHeight="1">
      <c r="A2" s="714" t="s">
        <v>795</v>
      </c>
      <c r="B2" s="715"/>
      <c r="C2" s="715"/>
      <c r="D2" s="715"/>
      <c r="E2" s="715"/>
      <c r="F2" s="715"/>
      <c r="G2" s="715"/>
      <c r="H2" s="716"/>
    </row>
    <row r="3" spans="1:11" ht="21.6" customHeight="1">
      <c r="A3" s="594" t="s">
        <v>199</v>
      </c>
      <c r="B3" s="595"/>
      <c r="C3" s="595"/>
      <c r="D3" s="595"/>
      <c r="E3" s="595"/>
      <c r="F3" s="595"/>
      <c r="G3" s="595"/>
      <c r="H3" s="595"/>
    </row>
    <row r="4" spans="1:11" ht="21.6" customHeight="1">
      <c r="A4" s="39"/>
      <c r="B4" s="40"/>
      <c r="C4" s="40"/>
      <c r="D4" s="40"/>
      <c r="E4" s="40"/>
      <c r="F4" s="40"/>
      <c r="G4" s="40"/>
      <c r="H4" s="40"/>
    </row>
    <row r="5" spans="1:11" ht="21.6" customHeight="1">
      <c r="A5" s="554" t="s">
        <v>198</v>
      </c>
      <c r="B5" s="554"/>
      <c r="C5" s="555">
        <f>'PPTO. GENERAL'!K19</f>
        <v>4913328020.2357454</v>
      </c>
      <c r="D5" s="555"/>
      <c r="E5" s="555"/>
      <c r="F5" s="555"/>
    </row>
    <row r="6" spans="1:11" ht="21.6" customHeight="1">
      <c r="A6" s="565" t="s">
        <v>175</v>
      </c>
      <c r="B6" s="566"/>
      <c r="C6" s="567">
        <v>1</v>
      </c>
      <c r="D6" s="569"/>
      <c r="E6" s="569"/>
      <c r="F6" s="570"/>
      <c r="G6" s="48"/>
    </row>
    <row r="7" spans="1:11" ht="21.6" customHeight="1" thickBot="1">
      <c r="A7" s="237"/>
      <c r="F7" s="145"/>
      <c r="G7" s="145"/>
      <c r="H7" s="145"/>
      <c r="I7" s="145"/>
      <c r="J7" s="145"/>
      <c r="K7" s="145"/>
    </row>
    <row r="8" spans="1:11" s="118" customFormat="1" ht="21.6" customHeight="1">
      <c r="A8" s="622" t="s">
        <v>204</v>
      </c>
      <c r="B8" s="623"/>
      <c r="C8" s="623"/>
      <c r="D8" s="623"/>
      <c r="E8" s="623"/>
      <c r="F8" s="624"/>
      <c r="G8" s="624"/>
      <c r="H8" s="625"/>
      <c r="I8" s="379"/>
      <c r="J8" s="379"/>
      <c r="K8" s="379"/>
    </row>
    <row r="9" spans="1:11" s="118" customFormat="1" ht="21.6" customHeight="1">
      <c r="A9" s="238" t="s">
        <v>46</v>
      </c>
      <c r="B9" s="120" t="s">
        <v>128</v>
      </c>
      <c r="C9" s="119" t="s">
        <v>13</v>
      </c>
      <c r="D9" s="119" t="s">
        <v>127</v>
      </c>
      <c r="E9" s="119" t="s">
        <v>138</v>
      </c>
      <c r="F9" s="380" t="s">
        <v>126</v>
      </c>
      <c r="G9" s="380" t="s">
        <v>790</v>
      </c>
      <c r="H9" s="381" t="s">
        <v>125</v>
      </c>
      <c r="I9" s="379"/>
      <c r="J9" s="379"/>
      <c r="K9" s="379"/>
    </row>
    <row r="10" spans="1:11" s="118" customFormat="1" ht="21.6" customHeight="1">
      <c r="A10" s="239">
        <v>1</v>
      </c>
      <c r="B10" s="122" t="s">
        <v>200</v>
      </c>
      <c r="C10" s="121" t="s">
        <v>787</v>
      </c>
      <c r="D10" s="121">
        <v>3</v>
      </c>
      <c r="E10" s="123">
        <v>1</v>
      </c>
      <c r="F10" s="382">
        <f>+FP!G13/30</f>
        <v>93333.333333333328</v>
      </c>
      <c r="G10" s="474">
        <v>1.6583333333333332</v>
      </c>
      <c r="H10" s="383">
        <f>G10*F10*E10*D10</f>
        <v>464333.33333333326</v>
      </c>
      <c r="I10" s="379"/>
      <c r="J10" s="379"/>
      <c r="K10" s="379"/>
    </row>
    <row r="11" spans="1:11" s="118" customFormat="1" ht="21.6" customHeight="1">
      <c r="A11" s="239">
        <v>2</v>
      </c>
      <c r="B11" s="122" t="s">
        <v>789</v>
      </c>
      <c r="C11" s="121" t="s">
        <v>787</v>
      </c>
      <c r="D11" s="121">
        <v>3</v>
      </c>
      <c r="E11" s="123">
        <v>1</v>
      </c>
      <c r="F11" s="382">
        <f>+FP!M13/30</f>
        <v>60000</v>
      </c>
      <c r="G11" s="474">
        <v>1.6583333333333332</v>
      </c>
      <c r="H11" s="383">
        <f>G11*F11*E11*D11</f>
        <v>298500</v>
      </c>
      <c r="I11" s="379"/>
      <c r="J11" s="379"/>
      <c r="K11" s="379"/>
    </row>
    <row r="12" spans="1:11" s="118" customFormat="1" ht="18.600000000000001" customHeight="1">
      <c r="A12" s="239">
        <v>3</v>
      </c>
      <c r="B12" s="122" t="s">
        <v>789</v>
      </c>
      <c r="C12" s="121" t="s">
        <v>791</v>
      </c>
      <c r="D12" s="121">
        <v>150</v>
      </c>
      <c r="E12" s="123">
        <v>1</v>
      </c>
      <c r="F12" s="382">
        <f>+F11</f>
        <v>60000</v>
      </c>
      <c r="G12" s="474">
        <v>1.6583333333333332</v>
      </c>
      <c r="H12" s="383">
        <f>G12*F12*E12*D12</f>
        <v>14925000</v>
      </c>
      <c r="I12" s="379"/>
      <c r="J12" s="379"/>
      <c r="K12" s="379"/>
    </row>
    <row r="13" spans="1:11" s="118" customFormat="1" ht="19.95" customHeight="1">
      <c r="A13" s="626" t="s">
        <v>130</v>
      </c>
      <c r="B13" s="627"/>
      <c r="C13" s="627"/>
      <c r="D13" s="627"/>
      <c r="E13" s="627"/>
      <c r="F13" s="628"/>
      <c r="G13" s="384"/>
      <c r="H13" s="385"/>
      <c r="I13" s="379"/>
      <c r="J13" s="379"/>
      <c r="K13" s="379"/>
    </row>
    <row r="14" spans="1:11" s="118" customFormat="1" ht="19.95" customHeight="1">
      <c r="A14" s="242"/>
      <c r="F14" s="379"/>
      <c r="G14" s="379"/>
      <c r="H14" s="386"/>
      <c r="I14" s="379"/>
      <c r="J14" s="379"/>
      <c r="K14" s="379"/>
    </row>
    <row r="15" spans="1:11" s="118" customFormat="1" ht="21.6" customHeight="1">
      <c r="A15" s="629" t="s">
        <v>131</v>
      </c>
      <c r="B15" s="630"/>
      <c r="C15" s="630"/>
      <c r="D15" s="630"/>
      <c r="E15" s="630"/>
      <c r="F15" s="631"/>
      <c r="G15" s="631"/>
      <c r="H15" s="632"/>
      <c r="I15" s="379"/>
      <c r="J15" s="387"/>
      <c r="K15" s="379"/>
    </row>
    <row r="16" spans="1:11" s="118" customFormat="1" ht="21.6" customHeight="1">
      <c r="A16" s="238" t="s">
        <v>46</v>
      </c>
      <c r="B16" s="120" t="s">
        <v>128</v>
      </c>
      <c r="C16" s="119" t="s">
        <v>13</v>
      </c>
      <c r="D16" s="119" t="s">
        <v>127</v>
      </c>
      <c r="E16" s="119" t="s">
        <v>139</v>
      </c>
      <c r="F16" s="380" t="s">
        <v>126</v>
      </c>
      <c r="G16" s="380" t="s">
        <v>255</v>
      </c>
      <c r="H16" s="381" t="s">
        <v>125</v>
      </c>
      <c r="I16" s="379"/>
      <c r="J16" s="387"/>
      <c r="K16" s="379"/>
    </row>
    <row r="17" spans="1:11" s="118" customFormat="1" ht="21.6" customHeight="1">
      <c r="A17" s="239">
        <v>1</v>
      </c>
      <c r="B17" s="122" t="s">
        <v>201</v>
      </c>
      <c r="C17" s="121" t="s">
        <v>202</v>
      </c>
      <c r="D17" s="121">
        <f>+D10</f>
        <v>3</v>
      </c>
      <c r="E17" s="123">
        <v>1</v>
      </c>
      <c r="F17" s="473">
        <v>1500</v>
      </c>
      <c r="G17" s="382"/>
      <c r="H17" s="383">
        <f>F17*E17*D17</f>
        <v>4500</v>
      </c>
      <c r="I17" s="379"/>
      <c r="J17" s="379"/>
      <c r="K17" s="379"/>
    </row>
    <row r="18" spans="1:11" s="118" customFormat="1" ht="21.6" customHeight="1">
      <c r="A18" s="239">
        <v>2</v>
      </c>
      <c r="B18" s="122" t="s">
        <v>203</v>
      </c>
      <c r="C18" s="121" t="s">
        <v>787</v>
      </c>
      <c r="D18" s="121">
        <v>3</v>
      </c>
      <c r="E18" s="123">
        <v>1</v>
      </c>
      <c r="F18" s="473">
        <v>120000</v>
      </c>
      <c r="G18" s="382"/>
      <c r="H18" s="383">
        <f>F18*E18*D18</f>
        <v>360000</v>
      </c>
      <c r="I18" s="379"/>
      <c r="J18" s="379"/>
      <c r="K18" s="379"/>
    </row>
    <row r="19" spans="1:11" s="118" customFormat="1" ht="21.6" customHeight="1">
      <c r="A19" s="239">
        <v>3</v>
      </c>
      <c r="B19" s="154" t="s">
        <v>792</v>
      </c>
      <c r="C19" s="153" t="s">
        <v>3</v>
      </c>
      <c r="D19" s="121">
        <v>165</v>
      </c>
      <c r="E19" s="123">
        <v>1</v>
      </c>
      <c r="F19" s="164">
        <v>30000</v>
      </c>
      <c r="G19" s="187">
        <v>1.19</v>
      </c>
      <c r="H19" s="240">
        <f>F19*E19*D19*G19</f>
        <v>5890500</v>
      </c>
      <c r="K19" s="430"/>
    </row>
    <row r="20" spans="1:11" s="118" customFormat="1" ht="21.6" customHeight="1">
      <c r="A20" s="239">
        <v>4</v>
      </c>
      <c r="B20" s="154" t="s">
        <v>788</v>
      </c>
      <c r="C20" s="153" t="s">
        <v>787</v>
      </c>
      <c r="D20" s="121">
        <v>3</v>
      </c>
      <c r="E20" s="123">
        <v>1</v>
      </c>
      <c r="F20" s="164">
        <v>250000</v>
      </c>
      <c r="G20" s="187"/>
      <c r="H20" s="383">
        <f>F20*E20*D20</f>
        <v>750000</v>
      </c>
      <c r="K20" s="430"/>
    </row>
    <row r="21" spans="1:11" s="118" customFormat="1" ht="21.6" customHeight="1">
      <c r="A21" s="239">
        <v>5</v>
      </c>
      <c r="B21" s="154" t="s">
        <v>793</v>
      </c>
      <c r="C21" s="153" t="s">
        <v>13</v>
      </c>
      <c r="D21" s="121">
        <v>165</v>
      </c>
      <c r="E21" s="123">
        <v>1</v>
      </c>
      <c r="F21" s="164">
        <v>14000</v>
      </c>
      <c r="G21" s="187"/>
      <c r="H21" s="383">
        <f>F21*E21*D21</f>
        <v>2310000</v>
      </c>
      <c r="K21" s="430"/>
    </row>
    <row r="22" spans="1:11" s="118" customFormat="1" ht="21.6" customHeight="1">
      <c r="A22" s="626" t="s">
        <v>130</v>
      </c>
      <c r="B22" s="627"/>
      <c r="C22" s="627"/>
      <c r="D22" s="627"/>
      <c r="E22" s="627"/>
      <c r="F22" s="633"/>
      <c r="G22" s="198"/>
      <c r="H22" s="241">
        <f>+H21+H20+H19+H18+H17+H12+H11+H10</f>
        <v>25002833.333333332</v>
      </c>
      <c r="J22" s="345"/>
      <c r="K22" s="430"/>
    </row>
    <row r="23" spans="1:11" s="118" customFormat="1" ht="21.6" customHeight="1">
      <c r="A23" s="634"/>
      <c r="B23" s="635"/>
      <c r="C23" s="635"/>
      <c r="D23" s="635"/>
      <c r="E23" s="635"/>
      <c r="F23" s="635"/>
      <c r="G23" s="635"/>
      <c r="H23" s="636"/>
      <c r="K23" s="430"/>
    </row>
    <row r="24" spans="1:11" s="118" customFormat="1" ht="21.6" customHeight="1" thickBot="1">
      <c r="A24" s="619" t="s">
        <v>210</v>
      </c>
      <c r="B24" s="620"/>
      <c r="C24" s="620"/>
      <c r="D24" s="620"/>
      <c r="E24" s="620"/>
      <c r="F24" s="620"/>
      <c r="G24" s="620"/>
      <c r="H24" s="621"/>
      <c r="K24" s="430"/>
    </row>
    <row r="25" spans="1:11" ht="14.7" customHeight="1">
      <c r="J25" s="346"/>
      <c r="K25" s="431"/>
    </row>
    <row r="26" spans="1:11" ht="14.7" customHeight="1">
      <c r="B26" s="102" t="s">
        <v>220</v>
      </c>
      <c r="K26" s="431"/>
    </row>
    <row r="27" spans="1:11" ht="14.7" customHeight="1">
      <c r="B27" s="101"/>
      <c r="K27" s="431"/>
    </row>
    <row r="28" spans="1:11" ht="14.7" customHeight="1">
      <c r="B28" s="101"/>
      <c r="K28" s="431"/>
    </row>
    <row r="29" spans="1:11" ht="14.7" customHeight="1">
      <c r="B29" s="157"/>
      <c r="K29" s="431"/>
    </row>
    <row r="30" spans="1:11" ht="14.7" customHeight="1">
      <c r="B30" s="157"/>
      <c r="K30" s="431"/>
    </row>
    <row r="31" spans="1:11" ht="14.7" customHeight="1">
      <c r="B31" s="157"/>
      <c r="K31" s="431"/>
    </row>
    <row r="32" spans="1:11" ht="14.7" customHeight="1">
      <c r="B32" s="101" t="s">
        <v>221</v>
      </c>
      <c r="K32" s="431"/>
    </row>
    <row r="33" spans="2:11" ht="14.7" customHeight="1">
      <c r="B33" s="101" t="s">
        <v>222</v>
      </c>
      <c r="K33" s="431"/>
    </row>
    <row r="34" spans="2:11" ht="15">
      <c r="B34" s="101" t="s">
        <v>223</v>
      </c>
      <c r="K34" s="431"/>
    </row>
    <row r="35" spans="2:11" ht="15">
      <c r="B35" s="101" t="s">
        <v>224</v>
      </c>
    </row>
  </sheetData>
  <mergeCells count="12">
    <mergeCell ref="A24:H24"/>
    <mergeCell ref="A8:H8"/>
    <mergeCell ref="A13:F13"/>
    <mergeCell ref="A15:H15"/>
    <mergeCell ref="A22:F22"/>
    <mergeCell ref="A23:H23"/>
    <mergeCell ref="A2:H2"/>
    <mergeCell ref="A3:H3"/>
    <mergeCell ref="A5:B5"/>
    <mergeCell ref="C5:F5"/>
    <mergeCell ref="A6:B6"/>
    <mergeCell ref="C6:F6"/>
  </mergeCells>
  <pageMargins left="0.70866141732283472" right="0.70866141732283472" top="0.74803149606299213" bottom="0.74803149606299213" header="0.31496062992125984" footer="0.31496062992125984"/>
  <pageSetup paperSize="122" scale="48" orientation="portrait" r:id="rId1"/>
  <ignoredErrors>
    <ignoredError sqref="H19" 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19"/>
  <sheetViews>
    <sheetView view="pageBreakPreview" zoomScale="60" zoomScaleNormal="85" workbookViewId="0">
      <selection activeCell="O9" sqref="O9"/>
    </sheetView>
  </sheetViews>
  <sheetFormatPr baseColWidth="10" defaultRowHeight="14.4"/>
  <cols>
    <col min="1" max="1" width="2.33203125" customWidth="1"/>
    <col min="2" max="2" width="6.33203125" style="1" customWidth="1"/>
    <col min="3" max="3" width="90.109375" style="1" customWidth="1"/>
    <col min="4" max="4" width="6.6640625" style="85" bestFit="1" customWidth="1"/>
    <col min="5" max="5" width="15.109375" style="1" customWidth="1"/>
    <col min="6" max="6" width="15.33203125" style="244" bestFit="1" customWidth="1"/>
    <col min="7" max="7" width="18" customWidth="1"/>
    <col min="8" max="8" width="17" style="244" customWidth="1"/>
  </cols>
  <sheetData>
    <row r="1" spans="2:11">
      <c r="C1" s="76"/>
      <c r="D1" s="76"/>
      <c r="E1" s="76"/>
    </row>
    <row r="2" spans="2:11">
      <c r="B2" s="77" t="s">
        <v>99</v>
      </c>
      <c r="C2" s="77" t="s">
        <v>14</v>
      </c>
      <c r="D2" s="77" t="s">
        <v>15</v>
      </c>
      <c r="E2" s="77" t="s">
        <v>17</v>
      </c>
    </row>
    <row r="3" spans="2:11">
      <c r="B3" s="83">
        <v>1</v>
      </c>
      <c r="C3" s="183" t="s">
        <v>219</v>
      </c>
      <c r="D3" s="2" t="s">
        <v>3</v>
      </c>
      <c r="E3" s="111">
        <v>1296126.5625</v>
      </c>
      <c r="G3" s="243"/>
    </row>
    <row r="4" spans="2:11" ht="22.2" customHeight="1">
      <c r="B4" s="83">
        <v>2</v>
      </c>
      <c r="C4" s="13" t="s">
        <v>20</v>
      </c>
      <c r="D4" s="2" t="s">
        <v>3</v>
      </c>
      <c r="E4" s="111">
        <v>773.21835937499998</v>
      </c>
      <c r="G4" s="243"/>
    </row>
    <row r="5" spans="2:11">
      <c r="B5" s="83">
        <v>3</v>
      </c>
      <c r="C5" s="13" t="s">
        <v>21</v>
      </c>
      <c r="D5" s="2" t="s">
        <v>3</v>
      </c>
      <c r="E5" s="111">
        <v>23105.256152343751</v>
      </c>
      <c r="G5" s="243"/>
    </row>
    <row r="6" spans="2:11">
      <c r="B6" s="83">
        <v>4</v>
      </c>
      <c r="C6" s="13" t="s">
        <v>22</v>
      </c>
      <c r="D6" s="2" t="s">
        <v>3</v>
      </c>
      <c r="E6" s="111">
        <v>16460.807343750002</v>
      </c>
      <c r="G6" s="243"/>
    </row>
    <row r="7" spans="2:11">
      <c r="B7" s="83">
        <v>5</v>
      </c>
      <c r="C7" s="13" t="s">
        <v>23</v>
      </c>
      <c r="D7" s="2" t="s">
        <v>225</v>
      </c>
      <c r="E7" s="111">
        <v>5209.0966511718752</v>
      </c>
      <c r="G7" s="243"/>
      <c r="H7" s="378"/>
      <c r="I7" s="365"/>
      <c r="J7" s="365"/>
      <c r="K7" s="365"/>
    </row>
    <row r="8" spans="2:11" ht="16.95" customHeight="1">
      <c r="B8" s="83">
        <v>6</v>
      </c>
      <c r="C8" s="13" t="s">
        <v>152</v>
      </c>
      <c r="D8" s="2" t="s">
        <v>3</v>
      </c>
      <c r="E8" s="111">
        <v>10621.037109375</v>
      </c>
      <c r="G8" s="243"/>
      <c r="H8" s="378"/>
      <c r="I8" s="365"/>
      <c r="J8" s="365"/>
      <c r="K8" s="365"/>
    </row>
    <row r="9" spans="2:11">
      <c r="B9" s="83">
        <v>7</v>
      </c>
      <c r="C9" s="13" t="s">
        <v>218</v>
      </c>
      <c r="D9" s="2" t="s">
        <v>3</v>
      </c>
      <c r="E9" s="111">
        <v>28054.686447949214</v>
      </c>
      <c r="G9" s="243"/>
      <c r="H9" s="378"/>
      <c r="I9" s="365"/>
      <c r="J9" s="365"/>
      <c r="K9" s="365"/>
    </row>
    <row r="10" spans="2:11">
      <c r="B10" s="83">
        <v>8</v>
      </c>
      <c r="C10" s="13" t="s">
        <v>24</v>
      </c>
      <c r="D10" s="2" t="s">
        <v>3</v>
      </c>
      <c r="E10" s="111">
        <v>59821.44336738281</v>
      </c>
      <c r="G10" s="243"/>
      <c r="H10" s="378"/>
      <c r="I10" s="365"/>
      <c r="J10" s="365"/>
      <c r="K10" s="365"/>
    </row>
    <row r="11" spans="2:11">
      <c r="B11" s="83">
        <v>9</v>
      </c>
      <c r="C11" s="183" t="s">
        <v>25</v>
      </c>
      <c r="D11" s="2" t="s">
        <v>3</v>
      </c>
      <c r="E11" s="111">
        <v>243160.88671875</v>
      </c>
      <c r="G11" s="243"/>
      <c r="H11" s="378"/>
      <c r="I11" s="365"/>
      <c r="J11" s="365"/>
      <c r="K11" s="365"/>
    </row>
    <row r="12" spans="2:11">
      <c r="B12" s="83">
        <v>10</v>
      </c>
      <c r="C12" s="13" t="s">
        <v>26</v>
      </c>
      <c r="D12" s="2" t="s">
        <v>225</v>
      </c>
      <c r="E12" s="111">
        <v>27782.712890625</v>
      </c>
      <c r="G12" s="243"/>
      <c r="H12" s="378"/>
      <c r="I12" s="365"/>
      <c r="J12" s="365"/>
      <c r="K12" s="365"/>
    </row>
    <row r="13" spans="2:11">
      <c r="B13" s="83">
        <v>11</v>
      </c>
      <c r="C13" s="13" t="s">
        <v>27</v>
      </c>
      <c r="D13" s="2" t="s">
        <v>3</v>
      </c>
      <c r="E13" s="111">
        <v>8252.2182019921893</v>
      </c>
      <c r="G13" s="243"/>
      <c r="H13" s="378"/>
      <c r="I13" s="365"/>
      <c r="J13" s="365"/>
      <c r="K13" s="365"/>
    </row>
    <row r="14" spans="2:11">
      <c r="B14" s="83">
        <v>12</v>
      </c>
      <c r="C14" s="13" t="s">
        <v>28</v>
      </c>
      <c r="D14" s="2" t="s">
        <v>3</v>
      </c>
      <c r="E14" s="111">
        <v>6567.5092957031238</v>
      </c>
      <c r="G14" s="243"/>
      <c r="H14" s="378"/>
      <c r="I14" s="365"/>
      <c r="J14" s="365"/>
      <c r="K14" s="365"/>
    </row>
    <row r="15" spans="2:11">
      <c r="B15" s="83">
        <v>13</v>
      </c>
      <c r="C15" s="13" t="s">
        <v>29</v>
      </c>
      <c r="D15" s="2" t="s">
        <v>3</v>
      </c>
      <c r="E15" s="111">
        <v>10233.892746000001</v>
      </c>
      <c r="G15" s="243"/>
      <c r="H15" s="378"/>
      <c r="I15" s="365"/>
      <c r="J15" s="365"/>
      <c r="K15" s="365"/>
    </row>
    <row r="16" spans="2:11">
      <c r="B16" s="83">
        <v>14</v>
      </c>
      <c r="C16" s="13" t="s">
        <v>30</v>
      </c>
      <c r="D16" s="2" t="s">
        <v>225</v>
      </c>
      <c r="E16" s="111">
        <v>10399.508197804689</v>
      </c>
      <c r="G16" s="243"/>
      <c r="H16" s="378"/>
      <c r="I16" s="365"/>
      <c r="J16" s="365"/>
      <c r="K16" s="365"/>
    </row>
    <row r="17" spans="2:11">
      <c r="B17" s="83">
        <v>15</v>
      </c>
      <c r="C17" s="13" t="s">
        <v>31</v>
      </c>
      <c r="D17" s="2" t="s">
        <v>3</v>
      </c>
      <c r="E17" s="111">
        <v>18029.240736117186</v>
      </c>
      <c r="G17" s="243"/>
      <c r="H17" s="378"/>
      <c r="I17" s="365"/>
      <c r="J17" s="365"/>
      <c r="K17" s="365"/>
    </row>
    <row r="18" spans="2:11">
      <c r="B18" s="83">
        <v>16</v>
      </c>
      <c r="C18" s="13" t="s">
        <v>56</v>
      </c>
      <c r="D18" s="2" t="s">
        <v>3</v>
      </c>
      <c r="E18" s="111">
        <v>23277.537295031249</v>
      </c>
      <c r="G18" s="243"/>
      <c r="K18" s="427"/>
    </row>
    <row r="19" spans="2:11">
      <c r="B19" s="83">
        <v>17</v>
      </c>
      <c r="C19" s="13" t="s">
        <v>57</v>
      </c>
      <c r="D19" s="2" t="s">
        <v>225</v>
      </c>
      <c r="E19" s="111">
        <v>7212.8384699765629</v>
      </c>
      <c r="G19" s="243"/>
      <c r="J19" s="189"/>
      <c r="K19" s="427"/>
    </row>
    <row r="20" spans="2:11">
      <c r="B20" s="83">
        <v>18</v>
      </c>
      <c r="C20" s="13" t="s">
        <v>58</v>
      </c>
      <c r="D20" s="2" t="s">
        <v>225</v>
      </c>
      <c r="E20" s="111">
        <v>9468.6351411093765</v>
      </c>
      <c r="G20" s="243"/>
      <c r="K20" s="427"/>
    </row>
    <row r="21" spans="2:11">
      <c r="B21" s="83">
        <v>19</v>
      </c>
      <c r="C21" s="146" t="s">
        <v>750</v>
      </c>
      <c r="D21" s="140" t="s">
        <v>225</v>
      </c>
      <c r="E21" s="147">
        <v>9468.6351411093765</v>
      </c>
      <c r="G21" s="243"/>
      <c r="K21" s="427"/>
    </row>
    <row r="22" spans="2:11">
      <c r="B22" s="83">
        <v>20</v>
      </c>
      <c r="C22" s="13" t="s">
        <v>59</v>
      </c>
      <c r="D22" s="2" t="s">
        <v>3</v>
      </c>
      <c r="E22" s="111">
        <v>90178.519921875006</v>
      </c>
      <c r="G22" s="243"/>
      <c r="J22" s="189"/>
      <c r="K22" s="427"/>
    </row>
    <row r="23" spans="2:11">
      <c r="B23" s="83">
        <v>21</v>
      </c>
      <c r="C23" s="183" t="s">
        <v>192</v>
      </c>
      <c r="D23" s="2" t="s">
        <v>3</v>
      </c>
      <c r="E23" s="111">
        <v>1016074.0734375</v>
      </c>
      <c r="G23" s="243"/>
      <c r="K23" s="427"/>
    </row>
    <row r="24" spans="2:11">
      <c r="B24" s="83">
        <v>22</v>
      </c>
      <c r="C24" s="146" t="s">
        <v>217</v>
      </c>
      <c r="D24" s="140" t="s">
        <v>225</v>
      </c>
      <c r="E24" s="147">
        <v>5927.8909990781249</v>
      </c>
      <c r="G24" s="243"/>
      <c r="K24" s="427"/>
    </row>
    <row r="25" spans="2:11">
      <c r="B25" s="83">
        <v>23</v>
      </c>
      <c r="C25" s="13" t="s">
        <v>62</v>
      </c>
      <c r="D25" s="2" t="s">
        <v>3</v>
      </c>
      <c r="E25" s="111">
        <v>8877.5593044960951</v>
      </c>
      <c r="G25" s="243"/>
      <c r="K25" s="427"/>
    </row>
    <row r="26" spans="2:11">
      <c r="B26" s="83">
        <v>24</v>
      </c>
      <c r="C26" s="183" t="s">
        <v>163</v>
      </c>
      <c r="D26" s="2" t="s">
        <v>3</v>
      </c>
      <c r="E26" s="111">
        <v>1396079.1796875</v>
      </c>
      <c r="G26" s="243"/>
      <c r="K26" s="427"/>
    </row>
    <row r="27" spans="2:11">
      <c r="B27" s="83">
        <v>25</v>
      </c>
      <c r="C27" s="13" t="s">
        <v>64</v>
      </c>
      <c r="D27" s="2" t="s">
        <v>3</v>
      </c>
      <c r="E27" s="111">
        <v>8877.5593044960951</v>
      </c>
      <c r="G27" s="243"/>
      <c r="K27" s="427"/>
    </row>
    <row r="28" spans="2:11">
      <c r="B28" s="83">
        <v>26</v>
      </c>
      <c r="C28" s="13" t="s">
        <v>172</v>
      </c>
      <c r="D28" s="2" t="s">
        <v>3</v>
      </c>
      <c r="E28" s="111">
        <v>1415159.3285156251</v>
      </c>
      <c r="G28" s="243"/>
      <c r="K28" s="427"/>
    </row>
    <row r="29" spans="2:11">
      <c r="B29" s="83">
        <v>27</v>
      </c>
      <c r="C29" s="13" t="s">
        <v>66</v>
      </c>
      <c r="D29" s="2" t="s">
        <v>3</v>
      </c>
      <c r="E29" s="111">
        <v>5548.1176354570298</v>
      </c>
      <c r="G29" s="243"/>
      <c r="K29" s="427"/>
    </row>
    <row r="30" spans="2:11">
      <c r="B30" s="83">
        <v>28</v>
      </c>
      <c r="C30" s="13" t="s">
        <v>104</v>
      </c>
      <c r="D30" s="2" t="s">
        <v>102</v>
      </c>
      <c r="E30" s="111">
        <v>1585.869140625</v>
      </c>
      <c r="G30" s="243"/>
      <c r="K30" s="427"/>
    </row>
    <row r="31" spans="2:11">
      <c r="B31" s="83">
        <v>29</v>
      </c>
      <c r="C31" s="13" t="s">
        <v>105</v>
      </c>
      <c r="D31" s="2" t="s">
        <v>109</v>
      </c>
      <c r="E31" s="111">
        <v>140039.96015624999</v>
      </c>
      <c r="G31" s="243"/>
      <c r="K31" s="427"/>
    </row>
    <row r="32" spans="2:11">
      <c r="B32" s="83">
        <v>30</v>
      </c>
      <c r="C32" s="13" t="s">
        <v>106</v>
      </c>
      <c r="D32" s="2" t="s">
        <v>109</v>
      </c>
      <c r="E32" s="111">
        <v>228435.10593750002</v>
      </c>
      <c r="G32" s="243"/>
    </row>
    <row r="33" spans="2:7">
      <c r="B33" s="83">
        <v>31</v>
      </c>
      <c r="C33" s="13" t="s">
        <v>207</v>
      </c>
      <c r="D33" s="2" t="s">
        <v>3</v>
      </c>
      <c r="E33" s="111">
        <v>71505.899036085932</v>
      </c>
      <c r="G33" s="243"/>
    </row>
    <row r="34" spans="2:7">
      <c r="B34" s="83">
        <v>32</v>
      </c>
      <c r="C34" s="13" t="s">
        <v>107</v>
      </c>
      <c r="D34" s="2" t="s">
        <v>3</v>
      </c>
      <c r="E34" s="111">
        <v>105579.85052548826</v>
      </c>
      <c r="G34" s="243"/>
    </row>
    <row r="35" spans="2:7">
      <c r="B35" s="83">
        <v>33</v>
      </c>
      <c r="C35" s="13" t="s">
        <v>108</v>
      </c>
      <c r="D35" s="2" t="s">
        <v>102</v>
      </c>
      <c r="E35" s="111">
        <v>16897.650000000001</v>
      </c>
      <c r="G35" s="243"/>
    </row>
    <row r="36" spans="2:7">
      <c r="B36" s="83">
        <v>34</v>
      </c>
      <c r="C36" s="13" t="s">
        <v>208</v>
      </c>
      <c r="D36" s="2" t="s">
        <v>3</v>
      </c>
      <c r="E36" s="111">
        <v>22743.570234902341</v>
      </c>
      <c r="G36" s="243"/>
    </row>
    <row r="37" spans="2:7">
      <c r="B37" s="83">
        <v>35</v>
      </c>
      <c r="C37" s="13" t="s">
        <v>158</v>
      </c>
      <c r="D37" s="2" t="s">
        <v>225</v>
      </c>
      <c r="E37" s="111">
        <v>43191.367655132817</v>
      </c>
      <c r="G37" s="243"/>
    </row>
    <row r="38" spans="2:7">
      <c r="B38" s="83">
        <v>36</v>
      </c>
      <c r="C38" s="13" t="s">
        <v>159</v>
      </c>
      <c r="D38" s="2" t="s">
        <v>3</v>
      </c>
      <c r="E38" s="111">
        <v>19916.685798925784</v>
      </c>
      <c r="G38" s="243"/>
    </row>
    <row r="39" spans="2:7">
      <c r="B39" s="83">
        <v>37</v>
      </c>
      <c r="C39" s="13" t="s">
        <v>196</v>
      </c>
      <c r="D39" s="2" t="s">
        <v>3</v>
      </c>
      <c r="E39" s="111">
        <v>379122.32356917189</v>
      </c>
      <c r="G39" s="243"/>
    </row>
    <row r="40" spans="2:7">
      <c r="B40" s="83">
        <v>38</v>
      </c>
      <c r="C40" s="13" t="s">
        <v>121</v>
      </c>
      <c r="D40" s="2" t="s">
        <v>3</v>
      </c>
      <c r="E40" s="111">
        <v>12718.124523070312</v>
      </c>
      <c r="G40" s="243"/>
    </row>
    <row r="41" spans="2:7">
      <c r="B41" s="83">
        <v>39</v>
      </c>
      <c r="C41" s="13" t="s">
        <v>197</v>
      </c>
      <c r="D41" s="2" t="s">
        <v>3</v>
      </c>
      <c r="E41" s="111">
        <v>334086.3424335937</v>
      </c>
      <c r="G41" s="243"/>
    </row>
    <row r="42" spans="2:7">
      <c r="B42" s="83">
        <v>40</v>
      </c>
      <c r="C42" s="13" t="s">
        <v>120</v>
      </c>
      <c r="D42" s="2" t="s">
        <v>3</v>
      </c>
      <c r="E42" s="111">
        <v>7081.4882840625005</v>
      </c>
      <c r="G42" s="243"/>
    </row>
    <row r="43" spans="2:7">
      <c r="B43" s="83">
        <v>41</v>
      </c>
      <c r="C43" s="13" t="s">
        <v>69</v>
      </c>
      <c r="D43" s="2" t="s">
        <v>3</v>
      </c>
      <c r="E43" s="111">
        <v>842.35445314453125</v>
      </c>
      <c r="G43" s="243"/>
    </row>
    <row r="44" spans="2:7">
      <c r="B44" s="83">
        <v>42</v>
      </c>
      <c r="C44" s="13" t="s">
        <v>70</v>
      </c>
      <c r="D44" s="2" t="s">
        <v>225</v>
      </c>
      <c r="E44" s="111">
        <v>8880.4147433203143</v>
      </c>
      <c r="G44" s="243"/>
    </row>
    <row r="45" spans="2:7" ht="41.4">
      <c r="B45" s="83">
        <v>43</v>
      </c>
      <c r="C45" s="13" t="s">
        <v>205</v>
      </c>
      <c r="D45" s="2" t="s">
        <v>3</v>
      </c>
      <c r="E45" s="111">
        <v>1755357.3231216371</v>
      </c>
      <c r="G45" s="243"/>
    </row>
    <row r="46" spans="2:7">
      <c r="B46" s="83">
        <v>44</v>
      </c>
      <c r="C46" s="13" t="s">
        <v>213</v>
      </c>
      <c r="D46" s="2" t="s">
        <v>225</v>
      </c>
      <c r="E46" s="111">
        <v>15987.275390625</v>
      </c>
      <c r="G46" s="243"/>
    </row>
    <row r="47" spans="2:7">
      <c r="B47" s="83">
        <v>45</v>
      </c>
      <c r="C47" s="13" t="s">
        <v>122</v>
      </c>
      <c r="D47" s="2" t="s">
        <v>225</v>
      </c>
      <c r="E47" s="111">
        <v>27991.866793816411</v>
      </c>
      <c r="G47" s="243"/>
    </row>
    <row r="48" spans="2:7">
      <c r="B48" s="83">
        <v>46</v>
      </c>
      <c r="C48" s="13" t="s">
        <v>160</v>
      </c>
      <c r="D48" s="2" t="s">
        <v>3</v>
      </c>
      <c r="E48" s="111">
        <v>2358.5924688046871</v>
      </c>
      <c r="G48" s="243"/>
    </row>
    <row r="49" spans="2:7">
      <c r="B49" s="83">
        <v>47</v>
      </c>
      <c r="C49" s="13" t="s">
        <v>72</v>
      </c>
      <c r="D49" s="2" t="s">
        <v>225</v>
      </c>
      <c r="E49" s="111">
        <v>3743.4802985507827</v>
      </c>
      <c r="G49" s="243"/>
    </row>
    <row r="50" spans="2:7">
      <c r="B50" s="83">
        <v>48</v>
      </c>
      <c r="C50" s="13" t="s">
        <v>73</v>
      </c>
      <c r="D50" s="2" t="s">
        <v>3</v>
      </c>
      <c r="E50" s="111">
        <v>2355.7370299804688</v>
      </c>
      <c r="G50" s="243"/>
    </row>
    <row r="51" spans="2:7">
      <c r="B51" s="83">
        <v>49</v>
      </c>
      <c r="C51" s="13" t="s">
        <v>74</v>
      </c>
      <c r="D51" s="2" t="s">
        <v>3</v>
      </c>
      <c r="E51" s="111">
        <v>2878.2823348125003</v>
      </c>
      <c r="G51" s="243"/>
    </row>
    <row r="52" spans="2:7">
      <c r="B52" s="83">
        <v>50</v>
      </c>
      <c r="C52" s="13" t="s">
        <v>75</v>
      </c>
      <c r="D52" s="2" t="s">
        <v>3</v>
      </c>
      <c r="E52" s="111">
        <v>5159.7779553632818</v>
      </c>
      <c r="G52" s="243"/>
    </row>
    <row r="53" spans="2:7">
      <c r="B53" s="83">
        <v>51</v>
      </c>
      <c r="C53" s="13" t="s">
        <v>110</v>
      </c>
      <c r="D53" s="2" t="s">
        <v>3</v>
      </c>
      <c r="E53" s="111">
        <v>12483.978539484375</v>
      </c>
      <c r="G53" s="243"/>
    </row>
    <row r="54" spans="2:7">
      <c r="B54" s="83">
        <v>52</v>
      </c>
      <c r="C54" s="13" t="s">
        <v>195</v>
      </c>
      <c r="D54" s="2" t="s">
        <v>3</v>
      </c>
      <c r="E54" s="111">
        <v>876956.66081641393</v>
      </c>
      <c r="G54" s="243"/>
    </row>
    <row r="55" spans="2:7">
      <c r="B55" s="83">
        <v>53</v>
      </c>
      <c r="C55" s="13" t="s">
        <v>181</v>
      </c>
      <c r="D55" s="2" t="s">
        <v>3</v>
      </c>
      <c r="E55" s="111">
        <v>12483.978539484375</v>
      </c>
      <c r="G55" s="243"/>
    </row>
    <row r="56" spans="2:7">
      <c r="B56" s="83">
        <v>54</v>
      </c>
      <c r="C56" s="13" t="s">
        <v>111</v>
      </c>
      <c r="D56" s="2" t="s">
        <v>3</v>
      </c>
      <c r="E56" s="111">
        <v>8332.1704890703113</v>
      </c>
      <c r="G56" s="243"/>
    </row>
    <row r="57" spans="2:7">
      <c r="B57" s="83">
        <v>55</v>
      </c>
      <c r="C57" s="13" t="s">
        <v>112</v>
      </c>
      <c r="D57" s="2" t="s">
        <v>3</v>
      </c>
      <c r="E57" s="111">
        <v>22272.422828906252</v>
      </c>
      <c r="G57" s="243"/>
    </row>
    <row r="58" spans="2:7">
      <c r="B58" s="83">
        <v>56</v>
      </c>
      <c r="C58" s="13" t="s">
        <v>113</v>
      </c>
      <c r="D58" s="2" t="s">
        <v>3</v>
      </c>
      <c r="E58" s="111">
        <v>8877.5593044960951</v>
      </c>
      <c r="G58" s="243"/>
    </row>
    <row r="59" spans="2:7">
      <c r="B59" s="83">
        <v>57</v>
      </c>
      <c r="C59" s="13" t="s">
        <v>77</v>
      </c>
      <c r="D59" s="2" t="s">
        <v>3</v>
      </c>
      <c r="E59" s="111">
        <v>46610.184559369933</v>
      </c>
      <c r="G59" s="243"/>
    </row>
    <row r="60" spans="2:7">
      <c r="B60" s="83">
        <v>58</v>
      </c>
      <c r="C60" s="65" t="s">
        <v>78</v>
      </c>
      <c r="D60" s="110" t="s">
        <v>3</v>
      </c>
      <c r="E60" s="111">
        <v>22358.085993632805</v>
      </c>
      <c r="G60" s="243"/>
    </row>
    <row r="61" spans="2:7">
      <c r="B61" s="83">
        <v>59</v>
      </c>
      <c r="C61" s="65" t="s">
        <v>79</v>
      </c>
      <c r="D61" s="110" t="s">
        <v>225</v>
      </c>
      <c r="E61" s="111">
        <v>3369.1322686957033</v>
      </c>
      <c r="G61" s="243"/>
    </row>
    <row r="62" spans="2:7">
      <c r="B62" s="83">
        <v>60</v>
      </c>
      <c r="C62" s="65" t="s">
        <v>80</v>
      </c>
      <c r="D62" s="110" t="s">
        <v>225</v>
      </c>
      <c r="E62" s="111">
        <v>3369.1322686957033</v>
      </c>
      <c r="G62" s="243"/>
    </row>
    <row r="63" spans="2:7">
      <c r="B63" s="83">
        <v>61</v>
      </c>
      <c r="C63" s="65" t="s">
        <v>212</v>
      </c>
      <c r="D63" s="110" t="s">
        <v>225</v>
      </c>
      <c r="E63" s="111">
        <v>3369.1322686957033</v>
      </c>
      <c r="G63" s="243"/>
    </row>
    <row r="64" spans="2:7">
      <c r="B64" s="83">
        <v>62</v>
      </c>
      <c r="C64" s="152" t="s">
        <v>240</v>
      </c>
      <c r="D64" s="184" t="s">
        <v>225</v>
      </c>
      <c r="E64" s="111">
        <v>10993.439473242188</v>
      </c>
      <c r="G64" s="243"/>
    </row>
    <row r="65" spans="2:7">
      <c r="B65" s="83">
        <v>63</v>
      </c>
      <c r="C65" s="152" t="s">
        <v>241</v>
      </c>
      <c r="D65" s="184" t="s">
        <v>225</v>
      </c>
      <c r="E65" s="111">
        <v>4888.5112670625012</v>
      </c>
      <c r="G65" s="243"/>
    </row>
    <row r="66" spans="2:7">
      <c r="B66" s="83">
        <v>64</v>
      </c>
      <c r="C66" s="152" t="s">
        <v>242</v>
      </c>
      <c r="D66" s="184" t="s">
        <v>3</v>
      </c>
      <c r="E66" s="111">
        <v>1090.7776308515624</v>
      </c>
      <c r="G66" s="243"/>
    </row>
    <row r="67" spans="2:7">
      <c r="B67" s="83">
        <v>65</v>
      </c>
      <c r="C67" s="65" t="s">
        <v>81</v>
      </c>
      <c r="D67" s="110" t="s">
        <v>3</v>
      </c>
      <c r="E67" s="111">
        <v>4428.7856163632805</v>
      </c>
      <c r="G67" s="243"/>
    </row>
    <row r="68" spans="2:7">
      <c r="B68" s="83">
        <v>66</v>
      </c>
      <c r="C68" s="65" t="s">
        <v>82</v>
      </c>
      <c r="D68" s="110" t="s">
        <v>3</v>
      </c>
      <c r="E68" s="111">
        <v>6102.0727673554684</v>
      </c>
      <c r="G68" s="243"/>
    </row>
    <row r="69" spans="2:7">
      <c r="B69" s="83">
        <v>67</v>
      </c>
      <c r="C69" s="65" t="s">
        <v>83</v>
      </c>
      <c r="D69" s="110" t="s">
        <v>3</v>
      </c>
      <c r="E69" s="111">
        <v>5739.4320366796874</v>
      </c>
      <c r="G69" s="243"/>
    </row>
    <row r="70" spans="2:7">
      <c r="B70" s="83">
        <v>68</v>
      </c>
      <c r="C70" s="65" t="s">
        <v>84</v>
      </c>
      <c r="D70" s="110" t="s">
        <v>225</v>
      </c>
      <c r="E70" s="111">
        <v>13991.650238671875</v>
      </c>
      <c r="G70" s="243"/>
    </row>
    <row r="71" spans="2:7">
      <c r="B71" s="83">
        <v>69</v>
      </c>
      <c r="C71" s="65" t="s">
        <v>85</v>
      </c>
      <c r="D71" s="110" t="s">
        <v>3</v>
      </c>
      <c r="E71" s="111">
        <v>3569.2985302734378</v>
      </c>
      <c r="G71" s="243"/>
    </row>
    <row r="72" spans="2:7">
      <c r="B72" s="83">
        <v>70</v>
      </c>
      <c r="C72" s="65" t="s">
        <v>86</v>
      </c>
      <c r="D72" s="110" t="s">
        <v>3</v>
      </c>
      <c r="E72" s="111">
        <v>2641.2809124023438</v>
      </c>
      <c r="G72" s="243"/>
    </row>
    <row r="73" spans="2:7">
      <c r="B73" s="83">
        <v>71</v>
      </c>
      <c r="C73" s="65" t="s">
        <v>87</v>
      </c>
      <c r="D73" s="110" t="s">
        <v>3</v>
      </c>
      <c r="E73" s="111">
        <v>528.25618248046874</v>
      </c>
      <c r="G73" s="243"/>
    </row>
    <row r="74" spans="2:7">
      <c r="B74" s="83">
        <v>72</v>
      </c>
      <c r="C74" s="65" t="s">
        <v>88</v>
      </c>
      <c r="D74" s="110" t="s">
        <v>3</v>
      </c>
      <c r="E74" s="111">
        <v>9280.1761787109353</v>
      </c>
      <c r="G74" s="243"/>
    </row>
    <row r="75" spans="2:7">
      <c r="B75" s="83">
        <v>73</v>
      </c>
      <c r="C75" s="65" t="s">
        <v>89</v>
      </c>
      <c r="D75" s="110" t="s">
        <v>3</v>
      </c>
      <c r="E75" s="111">
        <v>3963.3490880156255</v>
      </c>
      <c r="G75" s="243"/>
    </row>
    <row r="76" spans="2:7">
      <c r="B76" s="83">
        <v>74</v>
      </c>
      <c r="C76" s="65" t="s">
        <v>90</v>
      </c>
      <c r="D76" s="110" t="s">
        <v>3</v>
      </c>
      <c r="E76" s="111">
        <v>4668.6424775976557</v>
      </c>
      <c r="G76" s="243"/>
    </row>
    <row r="77" spans="2:7">
      <c r="B77" s="83">
        <v>75</v>
      </c>
      <c r="C77" s="65" t="s">
        <v>209</v>
      </c>
      <c r="D77" s="110" t="s">
        <v>3</v>
      </c>
      <c r="E77" s="111">
        <v>77.096848253906245</v>
      </c>
      <c r="G77" s="243"/>
    </row>
    <row r="78" spans="2:7">
      <c r="B78" s="83">
        <v>76</v>
      </c>
      <c r="C78" s="65" t="s">
        <v>91</v>
      </c>
      <c r="D78" s="110" t="s">
        <v>3</v>
      </c>
      <c r="E78" s="111">
        <v>7995.2287078125</v>
      </c>
      <c r="G78" s="243"/>
    </row>
    <row r="79" spans="2:7">
      <c r="B79" s="83">
        <v>77</v>
      </c>
      <c r="C79" s="65" t="s">
        <v>92</v>
      </c>
      <c r="D79" s="110" t="s">
        <v>3</v>
      </c>
      <c r="E79" s="111">
        <v>8994.6322962890645</v>
      </c>
      <c r="G79" s="243"/>
    </row>
    <row r="80" spans="2:7">
      <c r="B80" s="83">
        <v>78</v>
      </c>
      <c r="C80" s="65" t="s">
        <v>93</v>
      </c>
      <c r="D80" s="110" t="s">
        <v>3</v>
      </c>
      <c r="E80" s="111">
        <v>12483.978539484375</v>
      </c>
      <c r="G80" s="243"/>
    </row>
    <row r="81" spans="2:7">
      <c r="B81" s="83">
        <v>79</v>
      </c>
      <c r="C81" s="65" t="s">
        <v>94</v>
      </c>
      <c r="D81" s="110" t="s">
        <v>3</v>
      </c>
      <c r="E81" s="111">
        <v>40261.687421484377</v>
      </c>
      <c r="G81" s="243"/>
    </row>
    <row r="82" spans="2:7">
      <c r="B82" s="83">
        <v>80</v>
      </c>
      <c r="C82" s="65" t="s">
        <v>95</v>
      </c>
      <c r="D82" s="110" t="s">
        <v>3</v>
      </c>
      <c r="E82" s="111">
        <v>9708.4920023437517</v>
      </c>
      <c r="G82" s="243"/>
    </row>
    <row r="83" spans="2:7">
      <c r="B83" s="83">
        <v>81</v>
      </c>
      <c r="C83" s="65" t="s">
        <v>96</v>
      </c>
      <c r="D83" s="110" t="s">
        <v>3</v>
      </c>
      <c r="E83" s="111">
        <v>9708.4920023437517</v>
      </c>
      <c r="G83" s="243"/>
    </row>
    <row r="84" spans="2:7">
      <c r="B84" s="83">
        <v>82</v>
      </c>
      <c r="C84" s="65" t="s">
        <v>97</v>
      </c>
      <c r="D84" s="110" t="s">
        <v>3</v>
      </c>
      <c r="E84" s="111">
        <v>9708.4920023437517</v>
      </c>
      <c r="G84" s="243"/>
    </row>
    <row r="85" spans="2:7" ht="27.6">
      <c r="B85" s="83">
        <v>83</v>
      </c>
      <c r="C85" s="64" t="s">
        <v>145</v>
      </c>
      <c r="D85" s="110" t="s">
        <v>3</v>
      </c>
      <c r="E85" s="111">
        <v>456870.21187500004</v>
      </c>
      <c r="G85" s="243"/>
    </row>
    <row r="86" spans="2:7">
      <c r="B86" s="83">
        <v>84</v>
      </c>
      <c r="C86" s="64" t="s">
        <v>148</v>
      </c>
      <c r="D86" s="110" t="s">
        <v>183</v>
      </c>
      <c r="E86" s="111">
        <v>50102153.487132356</v>
      </c>
      <c r="G86" s="243"/>
    </row>
    <row r="87" spans="2:7" ht="27.6">
      <c r="B87" s="83">
        <v>85</v>
      </c>
      <c r="C87" s="64" t="s">
        <v>147</v>
      </c>
      <c r="D87" s="110" t="s">
        <v>3</v>
      </c>
      <c r="E87" s="111">
        <v>3255680.1652941182</v>
      </c>
      <c r="G87" s="243"/>
    </row>
    <row r="88" spans="2:7">
      <c r="B88" s="83">
        <v>86</v>
      </c>
      <c r="C88" s="64" t="s">
        <v>146</v>
      </c>
      <c r="D88" s="110" t="s">
        <v>3</v>
      </c>
      <c r="E88" s="111">
        <v>7995996.5569080878</v>
      </c>
      <c r="G88" s="243"/>
    </row>
    <row r="89" spans="2:7" ht="41.4">
      <c r="B89" s="83">
        <v>87</v>
      </c>
      <c r="C89" s="64" t="s">
        <v>149</v>
      </c>
      <c r="D89" s="110" t="s">
        <v>3</v>
      </c>
      <c r="E89" s="111">
        <v>12957453.488051472</v>
      </c>
      <c r="G89" s="243"/>
    </row>
    <row r="90" spans="2:7">
      <c r="B90" s="83">
        <v>88</v>
      </c>
      <c r="C90" s="64" t="s">
        <v>150</v>
      </c>
      <c r="D90" s="110" t="s">
        <v>3</v>
      </c>
      <c r="E90" s="111">
        <v>3198091.4831249998</v>
      </c>
      <c r="G90" s="243"/>
    </row>
    <row r="91" spans="2:7">
      <c r="B91" s="83">
        <v>89</v>
      </c>
      <c r="C91" s="64" t="s">
        <v>193</v>
      </c>
      <c r="D91" s="110" t="s">
        <v>3</v>
      </c>
      <c r="E91" s="111">
        <v>5301089.0625</v>
      </c>
      <c r="G91" s="243"/>
    </row>
    <row r="92" spans="2:7">
      <c r="B92" s="76"/>
      <c r="C92" s="61"/>
      <c r="D92" s="88"/>
      <c r="E92" s="26"/>
      <c r="G92" s="243"/>
    </row>
    <row r="93" spans="2:7">
      <c r="B93" s="77" t="s">
        <v>99</v>
      </c>
      <c r="C93" s="77" t="s">
        <v>185</v>
      </c>
      <c r="D93" s="77" t="s">
        <v>15</v>
      </c>
      <c r="E93" s="77" t="s">
        <v>17</v>
      </c>
      <c r="G93" s="243"/>
    </row>
    <row r="94" spans="2:7">
      <c r="B94" s="83">
        <v>1</v>
      </c>
      <c r="C94" s="84" t="s">
        <v>38</v>
      </c>
      <c r="D94" s="2" t="s">
        <v>3</v>
      </c>
      <c r="E94" s="84">
        <v>38625</v>
      </c>
      <c r="G94" s="243"/>
    </row>
    <row r="95" spans="2:7">
      <c r="G95" s="243"/>
    </row>
    <row r="96" spans="2:7" ht="15" thickBot="1">
      <c r="G96" s="243"/>
    </row>
    <row r="97" spans="2:7" ht="15" thickBot="1">
      <c r="B97" s="81" t="s">
        <v>99</v>
      </c>
      <c r="C97" s="81" t="s">
        <v>170</v>
      </c>
      <c r="D97" s="82"/>
      <c r="E97" s="108" t="s">
        <v>17</v>
      </c>
      <c r="G97" s="243"/>
    </row>
    <row r="98" spans="2:7">
      <c r="B98" s="86">
        <v>1</v>
      </c>
      <c r="C98" s="139" t="s">
        <v>51</v>
      </c>
      <c r="D98" s="78" t="s">
        <v>101</v>
      </c>
      <c r="E98" s="87">
        <v>174125.09431770863</v>
      </c>
      <c r="G98" s="243"/>
    </row>
    <row r="99" spans="2:7">
      <c r="B99" s="83">
        <v>2</v>
      </c>
      <c r="C99" s="13" t="s">
        <v>52</v>
      </c>
      <c r="D99" s="2" t="s">
        <v>101</v>
      </c>
      <c r="E99" s="87">
        <v>130593.84431770834</v>
      </c>
      <c r="G99" s="243"/>
    </row>
    <row r="100" spans="2:7">
      <c r="B100" s="83">
        <v>3</v>
      </c>
      <c r="C100" s="13" t="s">
        <v>53</v>
      </c>
      <c r="D100" s="2" t="s">
        <v>101</v>
      </c>
      <c r="E100" s="87">
        <v>101573.010984375</v>
      </c>
      <c r="G100" s="243"/>
    </row>
    <row r="101" spans="2:7">
      <c r="B101" s="83">
        <v>3</v>
      </c>
      <c r="C101" s="13" t="s">
        <v>191</v>
      </c>
      <c r="D101" s="2" t="s">
        <v>101</v>
      </c>
      <c r="E101" s="87">
        <v>101573.010984375</v>
      </c>
      <c r="G101" s="243"/>
    </row>
    <row r="102" spans="2:7">
      <c r="B102" s="83">
        <v>4</v>
      </c>
      <c r="C102" s="13" t="s">
        <v>67</v>
      </c>
      <c r="D102" s="2" t="s">
        <v>101</v>
      </c>
      <c r="E102" s="87">
        <v>159614.67765104165</v>
      </c>
      <c r="G102" s="243"/>
    </row>
    <row r="103" spans="2:7">
      <c r="B103" s="83">
        <v>5</v>
      </c>
      <c r="C103" s="13" t="s">
        <v>156</v>
      </c>
      <c r="D103" s="2" t="s">
        <v>101</v>
      </c>
      <c r="E103" s="87">
        <v>101573.010984375</v>
      </c>
      <c r="G103" s="243"/>
    </row>
    <row r="104" spans="2:7">
      <c r="G104" s="243"/>
    </row>
    <row r="109" spans="2:7" ht="14.7" customHeight="1"/>
    <row r="110" spans="2:7" ht="14.7" customHeight="1">
      <c r="C110" s="102" t="s">
        <v>220</v>
      </c>
      <c r="E110" s="130"/>
    </row>
    <row r="111" spans="2:7" ht="14.7" customHeight="1">
      <c r="C111" s="101"/>
    </row>
    <row r="112" spans="2:7" ht="14.7" customHeight="1">
      <c r="C112" s="101"/>
    </row>
    <row r="113" spans="3:5" ht="14.7" customHeight="1">
      <c r="C113" s="157"/>
    </row>
    <row r="114" spans="3:5" ht="14.7" customHeight="1">
      <c r="C114" s="157"/>
      <c r="E114" s="130"/>
    </row>
    <row r="115" spans="3:5" ht="14.7" customHeight="1">
      <c r="C115" s="157"/>
    </row>
    <row r="116" spans="3:5" ht="14.7" customHeight="1">
      <c r="C116" s="101" t="s">
        <v>221</v>
      </c>
      <c r="E116" s="130"/>
    </row>
    <row r="117" spans="3:5" ht="14.7" customHeight="1">
      <c r="C117" s="101" t="s">
        <v>222</v>
      </c>
    </row>
    <row r="118" spans="3:5" ht="14.7" customHeight="1">
      <c r="C118" s="101" t="s">
        <v>223</v>
      </c>
    </row>
    <row r="119" spans="3:5" ht="14.7" customHeight="1">
      <c r="C119" s="101" t="s">
        <v>224</v>
      </c>
      <c r="E119" s="191"/>
    </row>
  </sheetData>
  <pageMargins left="0.7" right="0.7" top="0.75" bottom="0.75" header="0.3" footer="0.3"/>
  <pageSetup paperSize="122" scale="78" orientation="portrait" r:id="rId1"/>
  <rowBreaks count="2" manualBreakCount="2">
    <brk id="44" max="5" man="1"/>
    <brk id="95" max="5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1"/>
  <sheetViews>
    <sheetView view="pageBreakPreview" zoomScale="60" zoomScaleNormal="40" workbookViewId="0">
      <selection activeCell="O9" sqref="O9"/>
    </sheetView>
  </sheetViews>
  <sheetFormatPr baseColWidth="10" defaultRowHeight="14.4"/>
  <cols>
    <col min="2" max="2" width="12.88671875" customWidth="1"/>
    <col min="3" max="3" width="90.109375" customWidth="1"/>
    <col min="5" max="5" width="19.6640625" customWidth="1"/>
  </cols>
  <sheetData>
    <row r="2" spans="2:11" ht="15" thickBot="1"/>
    <row r="3" spans="2:11" ht="15" thickBot="1">
      <c r="B3" s="79" t="s">
        <v>99</v>
      </c>
      <c r="C3" s="79" t="s">
        <v>169</v>
      </c>
      <c r="D3" s="80"/>
      <c r="E3" s="109" t="s">
        <v>17</v>
      </c>
      <c r="F3" s="109" t="s">
        <v>378</v>
      </c>
      <c r="G3" s="243"/>
      <c r="H3" s="244"/>
    </row>
    <row r="4" spans="2:11">
      <c r="B4" s="86">
        <v>1</v>
      </c>
      <c r="C4" s="13" t="s">
        <v>379</v>
      </c>
      <c r="D4" s="78" t="s">
        <v>103</v>
      </c>
      <c r="E4" s="117">
        <v>50</v>
      </c>
      <c r="F4" s="329">
        <v>446.28</v>
      </c>
      <c r="G4" s="243"/>
      <c r="H4" s="244"/>
    </row>
    <row r="5" spans="2:11">
      <c r="B5" s="148">
        <v>2</v>
      </c>
      <c r="C5" s="13" t="s">
        <v>380</v>
      </c>
      <c r="D5" s="140" t="s">
        <v>103</v>
      </c>
      <c r="E5" s="129">
        <v>110</v>
      </c>
      <c r="F5" s="329">
        <v>60</v>
      </c>
      <c r="G5" s="243"/>
      <c r="H5" s="244"/>
    </row>
    <row r="6" spans="2:11" ht="24" customHeight="1">
      <c r="B6" s="127">
        <v>3</v>
      </c>
      <c r="C6" s="138" t="s">
        <v>381</v>
      </c>
      <c r="D6" s="128" t="s">
        <v>103</v>
      </c>
      <c r="E6" s="129">
        <v>200</v>
      </c>
      <c r="F6" s="329">
        <v>15</v>
      </c>
      <c r="G6" s="243"/>
      <c r="H6" s="244"/>
    </row>
    <row r="7" spans="2:11">
      <c r="F7" s="365"/>
      <c r="G7" s="365"/>
      <c r="H7" s="365"/>
      <c r="I7" s="365"/>
      <c r="J7" s="365"/>
      <c r="K7" s="365"/>
    </row>
    <row r="8" spans="2:11">
      <c r="F8" s="365"/>
      <c r="G8" s="365"/>
      <c r="H8" s="365"/>
      <c r="I8" s="365"/>
      <c r="J8" s="365"/>
      <c r="K8" s="365"/>
    </row>
    <row r="9" spans="2:11">
      <c r="F9" s="365"/>
      <c r="G9" s="365"/>
      <c r="H9" s="365"/>
      <c r="I9" s="365"/>
      <c r="J9" s="365"/>
      <c r="K9" s="365"/>
    </row>
    <row r="10" spans="2:11">
      <c r="F10" s="365"/>
      <c r="G10" s="365"/>
      <c r="H10" s="365"/>
      <c r="I10" s="365"/>
      <c r="J10" s="365"/>
      <c r="K10" s="365"/>
    </row>
    <row r="11" spans="2:11">
      <c r="F11" s="365"/>
      <c r="G11" s="365"/>
      <c r="H11" s="365"/>
      <c r="I11" s="365"/>
      <c r="J11" s="365"/>
      <c r="K11" s="365"/>
    </row>
    <row r="12" spans="2:11">
      <c r="F12" s="365"/>
      <c r="G12" s="365"/>
      <c r="H12" s="365"/>
      <c r="I12" s="365"/>
      <c r="J12" s="365"/>
      <c r="K12" s="365"/>
    </row>
    <row r="13" spans="2:11">
      <c r="F13" s="365"/>
      <c r="G13" s="365"/>
      <c r="H13" s="365"/>
      <c r="I13" s="365"/>
      <c r="J13" s="365"/>
      <c r="K13" s="365"/>
    </row>
    <row r="14" spans="2:11">
      <c r="F14" s="365"/>
      <c r="G14" s="365"/>
      <c r="H14" s="365"/>
      <c r="I14" s="365"/>
      <c r="J14" s="365"/>
      <c r="K14" s="365"/>
    </row>
    <row r="15" spans="2:11">
      <c r="F15" s="365"/>
      <c r="G15" s="365"/>
      <c r="H15" s="365"/>
      <c r="I15" s="365"/>
      <c r="J15" s="365"/>
      <c r="K15" s="365"/>
    </row>
    <row r="16" spans="2:11">
      <c r="F16" s="365"/>
      <c r="G16" s="365"/>
      <c r="H16" s="365"/>
      <c r="I16" s="365"/>
      <c r="J16" s="365"/>
      <c r="K16" s="365"/>
    </row>
    <row r="17" spans="3:11">
      <c r="F17" s="365"/>
      <c r="G17" s="365"/>
      <c r="H17" s="365"/>
      <c r="I17" s="365"/>
      <c r="J17" s="365"/>
      <c r="K17" s="365"/>
    </row>
    <row r="18" spans="3:11">
      <c r="K18" s="427"/>
    </row>
    <row r="19" spans="3:11">
      <c r="J19" s="189"/>
      <c r="K19" s="427"/>
    </row>
    <row r="20" spans="3:11">
      <c r="K20" s="427"/>
    </row>
    <row r="21" spans="3:11">
      <c r="C21" t="s">
        <v>750</v>
      </c>
      <c r="K21" s="427"/>
    </row>
    <row r="22" spans="3:11">
      <c r="J22" s="189"/>
      <c r="K22" s="427"/>
    </row>
    <row r="23" spans="3:11">
      <c r="K23" s="427"/>
    </row>
    <row r="24" spans="3:11">
      <c r="K24" s="427"/>
    </row>
    <row r="25" spans="3:11">
      <c r="K25" s="427"/>
    </row>
    <row r="26" spans="3:11">
      <c r="K26" s="427"/>
    </row>
    <row r="27" spans="3:11">
      <c r="K27" s="427"/>
    </row>
    <row r="28" spans="3:11">
      <c r="K28" s="427"/>
    </row>
    <row r="29" spans="3:11">
      <c r="K29" s="427"/>
    </row>
    <row r="30" spans="3:11">
      <c r="K30" s="427"/>
    </row>
    <row r="31" spans="3:11">
      <c r="K31" s="427"/>
    </row>
  </sheetData>
  <pageMargins left="0.7" right="0.7" top="0.75" bottom="0.75" header="0.3" footer="0.3"/>
  <pageSetup paperSize="9" scale="46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6"/>
  <sheetViews>
    <sheetView view="pageBreakPreview" zoomScale="60" zoomScaleNormal="70" workbookViewId="0">
      <selection activeCell="O9" sqref="O9"/>
    </sheetView>
  </sheetViews>
  <sheetFormatPr baseColWidth="10" defaultRowHeight="14.4"/>
  <cols>
    <col min="3" max="3" width="90.109375" customWidth="1"/>
    <col min="4" max="4" width="20.5546875" customWidth="1"/>
    <col min="5" max="5" width="33.5546875" customWidth="1"/>
  </cols>
  <sheetData>
    <row r="1" spans="2:11" ht="15" thickBot="1"/>
    <row r="2" spans="2:11" ht="14.4" customHeight="1">
      <c r="B2" s="639" t="s">
        <v>795</v>
      </c>
      <c r="C2" s="640"/>
      <c r="D2" s="640"/>
      <c r="E2" s="641"/>
    </row>
    <row r="3" spans="2:11" ht="39" customHeight="1">
      <c r="B3" s="642"/>
      <c r="C3" s="643"/>
      <c r="D3" s="643"/>
      <c r="E3" s="644"/>
    </row>
    <row r="4" spans="2:11" ht="15.6">
      <c r="B4" s="653" t="s">
        <v>286</v>
      </c>
      <c r="C4" s="654"/>
      <c r="D4" s="654"/>
      <c r="E4" s="655"/>
    </row>
    <row r="5" spans="2:11">
      <c r="B5" s="222" t="s">
        <v>287</v>
      </c>
      <c r="C5" s="214"/>
      <c r="D5" s="215"/>
      <c r="E5" s="223">
        <v>1</v>
      </c>
    </row>
    <row r="6" spans="2:11" ht="15" thickBot="1">
      <c r="B6" s="656" t="s">
        <v>288</v>
      </c>
      <c r="C6" s="657"/>
      <c r="D6" s="657"/>
      <c r="E6" s="658"/>
    </row>
    <row r="7" spans="2:11">
      <c r="B7" s="647"/>
      <c r="C7" s="659" t="s">
        <v>289</v>
      </c>
      <c r="D7" s="659"/>
      <c r="E7" s="224">
        <v>8.3299999999999999E-2</v>
      </c>
      <c r="F7" s="365"/>
      <c r="G7" s="365"/>
      <c r="H7" s="365"/>
      <c r="I7" s="365"/>
      <c r="J7" s="365"/>
      <c r="K7" s="365"/>
    </row>
    <row r="8" spans="2:11">
      <c r="B8" s="648"/>
      <c r="C8" s="225" t="s">
        <v>290</v>
      </c>
      <c r="D8" s="225"/>
      <c r="E8" s="226">
        <v>8.3299999999999999E-2</v>
      </c>
      <c r="F8" s="365"/>
      <c r="G8" s="365"/>
      <c r="H8" s="365"/>
      <c r="I8" s="365"/>
      <c r="J8" s="365"/>
      <c r="K8" s="365"/>
    </row>
    <row r="9" spans="2:11">
      <c r="B9" s="648"/>
      <c r="C9" s="225" t="s">
        <v>291</v>
      </c>
      <c r="D9" s="225"/>
      <c r="E9" s="226">
        <v>0.12</v>
      </c>
      <c r="F9" s="365"/>
      <c r="G9" s="365"/>
      <c r="H9" s="365"/>
      <c r="I9" s="365"/>
      <c r="J9" s="365"/>
      <c r="K9" s="365"/>
    </row>
    <row r="10" spans="2:11">
      <c r="B10" s="648"/>
      <c r="C10" s="225" t="s">
        <v>292</v>
      </c>
      <c r="D10" s="225"/>
      <c r="E10" s="226">
        <f>SUM(E7:E9)</f>
        <v>0.28659999999999997</v>
      </c>
      <c r="F10" s="365"/>
      <c r="G10" s="365"/>
      <c r="H10" s="365"/>
      <c r="I10" s="365"/>
      <c r="J10" s="365"/>
      <c r="K10" s="365"/>
    </row>
    <row r="11" spans="2:11" ht="15" thickBot="1">
      <c r="B11" s="649"/>
      <c r="C11" s="660" t="s">
        <v>244</v>
      </c>
      <c r="D11" s="660"/>
      <c r="E11" s="227">
        <v>4.1700000000000001E-2</v>
      </c>
      <c r="F11" s="365"/>
      <c r="G11" s="365"/>
      <c r="H11" s="365"/>
      <c r="I11" s="365"/>
      <c r="J11" s="365"/>
      <c r="K11" s="365"/>
    </row>
    <row r="12" spans="2:11">
      <c r="B12" s="645" t="s">
        <v>293</v>
      </c>
      <c r="C12" s="646"/>
      <c r="D12" s="646"/>
      <c r="E12" s="228">
        <f>SUM(E10:E11)</f>
        <v>0.32829999999999998</v>
      </c>
      <c r="F12" s="365"/>
      <c r="G12" s="365"/>
      <c r="H12" s="365"/>
      <c r="I12" s="365"/>
      <c r="J12" s="365"/>
      <c r="K12" s="365"/>
    </row>
    <row r="13" spans="2:11" ht="15" thickBot="1">
      <c r="B13" s="229" t="s">
        <v>294</v>
      </c>
      <c r="C13" s="217"/>
      <c r="D13" s="218"/>
      <c r="E13" s="230"/>
      <c r="F13" s="365"/>
      <c r="G13" s="365"/>
      <c r="H13" s="365"/>
      <c r="I13" s="365"/>
      <c r="J13" s="365"/>
      <c r="K13" s="365"/>
    </row>
    <row r="14" spans="2:11">
      <c r="B14" s="647"/>
      <c r="C14" s="219" t="s">
        <v>295</v>
      </c>
      <c r="D14" s="219"/>
      <c r="E14" s="231">
        <v>0.04</v>
      </c>
      <c r="F14" s="365"/>
      <c r="G14" s="365"/>
      <c r="H14" s="365"/>
      <c r="I14" s="365"/>
      <c r="J14" s="365"/>
      <c r="K14" s="365"/>
    </row>
    <row r="15" spans="2:11">
      <c r="B15" s="648"/>
      <c r="C15" s="650" t="s">
        <v>296</v>
      </c>
      <c r="D15" s="650"/>
      <c r="E15" s="232">
        <v>0.02</v>
      </c>
      <c r="F15" s="365"/>
      <c r="G15" s="365"/>
      <c r="H15" s="365"/>
      <c r="I15" s="365"/>
      <c r="J15" s="365"/>
      <c r="K15" s="365"/>
    </row>
    <row r="16" spans="2:11">
      <c r="B16" s="648"/>
      <c r="C16" s="650" t="s">
        <v>297</v>
      </c>
      <c r="D16" s="650"/>
      <c r="E16" s="232">
        <v>0.02</v>
      </c>
      <c r="F16" s="365"/>
      <c r="G16" s="365"/>
      <c r="H16" s="365"/>
      <c r="I16" s="365"/>
      <c r="J16" s="365"/>
      <c r="K16" s="365"/>
    </row>
    <row r="17" spans="2:11">
      <c r="B17" s="648"/>
      <c r="C17" s="225" t="s">
        <v>298</v>
      </c>
      <c r="D17" s="225"/>
      <c r="E17" s="232">
        <v>8.5000000000000006E-2</v>
      </c>
      <c r="F17" s="365"/>
      <c r="G17" s="365"/>
      <c r="H17" s="365"/>
      <c r="I17" s="365"/>
      <c r="J17" s="365"/>
      <c r="K17" s="365"/>
    </row>
    <row r="18" spans="2:11">
      <c r="B18" s="648"/>
      <c r="C18" s="225" t="s">
        <v>299</v>
      </c>
      <c r="D18" s="225"/>
      <c r="E18" s="232">
        <v>0.12</v>
      </c>
      <c r="K18" s="427"/>
    </row>
    <row r="19" spans="2:11" ht="15" thickBot="1">
      <c r="B19" s="649"/>
      <c r="C19" s="216" t="s">
        <v>300</v>
      </c>
      <c r="D19" s="216"/>
      <c r="E19" s="233">
        <v>4.0000000000000001E-3</v>
      </c>
      <c r="J19" s="189"/>
      <c r="K19" s="427"/>
    </row>
    <row r="20" spans="2:11">
      <c r="B20" s="651" t="s">
        <v>301</v>
      </c>
      <c r="C20" s="652"/>
      <c r="D20" s="652"/>
      <c r="E20" s="228">
        <f>SUM(E14:E19)</f>
        <v>0.28900000000000003</v>
      </c>
      <c r="K20" s="427"/>
    </row>
    <row r="21" spans="2:11">
      <c r="B21" s="222" t="s">
        <v>302</v>
      </c>
      <c r="C21" s="214" t="s">
        <v>750</v>
      </c>
      <c r="D21" s="215"/>
      <c r="E21" s="234">
        <v>0</v>
      </c>
      <c r="K21" s="427"/>
    </row>
    <row r="22" spans="2:11" ht="15" thickBot="1">
      <c r="B22" s="637" t="s">
        <v>361</v>
      </c>
      <c r="C22" s="638"/>
      <c r="D22" s="638"/>
      <c r="E22" s="462">
        <v>1.6199999999999999E-2</v>
      </c>
      <c r="J22" s="189"/>
      <c r="K22" s="427"/>
    </row>
    <row r="23" spans="2:11">
      <c r="B23" s="220"/>
      <c r="C23" s="220"/>
      <c r="D23" s="220"/>
      <c r="E23" s="235">
        <v>1.6199999999999999E-2</v>
      </c>
      <c r="K23" s="427"/>
    </row>
    <row r="24" spans="2:11">
      <c r="B24" s="94"/>
      <c r="K24" s="427"/>
    </row>
    <row r="25" spans="2:11">
      <c r="K25" s="427"/>
    </row>
    <row r="26" spans="2:11">
      <c r="B26" s="94" t="s">
        <v>220</v>
      </c>
      <c r="E26" s="221"/>
      <c r="K26" s="427"/>
    </row>
    <row r="27" spans="2:11">
      <c r="B27" s="89"/>
      <c r="K27" s="427"/>
    </row>
    <row r="28" spans="2:11">
      <c r="B28" s="89"/>
      <c r="K28" s="427"/>
    </row>
    <row r="29" spans="2:11">
      <c r="B29" s="155"/>
      <c r="K29" s="427"/>
    </row>
    <row r="30" spans="2:11">
      <c r="B30" s="155"/>
      <c r="K30" s="427"/>
    </row>
    <row r="31" spans="2:11">
      <c r="B31" s="155"/>
      <c r="K31" s="427"/>
    </row>
    <row r="32" spans="2:11">
      <c r="B32" s="156"/>
    </row>
    <row r="33" spans="2:2">
      <c r="B33" s="89" t="s">
        <v>221</v>
      </c>
    </row>
    <row r="34" spans="2:2">
      <c r="B34" s="89" t="s">
        <v>222</v>
      </c>
    </row>
    <row r="35" spans="2:2">
      <c r="B35" s="89" t="s">
        <v>223</v>
      </c>
    </row>
    <row r="36" spans="2:2">
      <c r="B36" s="89" t="s">
        <v>224</v>
      </c>
    </row>
  </sheetData>
  <mergeCells count="12">
    <mergeCell ref="B22:D22"/>
    <mergeCell ref="B2:E3"/>
    <mergeCell ref="B12:D12"/>
    <mergeCell ref="B14:B19"/>
    <mergeCell ref="C15:D15"/>
    <mergeCell ref="C16:D16"/>
    <mergeCell ref="B20:D20"/>
    <mergeCell ref="B4:E4"/>
    <mergeCell ref="B6:E6"/>
    <mergeCell ref="B7:B11"/>
    <mergeCell ref="C7:D7"/>
    <mergeCell ref="C11:D11"/>
  </mergeCells>
  <pageMargins left="0.7" right="0.7" top="0.75" bottom="0.75" header="0.3" footer="0.3"/>
  <pageSetup paperSize="9" scale="52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76"/>
  <sheetViews>
    <sheetView view="pageBreakPreview" zoomScale="55" zoomScaleNormal="40" zoomScaleSheetLayoutView="55" workbookViewId="0">
      <selection activeCell="O9" sqref="O9"/>
    </sheetView>
  </sheetViews>
  <sheetFormatPr baseColWidth="10" defaultRowHeight="14.4"/>
  <cols>
    <col min="1" max="1" width="2.5546875" customWidth="1"/>
    <col min="2" max="2" width="36.109375" style="245" bestFit="1" customWidth="1"/>
    <col min="3" max="3" width="90.109375" style="245" customWidth="1"/>
    <col min="4" max="4" width="10.109375" style="245" customWidth="1"/>
    <col min="5" max="5" width="16.44140625" style="245" customWidth="1"/>
    <col min="6" max="6" width="9.88671875" style="245" customWidth="1"/>
    <col min="7" max="7" width="16.44140625" style="245" customWidth="1"/>
    <col min="8" max="8" width="10.109375" style="245" customWidth="1"/>
    <col min="9" max="9" width="16.44140625" style="245" customWidth="1"/>
    <col min="10" max="10" width="10.109375" style="245" customWidth="1"/>
    <col min="11" max="11" width="11.88671875" style="245" hidden="1" customWidth="1"/>
    <col min="12" max="12" width="17.77734375" style="245" hidden="1" customWidth="1"/>
    <col min="13" max="13" width="19.44140625" style="245" customWidth="1"/>
    <col min="14" max="14" width="10.44140625" style="245" customWidth="1"/>
    <col min="15" max="15" width="16.44140625" style="245" hidden="1" customWidth="1"/>
    <col min="16" max="16" width="10.109375" style="245" hidden="1" customWidth="1"/>
    <col min="17" max="17" width="18.33203125" style="245" hidden="1" customWidth="1"/>
    <col min="18" max="18" width="10.109375" style="245" hidden="1" customWidth="1"/>
    <col min="19" max="19" width="16.44140625" style="245" hidden="1" customWidth="1"/>
    <col min="20" max="20" width="10.109375" style="245" hidden="1" customWidth="1"/>
    <col min="21" max="21" width="16.44140625" style="245" hidden="1" customWidth="1"/>
    <col min="22" max="22" width="0" style="245" hidden="1" customWidth="1"/>
    <col min="23" max="23" width="16.44140625" style="245" hidden="1" customWidth="1"/>
    <col min="24" max="24" width="0" style="245" hidden="1" customWidth="1"/>
    <col min="25" max="25" width="16.44140625" style="245" hidden="1" customWidth="1"/>
    <col min="26" max="26" width="0" style="245" hidden="1" customWidth="1"/>
    <col min="27" max="27" width="16.44140625" style="245" hidden="1" customWidth="1"/>
    <col min="28" max="28" width="0" style="245" hidden="1" customWidth="1"/>
    <col min="29" max="29" width="17.44140625" style="245" customWidth="1"/>
    <col min="30" max="30" width="13.109375" style="245" customWidth="1"/>
    <col min="31" max="31" width="17.109375" style="245" customWidth="1"/>
    <col min="32" max="32" width="11.5546875" style="245"/>
  </cols>
  <sheetData>
    <row r="2" spans="2:32" ht="43.2" customHeight="1">
      <c r="B2" s="677" t="s">
        <v>795</v>
      </c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  <c r="N2" s="678"/>
      <c r="O2" s="678"/>
      <c r="P2" s="678"/>
      <c r="Q2" s="678"/>
      <c r="R2" s="678"/>
      <c r="S2" s="678"/>
      <c r="T2" s="678"/>
      <c r="U2" s="678"/>
      <c r="V2" s="678"/>
      <c r="W2" s="678"/>
      <c r="X2" s="678"/>
      <c r="Y2" s="678"/>
      <c r="Z2" s="678"/>
      <c r="AA2" s="678"/>
      <c r="AB2" s="678"/>
      <c r="AC2" s="678"/>
      <c r="AD2" s="678"/>
      <c r="AE2" s="678"/>
      <c r="AF2" s="678"/>
    </row>
    <row r="3" spans="2:32" ht="14.4" customHeight="1">
      <c r="B3" s="663" t="s">
        <v>350</v>
      </c>
      <c r="C3" s="664"/>
      <c r="D3" s="664"/>
      <c r="E3" s="664"/>
      <c r="F3" s="664"/>
      <c r="G3" s="664"/>
      <c r="H3" s="664"/>
      <c r="I3" s="664"/>
      <c r="J3" s="664"/>
      <c r="K3" s="664"/>
      <c r="L3" s="664"/>
      <c r="M3" s="664"/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  <c r="AC3" s="664"/>
      <c r="AD3" s="664"/>
      <c r="AE3" s="664"/>
      <c r="AF3" s="664"/>
    </row>
    <row r="4" spans="2:32" ht="21" customHeight="1">
      <c r="B4" s="663"/>
      <c r="C4" s="664"/>
      <c r="D4" s="664"/>
      <c r="E4" s="664"/>
      <c r="F4" s="664"/>
      <c r="G4" s="664"/>
      <c r="H4" s="664"/>
      <c r="I4" s="664"/>
      <c r="J4" s="664"/>
      <c r="K4" s="664"/>
      <c r="L4" s="664"/>
      <c r="M4" s="664"/>
      <c r="N4" s="664"/>
      <c r="O4" s="664"/>
      <c r="P4" s="664"/>
      <c r="Q4" s="664"/>
      <c r="R4" s="664"/>
      <c r="S4" s="664"/>
      <c r="T4" s="664"/>
      <c r="U4" s="664"/>
      <c r="V4" s="664"/>
      <c r="W4" s="664"/>
      <c r="X4" s="664"/>
      <c r="Y4" s="664"/>
      <c r="Z4" s="664"/>
      <c r="AA4" s="664"/>
      <c r="AB4" s="664"/>
      <c r="AC4" s="664"/>
      <c r="AD4" s="664"/>
      <c r="AE4" s="664"/>
      <c r="AF4" s="664"/>
    </row>
    <row r="5" spans="2:32" ht="15" thickBot="1"/>
    <row r="6" spans="2:32">
      <c r="B6" s="285" t="s">
        <v>349</v>
      </c>
      <c r="C6" s="284">
        <v>1300000</v>
      </c>
      <c r="D6" s="283" t="s">
        <v>348</v>
      </c>
      <c r="E6" s="282">
        <v>2024</v>
      </c>
      <c r="F6" s="277"/>
      <c r="G6" s="277"/>
      <c r="H6" s="277"/>
    </row>
    <row r="7" spans="2:32" ht="15" thickBot="1">
      <c r="B7" s="281" t="s">
        <v>329</v>
      </c>
      <c r="C7" s="280">
        <v>162000</v>
      </c>
      <c r="D7" s="279"/>
      <c r="E7" s="278"/>
      <c r="F7" s="277"/>
      <c r="G7" s="277"/>
      <c r="H7" s="277"/>
      <c r="I7" s="248"/>
    </row>
    <row r="8" spans="2:32">
      <c r="B8" s="250"/>
      <c r="C8" s="277"/>
      <c r="D8" s="277"/>
      <c r="E8" s="277"/>
      <c r="F8" s="366"/>
      <c r="G8" s="366"/>
      <c r="H8" s="366"/>
      <c r="I8" s="367"/>
      <c r="J8" s="367"/>
      <c r="K8" s="367"/>
    </row>
    <row r="9" spans="2:32" ht="15" thickBot="1">
      <c r="B9" s="250"/>
      <c r="C9" s="277"/>
      <c r="D9" s="277"/>
      <c r="E9" s="277"/>
      <c r="F9" s="366"/>
      <c r="G9" s="366"/>
      <c r="H9" s="366"/>
      <c r="I9" s="367"/>
      <c r="J9" s="367"/>
      <c r="K9" s="367"/>
    </row>
    <row r="10" spans="2:32" ht="15" customHeight="1" thickBot="1">
      <c r="B10" s="276" t="s">
        <v>347</v>
      </c>
      <c r="C10" s="673" t="s">
        <v>346</v>
      </c>
      <c r="D10" s="674"/>
      <c r="E10" s="669" t="s">
        <v>345</v>
      </c>
      <c r="F10" s="675"/>
      <c r="G10" s="676" t="s">
        <v>344</v>
      </c>
      <c r="H10" s="675"/>
      <c r="I10" s="676" t="s">
        <v>194</v>
      </c>
      <c r="J10" s="675"/>
      <c r="K10" s="679" t="s">
        <v>343</v>
      </c>
      <c r="L10" s="672"/>
      <c r="M10" s="669" t="s">
        <v>351</v>
      </c>
      <c r="N10" s="670"/>
      <c r="O10" s="671" t="s">
        <v>342</v>
      </c>
      <c r="P10" s="672"/>
      <c r="Q10" s="671" t="s">
        <v>341</v>
      </c>
      <c r="R10" s="672"/>
      <c r="S10" s="671" t="s">
        <v>340</v>
      </c>
      <c r="T10" s="672"/>
      <c r="U10" s="671" t="s">
        <v>339</v>
      </c>
      <c r="V10" s="672"/>
      <c r="W10" s="671" t="s">
        <v>338</v>
      </c>
      <c r="X10" s="672"/>
      <c r="Y10" s="671" t="s">
        <v>141</v>
      </c>
      <c r="Z10" s="672"/>
      <c r="AA10" s="671" t="s">
        <v>337</v>
      </c>
      <c r="AB10" s="672"/>
      <c r="AC10" s="669" t="s">
        <v>338</v>
      </c>
      <c r="AD10" s="670"/>
      <c r="AE10" s="669" t="s">
        <v>141</v>
      </c>
      <c r="AF10" s="670"/>
    </row>
    <row r="11" spans="2:32">
      <c r="B11" s="275"/>
      <c r="C11" s="274" t="s">
        <v>336</v>
      </c>
      <c r="D11" s="273" t="s">
        <v>124</v>
      </c>
      <c r="E11" s="274" t="s">
        <v>336</v>
      </c>
      <c r="F11" s="368" t="s">
        <v>124</v>
      </c>
      <c r="G11" s="369" t="s">
        <v>336</v>
      </c>
      <c r="H11" s="368" t="s">
        <v>124</v>
      </c>
      <c r="I11" s="369" t="s">
        <v>336</v>
      </c>
      <c r="J11" s="368" t="s">
        <v>124</v>
      </c>
      <c r="K11" s="369" t="s">
        <v>336</v>
      </c>
      <c r="L11" s="273" t="s">
        <v>124</v>
      </c>
      <c r="M11" s="274" t="s">
        <v>336</v>
      </c>
      <c r="N11" s="273" t="s">
        <v>124</v>
      </c>
      <c r="O11" s="274" t="s">
        <v>336</v>
      </c>
      <c r="P11" s="273" t="s">
        <v>124</v>
      </c>
      <c r="Q11" s="274" t="s">
        <v>336</v>
      </c>
      <c r="R11" s="273" t="s">
        <v>124</v>
      </c>
      <c r="S11" s="274" t="s">
        <v>336</v>
      </c>
      <c r="T11" s="273" t="s">
        <v>124</v>
      </c>
      <c r="U11" s="274" t="s">
        <v>336</v>
      </c>
      <c r="V11" s="273" t="s">
        <v>124</v>
      </c>
      <c r="W11" s="274" t="s">
        <v>336</v>
      </c>
      <c r="X11" s="273" t="s">
        <v>124</v>
      </c>
      <c r="Y11" s="274" t="s">
        <v>336</v>
      </c>
      <c r="Z11" s="273" t="s">
        <v>124</v>
      </c>
      <c r="AA11" s="274" t="s">
        <v>336</v>
      </c>
      <c r="AB11" s="273" t="s">
        <v>124</v>
      </c>
      <c r="AC11" s="274" t="s">
        <v>336</v>
      </c>
      <c r="AD11" s="273" t="s">
        <v>124</v>
      </c>
      <c r="AE11" s="274" t="s">
        <v>336</v>
      </c>
      <c r="AF11" s="273" t="s">
        <v>124</v>
      </c>
    </row>
    <row r="12" spans="2:32">
      <c r="B12" s="262" t="s">
        <v>377</v>
      </c>
      <c r="C12" s="661"/>
      <c r="D12" s="662"/>
      <c r="E12" s="661"/>
      <c r="F12" s="667"/>
      <c r="G12" s="668"/>
      <c r="H12" s="667"/>
      <c r="I12" s="668"/>
      <c r="J12" s="667"/>
      <c r="K12" s="668"/>
      <c r="L12" s="662"/>
      <c r="M12" s="661"/>
      <c r="N12" s="662"/>
      <c r="O12" s="661"/>
      <c r="P12" s="662"/>
      <c r="Q12" s="661"/>
      <c r="R12" s="662"/>
      <c r="S12" s="661"/>
      <c r="T12" s="662"/>
      <c r="U12" s="661"/>
      <c r="V12" s="662"/>
      <c r="W12" s="661"/>
      <c r="X12" s="662"/>
      <c r="Y12" s="661"/>
      <c r="Z12" s="662"/>
      <c r="AA12" s="661"/>
      <c r="AB12" s="662"/>
      <c r="AC12" s="661"/>
      <c r="AD12" s="662"/>
      <c r="AE12" s="661"/>
      <c r="AF12" s="662"/>
    </row>
    <row r="13" spans="2:32">
      <c r="B13" s="256" t="s">
        <v>335</v>
      </c>
      <c r="C13" s="255">
        <v>8000000</v>
      </c>
      <c r="D13" s="271"/>
      <c r="E13" s="255">
        <v>6000000</v>
      </c>
      <c r="F13" s="370"/>
      <c r="G13" s="371">
        <v>2800000</v>
      </c>
      <c r="H13" s="370"/>
      <c r="I13" s="371">
        <v>3000000</v>
      </c>
      <c r="J13" s="370"/>
      <c r="K13" s="371">
        <v>2200000</v>
      </c>
      <c r="L13" s="271"/>
      <c r="M13" s="255">
        <v>1800000</v>
      </c>
      <c r="N13" s="271"/>
      <c r="O13" s="255">
        <v>3000000</v>
      </c>
      <c r="P13" s="271"/>
      <c r="Q13" s="255">
        <v>2800000</v>
      </c>
      <c r="R13" s="271"/>
      <c r="S13" s="255">
        <v>1950000</v>
      </c>
      <c r="T13" s="271"/>
      <c r="U13" s="255">
        <v>1500000</v>
      </c>
      <c r="V13" s="271"/>
      <c r="W13" s="255">
        <v>1500000</v>
      </c>
      <c r="X13" s="271"/>
      <c r="Y13" s="255">
        <v>1400000</v>
      </c>
      <c r="Z13" s="271"/>
      <c r="AA13" s="255">
        <f>+C6</f>
        <v>1300000</v>
      </c>
      <c r="AB13" s="271"/>
      <c r="AC13" s="255">
        <v>1600000</v>
      </c>
      <c r="AD13" s="271"/>
      <c r="AE13" s="255">
        <v>1800000</v>
      </c>
      <c r="AF13" s="271"/>
    </row>
    <row r="14" spans="2:32">
      <c r="B14" s="256" t="s">
        <v>334</v>
      </c>
      <c r="C14" s="272">
        <f>+C13/$C$6</f>
        <v>6.1538461538461542</v>
      </c>
      <c r="D14" s="271"/>
      <c r="E14" s="272">
        <f>+E13/$C$6</f>
        <v>4.615384615384615</v>
      </c>
      <c r="F14" s="370"/>
      <c r="G14" s="372">
        <f>+G13/$C$6</f>
        <v>2.1538461538461537</v>
      </c>
      <c r="H14" s="370"/>
      <c r="I14" s="372">
        <f>+I13/$C$6</f>
        <v>2.3076923076923075</v>
      </c>
      <c r="J14" s="370"/>
      <c r="K14" s="372">
        <f>+K13/$C$6</f>
        <v>1.6923076923076923</v>
      </c>
      <c r="L14" s="271"/>
      <c r="M14" s="272">
        <f>+M13/$C$6</f>
        <v>1.3846153846153846</v>
      </c>
      <c r="N14" s="271"/>
      <c r="O14" s="272">
        <f>+O13/$C$6</f>
        <v>2.3076923076923075</v>
      </c>
      <c r="P14" s="271"/>
      <c r="Q14" s="272">
        <f>+Q13/$C$6</f>
        <v>2.1538461538461537</v>
      </c>
      <c r="R14" s="271"/>
      <c r="S14" s="272">
        <f>+S13/$C$6</f>
        <v>1.5</v>
      </c>
      <c r="T14" s="271"/>
      <c r="U14" s="272">
        <f>+U13/$C$6</f>
        <v>1.1538461538461537</v>
      </c>
      <c r="V14" s="271"/>
      <c r="W14" s="272">
        <f>+W13/$C$6</f>
        <v>1.1538461538461537</v>
      </c>
      <c r="X14" s="271"/>
      <c r="Y14" s="272">
        <f>+Y13/$C$6</f>
        <v>1.0769230769230769</v>
      </c>
      <c r="Z14" s="271"/>
      <c r="AA14" s="272">
        <f>+AA13/$C$6</f>
        <v>1</v>
      </c>
      <c r="AB14" s="271"/>
      <c r="AC14" s="272">
        <f>+AC13/$C$6</f>
        <v>1.2307692307692308</v>
      </c>
      <c r="AD14" s="271"/>
      <c r="AE14" s="272">
        <f>+AE13/$C$6</f>
        <v>1.3846153846153846</v>
      </c>
      <c r="AF14" s="271"/>
    </row>
    <row r="15" spans="2:32">
      <c r="B15" s="256" t="s">
        <v>333</v>
      </c>
      <c r="C15" s="266">
        <f>12*C13</f>
        <v>96000000</v>
      </c>
      <c r="D15" s="265">
        <v>1</v>
      </c>
      <c r="E15" s="266">
        <f>12*E13</f>
        <v>72000000</v>
      </c>
      <c r="F15" s="373">
        <v>1</v>
      </c>
      <c r="G15" s="374">
        <f>12*G13</f>
        <v>33600000</v>
      </c>
      <c r="H15" s="373">
        <v>1</v>
      </c>
      <c r="I15" s="374">
        <f>12*I13</f>
        <v>36000000</v>
      </c>
      <c r="J15" s="373">
        <v>1</v>
      </c>
      <c r="K15" s="374">
        <f>12*K13</f>
        <v>26400000</v>
      </c>
      <c r="L15" s="265">
        <v>1</v>
      </c>
      <c r="M15" s="266">
        <f>12*M13</f>
        <v>21600000</v>
      </c>
      <c r="N15" s="265">
        <v>1</v>
      </c>
      <c r="O15" s="266">
        <f>12*O13</f>
        <v>36000000</v>
      </c>
      <c r="P15" s="265">
        <v>1</v>
      </c>
      <c r="Q15" s="266">
        <f>12*Q13</f>
        <v>33600000</v>
      </c>
      <c r="R15" s="265">
        <v>1</v>
      </c>
      <c r="S15" s="266">
        <f>12*S13</f>
        <v>23400000</v>
      </c>
      <c r="T15" s="265">
        <v>1</v>
      </c>
      <c r="U15" s="266">
        <f>12*U13</f>
        <v>18000000</v>
      </c>
      <c r="V15" s="265">
        <v>1</v>
      </c>
      <c r="W15" s="266">
        <f>12*W13</f>
        <v>18000000</v>
      </c>
      <c r="X15" s="265">
        <v>1</v>
      </c>
      <c r="Y15" s="266">
        <f>12*Y13</f>
        <v>16800000</v>
      </c>
      <c r="Z15" s="265">
        <v>1</v>
      </c>
      <c r="AA15" s="266">
        <f>12*AA13</f>
        <v>15600000</v>
      </c>
      <c r="AB15" s="265">
        <v>1</v>
      </c>
      <c r="AC15" s="266">
        <f>12*AC13</f>
        <v>19200000</v>
      </c>
      <c r="AD15" s="265">
        <v>1</v>
      </c>
      <c r="AE15" s="266">
        <f>12*AE13</f>
        <v>21600000</v>
      </c>
      <c r="AF15" s="265">
        <v>1</v>
      </c>
    </row>
    <row r="16" spans="2:32">
      <c r="B16" s="256"/>
      <c r="C16" s="661"/>
      <c r="D16" s="662"/>
      <c r="E16" s="661"/>
      <c r="F16" s="667"/>
      <c r="G16" s="668"/>
      <c r="H16" s="667"/>
      <c r="I16" s="668"/>
      <c r="J16" s="667"/>
      <c r="K16" s="668"/>
      <c r="L16" s="662"/>
      <c r="M16" s="661"/>
      <c r="N16" s="662"/>
      <c r="O16" s="661"/>
      <c r="P16" s="662"/>
      <c r="Q16" s="661"/>
      <c r="R16" s="662"/>
      <c r="S16" s="661"/>
      <c r="T16" s="662"/>
      <c r="U16" s="661"/>
      <c r="V16" s="662"/>
      <c r="W16" s="661"/>
      <c r="X16" s="662"/>
      <c r="Y16" s="661"/>
      <c r="Z16" s="662"/>
      <c r="AA16" s="661"/>
      <c r="AB16" s="662"/>
      <c r="AC16" s="661"/>
      <c r="AD16" s="662"/>
      <c r="AE16" s="661"/>
      <c r="AF16" s="662"/>
    </row>
    <row r="17" spans="2:32">
      <c r="B17" s="256"/>
      <c r="C17" s="270" t="s">
        <v>332</v>
      </c>
      <c r="D17" s="269" t="s">
        <v>331</v>
      </c>
      <c r="E17" s="270" t="s">
        <v>332</v>
      </c>
      <c r="F17" s="375" t="s">
        <v>331</v>
      </c>
      <c r="G17" s="376" t="s">
        <v>332</v>
      </c>
      <c r="H17" s="375" t="s">
        <v>331</v>
      </c>
      <c r="I17" s="376" t="s">
        <v>332</v>
      </c>
      <c r="J17" s="375" t="s">
        <v>331</v>
      </c>
      <c r="K17" s="376" t="s">
        <v>332</v>
      </c>
      <c r="L17" s="269" t="s">
        <v>331</v>
      </c>
      <c r="M17" s="270" t="s">
        <v>332</v>
      </c>
      <c r="N17" s="269" t="s">
        <v>331</v>
      </c>
      <c r="O17" s="270" t="s">
        <v>332</v>
      </c>
      <c r="P17" s="269" t="s">
        <v>331</v>
      </c>
      <c r="Q17" s="270" t="s">
        <v>332</v>
      </c>
      <c r="R17" s="269" t="s">
        <v>331</v>
      </c>
      <c r="S17" s="270" t="s">
        <v>332</v>
      </c>
      <c r="T17" s="269" t="s">
        <v>331</v>
      </c>
      <c r="U17" s="270" t="s">
        <v>332</v>
      </c>
      <c r="V17" s="269" t="s">
        <v>331</v>
      </c>
      <c r="W17" s="270" t="s">
        <v>332</v>
      </c>
      <c r="X17" s="269" t="s">
        <v>331</v>
      </c>
      <c r="Y17" s="270" t="s">
        <v>332</v>
      </c>
      <c r="Z17" s="269" t="s">
        <v>331</v>
      </c>
      <c r="AA17" s="270" t="s">
        <v>332</v>
      </c>
      <c r="AB17" s="269" t="s">
        <v>331</v>
      </c>
      <c r="AC17" s="270" t="s">
        <v>332</v>
      </c>
      <c r="AD17" s="269" t="s">
        <v>331</v>
      </c>
      <c r="AE17" s="270" t="s">
        <v>332</v>
      </c>
      <c r="AF17" s="269" t="s">
        <v>331</v>
      </c>
    </row>
    <row r="18" spans="2:32">
      <c r="B18" s="256" t="s">
        <v>330</v>
      </c>
      <c r="C18" s="255">
        <f>IF(C14&lt;=2,$C$7,0)</f>
        <v>0</v>
      </c>
      <c r="D18" s="268"/>
      <c r="E18" s="255">
        <f>IF(E14&lt;=2,$C$7,0)</f>
        <v>0</v>
      </c>
      <c r="F18" s="377"/>
      <c r="G18" s="371">
        <f>IF(G14&lt;=2,$C$7,0)</f>
        <v>0</v>
      </c>
      <c r="H18" s="377"/>
      <c r="I18" s="371">
        <f>IF(I14&lt;=2,$C$7,0)</f>
        <v>0</v>
      </c>
      <c r="J18" s="377"/>
      <c r="K18" s="371">
        <f>IF(K14&lt;=2,$C$7,0)</f>
        <v>162000</v>
      </c>
      <c r="L18" s="268"/>
      <c r="M18" s="255">
        <f>IF(M14&lt;=2,$C$7,0)</f>
        <v>162000</v>
      </c>
      <c r="N18" s="268"/>
      <c r="O18" s="255">
        <f>IF(O14&lt;=2,$C$7,0)</f>
        <v>0</v>
      </c>
      <c r="P18" s="268"/>
      <c r="Q18" s="255">
        <f>IF(Q14&lt;=2,$C$7,0)</f>
        <v>0</v>
      </c>
      <c r="R18" s="268"/>
      <c r="S18" s="255">
        <f>IF(S14&lt;=2,$C$7,0)</f>
        <v>162000</v>
      </c>
      <c r="T18" s="268"/>
      <c r="U18" s="255">
        <f>IF(U14&lt;=2,$C$7,0)</f>
        <v>162000</v>
      </c>
      <c r="V18" s="268"/>
      <c r="W18" s="255">
        <f>IF(W14&lt;=2,$C$7,0)</f>
        <v>162000</v>
      </c>
      <c r="X18" s="268"/>
      <c r="Y18" s="255">
        <f>IF(Y14&lt;=2,$C$7,0)</f>
        <v>162000</v>
      </c>
      <c r="Z18" s="268"/>
      <c r="AA18" s="255">
        <f>IF(AA14&lt;=2,$C$7,0)</f>
        <v>162000</v>
      </c>
      <c r="AB18" s="268"/>
      <c r="AC18" s="255">
        <f>IF(AC14&lt;=2,$C$7,0)</f>
        <v>162000</v>
      </c>
      <c r="AD18" s="268"/>
      <c r="AE18" s="255">
        <f>IF(AE14&lt;=2,$C$7,0)</f>
        <v>162000</v>
      </c>
      <c r="AF18" s="268"/>
    </row>
    <row r="19" spans="2:32">
      <c r="B19" s="256"/>
      <c r="C19" s="661"/>
      <c r="D19" s="662"/>
      <c r="E19" s="661"/>
      <c r="F19" s="662"/>
      <c r="G19" s="661"/>
      <c r="H19" s="662"/>
      <c r="I19" s="661"/>
      <c r="J19" s="662"/>
      <c r="K19" s="665"/>
      <c r="L19" s="662"/>
      <c r="M19" s="661"/>
      <c r="N19" s="662"/>
      <c r="O19" s="661"/>
      <c r="P19" s="662"/>
      <c r="Q19" s="661"/>
      <c r="R19" s="662"/>
      <c r="S19" s="661"/>
      <c r="T19" s="662"/>
      <c r="U19" s="661"/>
      <c r="V19" s="662"/>
      <c r="W19" s="661"/>
      <c r="X19" s="662"/>
      <c r="Y19" s="661"/>
      <c r="Z19" s="662"/>
      <c r="AA19" s="661"/>
      <c r="AB19" s="662"/>
      <c r="AC19" s="661"/>
      <c r="AD19" s="662"/>
      <c r="AE19" s="661"/>
      <c r="AF19" s="662"/>
    </row>
    <row r="20" spans="2:32">
      <c r="B20" s="262" t="s">
        <v>329</v>
      </c>
      <c r="C20" s="661"/>
      <c r="D20" s="662"/>
      <c r="E20" s="661"/>
      <c r="F20" s="662"/>
      <c r="G20" s="661"/>
      <c r="H20" s="662"/>
      <c r="I20" s="661"/>
      <c r="J20" s="666"/>
      <c r="K20" s="665"/>
      <c r="L20" s="662"/>
      <c r="M20" s="661"/>
      <c r="N20" s="662"/>
      <c r="O20" s="661"/>
      <c r="P20" s="662"/>
      <c r="Q20" s="661"/>
      <c r="R20" s="662"/>
      <c r="S20" s="661"/>
      <c r="T20" s="662"/>
      <c r="U20" s="661"/>
      <c r="V20" s="662"/>
      <c r="W20" s="661"/>
      <c r="X20" s="662"/>
      <c r="Y20" s="661"/>
      <c r="Z20" s="662"/>
      <c r="AA20" s="661"/>
      <c r="AB20" s="662"/>
      <c r="AC20" s="661"/>
      <c r="AD20" s="662"/>
      <c r="AE20" s="661"/>
      <c r="AF20" s="662"/>
    </row>
    <row r="21" spans="2:32">
      <c r="B21" s="256" t="s">
        <v>328</v>
      </c>
      <c r="C21" s="255">
        <f>12*C18</f>
        <v>0</v>
      </c>
      <c r="D21" s="265">
        <f>+C21/C15</f>
        <v>0</v>
      </c>
      <c r="E21" s="255">
        <f>12*E18</f>
        <v>0</v>
      </c>
      <c r="F21" s="265">
        <f>+E21/E15</f>
        <v>0</v>
      </c>
      <c r="G21" s="255">
        <f>12*G18</f>
        <v>0</v>
      </c>
      <c r="H21" s="265">
        <f>+G21/G15</f>
        <v>0</v>
      </c>
      <c r="I21" s="255">
        <f>12*I18</f>
        <v>0</v>
      </c>
      <c r="J21" s="265">
        <f>+I21/I15</f>
        <v>0</v>
      </c>
      <c r="K21" s="428">
        <f>12*K18</f>
        <v>1944000</v>
      </c>
      <c r="L21" s="265">
        <f>+K21/K15</f>
        <v>7.3636363636363639E-2</v>
      </c>
      <c r="M21" s="255">
        <f>12*M18</f>
        <v>1944000</v>
      </c>
      <c r="N21" s="265">
        <f>+M21/M15</f>
        <v>0.09</v>
      </c>
      <c r="O21" s="255">
        <f>12*O18</f>
        <v>0</v>
      </c>
      <c r="P21" s="265">
        <f>+O21/O15</f>
        <v>0</v>
      </c>
      <c r="Q21" s="255">
        <f>12*Q18</f>
        <v>0</v>
      </c>
      <c r="R21" s="265">
        <f>+Q21/Q15</f>
        <v>0</v>
      </c>
      <c r="S21" s="255">
        <f>12*S18</f>
        <v>1944000</v>
      </c>
      <c r="T21" s="265">
        <f>+S21/S15</f>
        <v>8.3076923076923076E-2</v>
      </c>
      <c r="U21" s="255">
        <f>12*U18</f>
        <v>1944000</v>
      </c>
      <c r="V21" s="265">
        <f>+U21/U15</f>
        <v>0.108</v>
      </c>
      <c r="W21" s="255">
        <f>12*W18</f>
        <v>1944000</v>
      </c>
      <c r="X21" s="265">
        <f>+W21/W15</f>
        <v>0.108</v>
      </c>
      <c r="Y21" s="255">
        <f>12*Y18</f>
        <v>1944000</v>
      </c>
      <c r="Z21" s="265">
        <f>+Y21/Y15</f>
        <v>0.11571428571428571</v>
      </c>
      <c r="AA21" s="255">
        <f>12*AA18</f>
        <v>1944000</v>
      </c>
      <c r="AB21" s="265">
        <f>+AA21/AA15</f>
        <v>0.12461538461538461</v>
      </c>
      <c r="AC21" s="255">
        <f>12*AC18</f>
        <v>1944000</v>
      </c>
      <c r="AD21" s="265">
        <f>+AC21/AC15</f>
        <v>0.10125000000000001</v>
      </c>
      <c r="AE21" s="255">
        <f>12*AE18</f>
        <v>1944000</v>
      </c>
      <c r="AF21" s="265">
        <f>+AE21/AE15</f>
        <v>0.09</v>
      </c>
    </row>
    <row r="22" spans="2:32">
      <c r="B22" s="256"/>
      <c r="C22" s="661" t="s">
        <v>750</v>
      </c>
      <c r="D22" s="662"/>
      <c r="E22" s="661"/>
      <c r="F22" s="662"/>
      <c r="G22" s="661"/>
      <c r="H22" s="662"/>
      <c r="I22" s="661"/>
      <c r="J22" s="662"/>
      <c r="K22" s="665"/>
      <c r="L22" s="662"/>
      <c r="M22" s="661"/>
      <c r="N22" s="662"/>
      <c r="O22" s="661"/>
      <c r="P22" s="662"/>
      <c r="Q22" s="661"/>
      <c r="R22" s="662"/>
      <c r="S22" s="661"/>
      <c r="T22" s="662"/>
      <c r="U22" s="661"/>
      <c r="V22" s="662"/>
      <c r="W22" s="661"/>
      <c r="X22" s="662"/>
      <c r="Y22" s="661"/>
      <c r="Z22" s="662"/>
      <c r="AA22" s="661"/>
      <c r="AB22" s="662"/>
      <c r="AC22" s="661"/>
      <c r="AD22" s="662"/>
      <c r="AE22" s="661"/>
      <c r="AF22" s="662"/>
    </row>
    <row r="23" spans="2:32">
      <c r="B23" s="262" t="s">
        <v>327</v>
      </c>
      <c r="C23" s="661"/>
      <c r="D23" s="662"/>
      <c r="E23" s="661"/>
      <c r="F23" s="662"/>
      <c r="G23" s="661"/>
      <c r="H23" s="662"/>
      <c r="I23" s="661"/>
      <c r="J23" s="666"/>
      <c r="K23" s="665"/>
      <c r="L23" s="662"/>
      <c r="M23" s="661"/>
      <c r="N23" s="662"/>
      <c r="O23" s="661"/>
      <c r="P23" s="662"/>
      <c r="Q23" s="661"/>
      <c r="R23" s="662"/>
      <c r="S23" s="661"/>
      <c r="T23" s="662"/>
      <c r="U23" s="661"/>
      <c r="V23" s="662"/>
      <c r="W23" s="661"/>
      <c r="X23" s="662"/>
      <c r="Y23" s="661"/>
      <c r="Z23" s="662"/>
      <c r="AA23" s="661"/>
      <c r="AB23" s="662"/>
      <c r="AC23" s="661"/>
      <c r="AD23" s="662"/>
      <c r="AE23" s="661"/>
      <c r="AF23" s="662"/>
    </row>
    <row r="24" spans="2:32">
      <c r="B24" s="256" t="s">
        <v>326</v>
      </c>
      <c r="C24" s="255">
        <f>+(C15+C21)*30/360</f>
        <v>8000000</v>
      </c>
      <c r="D24" s="265">
        <f>+C24/C15</f>
        <v>8.3333333333333329E-2</v>
      </c>
      <c r="E24" s="255">
        <f>+(E15+E21)*30/360</f>
        <v>6000000</v>
      </c>
      <c r="F24" s="265">
        <f>+E24/E15</f>
        <v>8.3333333333333329E-2</v>
      </c>
      <c r="G24" s="255">
        <f>+(G15+G21)*30/360</f>
        <v>2800000</v>
      </c>
      <c r="H24" s="265">
        <f>+G24/G15</f>
        <v>8.3333333333333329E-2</v>
      </c>
      <c r="I24" s="255">
        <f>+(I15+I21)*30/360</f>
        <v>3000000</v>
      </c>
      <c r="J24" s="265">
        <f>+I24/I15</f>
        <v>8.3333333333333329E-2</v>
      </c>
      <c r="K24" s="428">
        <f>+(K15+K21)*30/360</f>
        <v>2362000</v>
      </c>
      <c r="L24" s="265">
        <f>+K24/K15</f>
        <v>8.9469696969696963E-2</v>
      </c>
      <c r="M24" s="255">
        <f>+(M15+M21)*30/360</f>
        <v>1962000</v>
      </c>
      <c r="N24" s="265">
        <f>+J24</f>
        <v>8.3333333333333329E-2</v>
      </c>
      <c r="O24" s="255">
        <f>+(O15+O21)*30/360</f>
        <v>3000000</v>
      </c>
      <c r="P24" s="265">
        <f>+O24/O15</f>
        <v>8.3333333333333329E-2</v>
      </c>
      <c r="Q24" s="255">
        <f>+(Q15+Q21)*30/360</f>
        <v>2800000</v>
      </c>
      <c r="R24" s="265">
        <f>+Q24/Q15</f>
        <v>8.3333333333333329E-2</v>
      </c>
      <c r="S24" s="255">
        <f>+(S15)*30/360</f>
        <v>1950000</v>
      </c>
      <c r="T24" s="265">
        <f>+S24/S15</f>
        <v>8.3333333333333329E-2</v>
      </c>
      <c r="U24" s="255">
        <f>+(U15)*30/360</f>
        <v>1500000</v>
      </c>
      <c r="V24" s="265">
        <f>+U24/U15</f>
        <v>8.3333333333333329E-2</v>
      </c>
      <c r="W24" s="255">
        <f>+(W15)*30/360</f>
        <v>1500000</v>
      </c>
      <c r="X24" s="265">
        <f>+W24/W15</f>
        <v>8.3333333333333329E-2</v>
      </c>
      <c r="Y24" s="255">
        <f>+(Y15)*30/360</f>
        <v>1400000</v>
      </c>
      <c r="Z24" s="265">
        <f>+Y24/Y15</f>
        <v>8.3333333333333329E-2</v>
      </c>
      <c r="AA24" s="255">
        <f>+(AA15)*30/360</f>
        <v>1300000</v>
      </c>
      <c r="AB24" s="265">
        <f>+AA24/AA15</f>
        <v>8.3333333333333329E-2</v>
      </c>
      <c r="AC24" s="255">
        <f>+(AC15+AC21)*30/360</f>
        <v>1762000</v>
      </c>
      <c r="AD24" s="265">
        <f>+N24</f>
        <v>8.3333333333333329E-2</v>
      </c>
      <c r="AE24" s="255">
        <f>+(AE15+AE21)*30/360</f>
        <v>1962000</v>
      </c>
      <c r="AF24" s="265">
        <f>+AD24</f>
        <v>8.3333333333333329E-2</v>
      </c>
    </row>
    <row r="25" spans="2:32">
      <c r="B25" s="256" t="s">
        <v>325</v>
      </c>
      <c r="C25" s="266">
        <f>0.12*C24</f>
        <v>960000</v>
      </c>
      <c r="D25" s="265">
        <f>+C25/C15</f>
        <v>0.01</v>
      </c>
      <c r="E25" s="266">
        <f>0.12*E24</f>
        <v>720000</v>
      </c>
      <c r="F25" s="265">
        <f>+E25/E15</f>
        <v>0.01</v>
      </c>
      <c r="G25" s="266">
        <f>0.12*G24</f>
        <v>336000</v>
      </c>
      <c r="H25" s="265">
        <f>+G25/G15</f>
        <v>0.01</v>
      </c>
      <c r="I25" s="266">
        <f>0.12*I24</f>
        <v>360000</v>
      </c>
      <c r="J25" s="265">
        <f>+I25/I15</f>
        <v>0.01</v>
      </c>
      <c r="K25" s="429">
        <f>0.12*K24</f>
        <v>283440</v>
      </c>
      <c r="L25" s="265">
        <f>+K25/K15</f>
        <v>1.0736363636363636E-2</v>
      </c>
      <c r="M25" s="266">
        <f>0.12*M24</f>
        <v>235440</v>
      </c>
      <c r="N25" s="265">
        <f>+J25</f>
        <v>0.01</v>
      </c>
      <c r="O25" s="266">
        <f>0.12*O24</f>
        <v>360000</v>
      </c>
      <c r="P25" s="265">
        <f>+O25/O15</f>
        <v>0.01</v>
      </c>
      <c r="Q25" s="266">
        <f>0.12*Q24</f>
        <v>336000</v>
      </c>
      <c r="R25" s="265">
        <f>+Q25/Q15</f>
        <v>0.01</v>
      </c>
      <c r="S25" s="266">
        <f>0.12*S24</f>
        <v>234000</v>
      </c>
      <c r="T25" s="265">
        <f>+S25/S15</f>
        <v>0.01</v>
      </c>
      <c r="U25" s="266">
        <f>0.12*U24</f>
        <v>180000</v>
      </c>
      <c r="V25" s="265">
        <f>+U25/U15</f>
        <v>0.01</v>
      </c>
      <c r="W25" s="266">
        <f>0.12*W24</f>
        <v>180000</v>
      </c>
      <c r="X25" s="265">
        <f>+W25/W15</f>
        <v>0.01</v>
      </c>
      <c r="Y25" s="266">
        <f>0.12*Y24</f>
        <v>168000</v>
      </c>
      <c r="Z25" s="265">
        <f>+Y25/Y15</f>
        <v>0.01</v>
      </c>
      <c r="AA25" s="266">
        <f>0.12*AA24</f>
        <v>156000</v>
      </c>
      <c r="AB25" s="265">
        <f>+AA25/AA15</f>
        <v>0.01</v>
      </c>
      <c r="AC25" s="266">
        <f>0.12*AC24</f>
        <v>211440</v>
      </c>
      <c r="AD25" s="265">
        <f>+N25</f>
        <v>0.01</v>
      </c>
      <c r="AE25" s="266">
        <f>0.12*AE24</f>
        <v>235440</v>
      </c>
      <c r="AF25" s="265">
        <f>+AD25</f>
        <v>0.01</v>
      </c>
    </row>
    <row r="26" spans="2:32">
      <c r="B26" s="256" t="s">
        <v>324</v>
      </c>
      <c r="C26" s="266">
        <f>30*C15/360</f>
        <v>8000000</v>
      </c>
      <c r="D26" s="265">
        <f>C26/C15</f>
        <v>8.3333333333333329E-2</v>
      </c>
      <c r="E26" s="266">
        <f>30*E15/360</f>
        <v>6000000</v>
      </c>
      <c r="F26" s="265">
        <f>+E26/E15</f>
        <v>8.3333333333333329E-2</v>
      </c>
      <c r="G26" s="266">
        <f>30*G15/360</f>
        <v>2800000</v>
      </c>
      <c r="H26" s="265">
        <f>+G26/G15</f>
        <v>8.3333333333333329E-2</v>
      </c>
      <c r="I26" s="266">
        <f>30*I15/360</f>
        <v>3000000</v>
      </c>
      <c r="J26" s="265">
        <f>+I26/I15</f>
        <v>8.3333333333333329E-2</v>
      </c>
      <c r="K26" s="429">
        <f>30*K15/360</f>
        <v>2200000</v>
      </c>
      <c r="L26" s="265">
        <f>+K26/K15</f>
        <v>8.3333333333333329E-2</v>
      </c>
      <c r="M26" s="266">
        <f>30*M15/360</f>
        <v>1800000</v>
      </c>
      <c r="N26" s="265">
        <f>+M26/M15</f>
        <v>8.3333333333333329E-2</v>
      </c>
      <c r="O26" s="266">
        <f>30*O15/360</f>
        <v>3000000</v>
      </c>
      <c r="P26" s="265">
        <f>+O26/O15</f>
        <v>8.3333333333333329E-2</v>
      </c>
      <c r="Q26" s="266">
        <f>30*Q15/360</f>
        <v>2800000</v>
      </c>
      <c r="R26" s="265">
        <f>+Q26/Q15</f>
        <v>8.3333333333333329E-2</v>
      </c>
      <c r="S26" s="266">
        <f>30*S15/360</f>
        <v>1950000</v>
      </c>
      <c r="T26" s="265">
        <f>+S26/S15</f>
        <v>8.3333333333333329E-2</v>
      </c>
      <c r="U26" s="266">
        <f>30*U15/360</f>
        <v>1500000</v>
      </c>
      <c r="V26" s="265">
        <f>+U26/U15</f>
        <v>8.3333333333333329E-2</v>
      </c>
      <c r="W26" s="266">
        <f>30*W15/360</f>
        <v>1500000</v>
      </c>
      <c r="X26" s="265">
        <f>+W26/W15</f>
        <v>8.3333333333333329E-2</v>
      </c>
      <c r="Y26" s="266">
        <f>30*Y15/360</f>
        <v>1400000</v>
      </c>
      <c r="Z26" s="265">
        <f>+Y26/Y15</f>
        <v>8.3333333333333329E-2</v>
      </c>
      <c r="AA26" s="266">
        <f>30*AA15/360</f>
        <v>1300000</v>
      </c>
      <c r="AB26" s="265">
        <f>+AA26/AA15</f>
        <v>8.3333333333333329E-2</v>
      </c>
      <c r="AC26" s="266">
        <f>30*AC15/360</f>
        <v>1600000</v>
      </c>
      <c r="AD26" s="265">
        <f>+AC26/AC15</f>
        <v>8.3333333333333329E-2</v>
      </c>
      <c r="AE26" s="266">
        <f>30*AE15/360</f>
        <v>1800000</v>
      </c>
      <c r="AF26" s="265">
        <f>+AE26/AE15</f>
        <v>8.3333333333333329E-2</v>
      </c>
    </row>
    <row r="27" spans="2:32" ht="27.6">
      <c r="B27" s="256" t="s">
        <v>323</v>
      </c>
      <c r="C27" s="266">
        <f>15*C13/30</f>
        <v>4000000</v>
      </c>
      <c r="D27" s="265">
        <f>+C27/C15</f>
        <v>4.1666666666666664E-2</v>
      </c>
      <c r="E27" s="266">
        <f>15*E13/30</f>
        <v>3000000</v>
      </c>
      <c r="F27" s="265">
        <f>+E27/E15</f>
        <v>4.1666666666666664E-2</v>
      </c>
      <c r="G27" s="266">
        <f>15*G13/30</f>
        <v>1400000</v>
      </c>
      <c r="H27" s="265">
        <f>+G27/G15</f>
        <v>4.1666666666666664E-2</v>
      </c>
      <c r="I27" s="266">
        <f>15*I13/30</f>
        <v>1500000</v>
      </c>
      <c r="J27" s="265">
        <f>+I27/I15</f>
        <v>4.1666666666666664E-2</v>
      </c>
      <c r="K27" s="429">
        <f>15*K13/30</f>
        <v>1100000</v>
      </c>
      <c r="L27" s="265">
        <f>+K27/K15</f>
        <v>4.1666666666666664E-2</v>
      </c>
      <c r="M27" s="266">
        <f>15*M13/30</f>
        <v>900000</v>
      </c>
      <c r="N27" s="265">
        <f>+M27/M15</f>
        <v>4.1666666666666664E-2</v>
      </c>
      <c r="O27" s="266">
        <f>15*O13/30</f>
        <v>1500000</v>
      </c>
      <c r="P27" s="265">
        <f>+O27/O15</f>
        <v>4.1666666666666664E-2</v>
      </c>
      <c r="Q27" s="266">
        <f>15*Q13/30</f>
        <v>1400000</v>
      </c>
      <c r="R27" s="265">
        <f>+Q27/Q15</f>
        <v>4.1666666666666664E-2</v>
      </c>
      <c r="S27" s="266">
        <f>15*S13/30</f>
        <v>975000</v>
      </c>
      <c r="T27" s="265">
        <f>+S27/S15</f>
        <v>4.1666666666666664E-2</v>
      </c>
      <c r="U27" s="266">
        <f>15*U13/30</f>
        <v>750000</v>
      </c>
      <c r="V27" s="265">
        <f>+U27/U15</f>
        <v>4.1666666666666664E-2</v>
      </c>
      <c r="W27" s="266">
        <f>15*W13/30</f>
        <v>750000</v>
      </c>
      <c r="X27" s="265">
        <f>+W27/W15</f>
        <v>4.1666666666666664E-2</v>
      </c>
      <c r="Y27" s="266">
        <f>15*Y13/30</f>
        <v>700000</v>
      </c>
      <c r="Z27" s="265">
        <f>+Y27/Y15</f>
        <v>4.1666666666666664E-2</v>
      </c>
      <c r="AA27" s="266">
        <f>15*AA13/30</f>
        <v>650000</v>
      </c>
      <c r="AB27" s="265">
        <f>+AA27/AA15</f>
        <v>4.1666666666666664E-2</v>
      </c>
      <c r="AC27" s="266">
        <f>15*AC13/30</f>
        <v>800000</v>
      </c>
      <c r="AD27" s="265">
        <f>+AC27/AC15</f>
        <v>4.1666666666666664E-2</v>
      </c>
      <c r="AE27" s="266">
        <f>15*AE13/30</f>
        <v>900000</v>
      </c>
      <c r="AF27" s="265">
        <f>+AE27/AE15</f>
        <v>4.1666666666666664E-2</v>
      </c>
    </row>
    <row r="28" spans="2:32">
      <c r="B28" s="256"/>
      <c r="C28" s="661"/>
      <c r="D28" s="662"/>
      <c r="E28" s="661"/>
      <c r="F28" s="662"/>
      <c r="G28" s="661"/>
      <c r="H28" s="662"/>
      <c r="I28" s="661"/>
      <c r="J28" s="662"/>
      <c r="K28" s="665"/>
      <c r="L28" s="662"/>
      <c r="M28" s="661"/>
      <c r="N28" s="662"/>
      <c r="O28" s="661"/>
      <c r="P28" s="662"/>
      <c r="Q28" s="661"/>
      <c r="R28" s="662"/>
      <c r="S28" s="661"/>
      <c r="T28" s="662"/>
      <c r="U28" s="661"/>
      <c r="V28" s="662"/>
      <c r="W28" s="661"/>
      <c r="X28" s="662"/>
      <c r="Y28" s="661"/>
      <c r="Z28" s="662"/>
      <c r="AA28" s="661"/>
      <c r="AB28" s="662"/>
      <c r="AC28" s="661"/>
      <c r="AD28" s="662"/>
      <c r="AE28" s="661"/>
      <c r="AF28" s="662"/>
    </row>
    <row r="29" spans="2:32">
      <c r="B29" s="262" t="s">
        <v>322</v>
      </c>
      <c r="C29" s="661"/>
      <c r="D29" s="662"/>
      <c r="E29" s="661"/>
      <c r="F29" s="662"/>
      <c r="G29" s="661"/>
      <c r="H29" s="662"/>
      <c r="I29" s="661"/>
      <c r="J29" s="662"/>
      <c r="K29" s="665"/>
      <c r="L29" s="662"/>
      <c r="M29" s="661"/>
      <c r="N29" s="662"/>
      <c r="O29" s="661"/>
      <c r="P29" s="662"/>
      <c r="Q29" s="661"/>
      <c r="R29" s="662"/>
      <c r="S29" s="661"/>
      <c r="T29" s="662"/>
      <c r="U29" s="661"/>
      <c r="V29" s="662"/>
      <c r="W29" s="661"/>
      <c r="X29" s="662"/>
      <c r="Y29" s="661"/>
      <c r="Z29" s="662"/>
      <c r="AA29" s="661"/>
      <c r="AB29" s="662"/>
      <c r="AC29" s="661"/>
      <c r="AD29" s="662"/>
      <c r="AE29" s="661"/>
      <c r="AF29" s="662"/>
    </row>
    <row r="30" spans="2:32" ht="27.6">
      <c r="B30" s="256" t="s">
        <v>321</v>
      </c>
      <c r="C30" s="255">
        <f>+D30*C15</f>
        <v>8160000.0000000009</v>
      </c>
      <c r="D30" s="265">
        <v>8.5000000000000006E-2</v>
      </c>
      <c r="E30" s="255">
        <f>+F30*E15</f>
        <v>6120000</v>
      </c>
      <c r="F30" s="265">
        <v>8.5000000000000006E-2</v>
      </c>
      <c r="G30" s="255">
        <f>+H30*G15</f>
        <v>2856000</v>
      </c>
      <c r="H30" s="265">
        <v>8.5000000000000006E-2</v>
      </c>
      <c r="I30" s="255">
        <f>+J30*I15</f>
        <v>3060000</v>
      </c>
      <c r="J30" s="265">
        <v>8.5000000000000006E-2</v>
      </c>
      <c r="K30" s="428">
        <f>+L30*K15</f>
        <v>2244000</v>
      </c>
      <c r="L30" s="265">
        <v>8.5000000000000006E-2</v>
      </c>
      <c r="M30" s="255">
        <f>+N30*M15</f>
        <v>1836000.0000000002</v>
      </c>
      <c r="N30" s="265">
        <v>8.5000000000000006E-2</v>
      </c>
      <c r="O30" s="255">
        <f>+P30*O15</f>
        <v>3060000</v>
      </c>
      <c r="P30" s="265">
        <v>8.5000000000000006E-2</v>
      </c>
      <c r="Q30" s="255">
        <f>+R30*Q15</f>
        <v>2856000</v>
      </c>
      <c r="R30" s="265">
        <v>8.5000000000000006E-2</v>
      </c>
      <c r="S30" s="255">
        <f>+T30*S15</f>
        <v>1989000.0000000002</v>
      </c>
      <c r="T30" s="265">
        <v>8.5000000000000006E-2</v>
      </c>
      <c r="U30" s="255">
        <f>+V30*U15</f>
        <v>1530000</v>
      </c>
      <c r="V30" s="265">
        <v>8.5000000000000006E-2</v>
      </c>
      <c r="W30" s="255">
        <f>+X30*W15</f>
        <v>1530000</v>
      </c>
      <c r="X30" s="265">
        <v>8.5000000000000006E-2</v>
      </c>
      <c r="Y30" s="255">
        <f>+Z30*Y15</f>
        <v>1428000</v>
      </c>
      <c r="Z30" s="265">
        <v>8.5000000000000006E-2</v>
      </c>
      <c r="AA30" s="255">
        <f>+AB30*AA15</f>
        <v>1326000</v>
      </c>
      <c r="AB30" s="265">
        <v>8.5000000000000006E-2</v>
      </c>
      <c r="AC30" s="255">
        <f>+AD30*AC15</f>
        <v>1632000.0000000002</v>
      </c>
      <c r="AD30" s="265">
        <v>8.5000000000000006E-2</v>
      </c>
      <c r="AE30" s="255">
        <f>+AF30*AE15</f>
        <v>1836000.0000000002</v>
      </c>
      <c r="AF30" s="265">
        <v>8.5000000000000006E-2</v>
      </c>
    </row>
    <row r="31" spans="2:32" ht="30.6" customHeight="1">
      <c r="B31" s="256" t="s">
        <v>320</v>
      </c>
      <c r="C31" s="266">
        <f>+D31*C15</f>
        <v>11520000</v>
      </c>
      <c r="D31" s="265">
        <v>0.12</v>
      </c>
      <c r="E31" s="266">
        <f>+F31*E15</f>
        <v>8640000</v>
      </c>
      <c r="F31" s="265">
        <v>0.12</v>
      </c>
      <c r="G31" s="266">
        <f>+H31*G15</f>
        <v>4032000</v>
      </c>
      <c r="H31" s="265">
        <v>0.12</v>
      </c>
      <c r="I31" s="266">
        <f>+J31*I15</f>
        <v>4320000</v>
      </c>
      <c r="J31" s="265">
        <v>0.12</v>
      </c>
      <c r="K31" s="429">
        <f>+L31*K15</f>
        <v>3168000</v>
      </c>
      <c r="L31" s="265">
        <v>0.12</v>
      </c>
      <c r="M31" s="266">
        <f>+N31*M15</f>
        <v>2592000</v>
      </c>
      <c r="N31" s="265">
        <v>0.12</v>
      </c>
      <c r="O31" s="266">
        <f>+P31*O15</f>
        <v>4320000</v>
      </c>
      <c r="P31" s="265">
        <v>0.12</v>
      </c>
      <c r="Q31" s="266">
        <f>+R31*Q15</f>
        <v>4032000</v>
      </c>
      <c r="R31" s="265">
        <v>0.12</v>
      </c>
      <c r="S31" s="266">
        <f>+T31*S15</f>
        <v>2808000</v>
      </c>
      <c r="T31" s="265">
        <v>0.12</v>
      </c>
      <c r="U31" s="266">
        <f>+V31*U15</f>
        <v>2160000</v>
      </c>
      <c r="V31" s="265">
        <v>0.12</v>
      </c>
      <c r="W31" s="266">
        <f>+X31*W15</f>
        <v>2160000</v>
      </c>
      <c r="X31" s="265">
        <v>0.12</v>
      </c>
      <c r="Y31" s="266">
        <f>+Z31*Y15</f>
        <v>2016000</v>
      </c>
      <c r="Z31" s="265">
        <v>0.12</v>
      </c>
      <c r="AA31" s="266">
        <f>+AB31*AA15</f>
        <v>1872000</v>
      </c>
      <c r="AB31" s="265">
        <v>0.12</v>
      </c>
      <c r="AC31" s="266">
        <f>+AD31*AC15</f>
        <v>2304000</v>
      </c>
      <c r="AD31" s="265">
        <v>0.12</v>
      </c>
      <c r="AE31" s="266">
        <f>+AF31*AE15</f>
        <v>2592000</v>
      </c>
      <c r="AF31" s="265">
        <v>0.12</v>
      </c>
    </row>
    <row r="32" spans="2:32" ht="33" customHeight="1">
      <c r="B32" s="256" t="s">
        <v>319</v>
      </c>
      <c r="C32" s="266">
        <f>+D32*C15</f>
        <v>6681600</v>
      </c>
      <c r="D32" s="265">
        <v>6.9599999999999995E-2</v>
      </c>
      <c r="E32" s="266">
        <f>+F32*E15</f>
        <v>5011200</v>
      </c>
      <c r="F32" s="265">
        <v>6.9599999999999995E-2</v>
      </c>
      <c r="G32" s="266">
        <f>+H32*G15</f>
        <v>2338560</v>
      </c>
      <c r="H32" s="265">
        <v>6.9599999999999995E-2</v>
      </c>
      <c r="I32" s="266">
        <f>+J32*I15</f>
        <v>1800000</v>
      </c>
      <c r="J32" s="265">
        <v>0.05</v>
      </c>
      <c r="K32" s="429">
        <f>+L32*K15</f>
        <v>1837439.9999999998</v>
      </c>
      <c r="L32" s="265">
        <v>6.9599999999999995E-2</v>
      </c>
      <c r="M32" s="266">
        <f>+N32*M15</f>
        <v>1503360</v>
      </c>
      <c r="N32" s="265">
        <v>6.9599999999999995E-2</v>
      </c>
      <c r="O32" s="266">
        <f>+P32*O15</f>
        <v>2505600</v>
      </c>
      <c r="P32" s="265">
        <v>6.9599999999999995E-2</v>
      </c>
      <c r="Q32" s="266">
        <f>+R32*Q15</f>
        <v>2338560</v>
      </c>
      <c r="R32" s="265">
        <v>6.9599999999999995E-2</v>
      </c>
      <c r="S32" s="266">
        <f>+T32*S15</f>
        <v>1628640</v>
      </c>
      <c r="T32" s="265">
        <v>6.9599999999999995E-2</v>
      </c>
      <c r="U32" s="266">
        <f>+V32*U15</f>
        <v>1252800</v>
      </c>
      <c r="V32" s="265">
        <v>6.9599999999999995E-2</v>
      </c>
      <c r="W32" s="266">
        <f>+X32*W15</f>
        <v>1252800</v>
      </c>
      <c r="X32" s="265">
        <v>6.9599999999999995E-2</v>
      </c>
      <c r="Y32" s="266">
        <f>+Z32*Y15</f>
        <v>1169280</v>
      </c>
      <c r="Z32" s="265">
        <v>6.9599999999999995E-2</v>
      </c>
      <c r="AA32" s="266">
        <f>+AB32*AA15</f>
        <v>1085760</v>
      </c>
      <c r="AB32" s="265">
        <v>6.9599999999999995E-2</v>
      </c>
      <c r="AC32" s="266">
        <f>+AD32*AC15</f>
        <v>960000</v>
      </c>
      <c r="AD32" s="265">
        <v>0.05</v>
      </c>
      <c r="AE32" s="266">
        <f>+AF32*AE15</f>
        <v>1080000</v>
      </c>
      <c r="AF32" s="265">
        <v>0.05</v>
      </c>
    </row>
    <row r="33" spans="2:32">
      <c r="B33" s="256"/>
      <c r="C33" s="661"/>
      <c r="D33" s="662"/>
      <c r="E33" s="661"/>
      <c r="F33" s="662"/>
      <c r="G33" s="661"/>
      <c r="H33" s="662"/>
      <c r="I33" s="661"/>
      <c r="J33" s="662"/>
      <c r="K33" s="661"/>
      <c r="L33" s="662"/>
      <c r="M33" s="661"/>
      <c r="N33" s="662"/>
      <c r="O33" s="661"/>
      <c r="P33" s="662"/>
      <c r="Q33" s="661"/>
      <c r="R33" s="662"/>
      <c r="S33" s="661"/>
      <c r="T33" s="662"/>
      <c r="U33" s="661"/>
      <c r="V33" s="662"/>
      <c r="W33" s="661"/>
      <c r="X33" s="662"/>
      <c r="Y33" s="661"/>
      <c r="Z33" s="662"/>
      <c r="AA33" s="661"/>
      <c r="AB33" s="662"/>
      <c r="AC33" s="661"/>
      <c r="AD33" s="662"/>
      <c r="AE33" s="661"/>
      <c r="AF33" s="662"/>
    </row>
    <row r="34" spans="2:32">
      <c r="B34" s="256"/>
      <c r="C34" s="661"/>
      <c r="D34" s="662"/>
      <c r="E34" s="661"/>
      <c r="F34" s="662"/>
      <c r="G34" s="661"/>
      <c r="H34" s="662"/>
      <c r="I34" s="661"/>
      <c r="J34" s="662"/>
      <c r="K34" s="661"/>
      <c r="L34" s="662"/>
      <c r="M34" s="661"/>
      <c r="N34" s="662"/>
      <c r="O34" s="661"/>
      <c r="P34" s="662"/>
      <c r="Q34" s="661"/>
      <c r="R34" s="662"/>
      <c r="S34" s="661"/>
      <c r="T34" s="662"/>
      <c r="U34" s="661"/>
      <c r="V34" s="662"/>
      <c r="W34" s="661"/>
      <c r="X34" s="662"/>
      <c r="Y34" s="661"/>
      <c r="Z34" s="662"/>
      <c r="AA34" s="661"/>
      <c r="AB34" s="662"/>
      <c r="AC34" s="661"/>
      <c r="AD34" s="662"/>
      <c r="AE34" s="661"/>
      <c r="AF34" s="662"/>
    </row>
    <row r="35" spans="2:32">
      <c r="B35" s="262" t="s">
        <v>318</v>
      </c>
      <c r="C35" s="661"/>
      <c r="D35" s="662"/>
      <c r="E35" s="661"/>
      <c r="F35" s="662"/>
      <c r="G35" s="661"/>
      <c r="H35" s="662"/>
      <c r="I35" s="661"/>
      <c r="J35" s="662"/>
      <c r="K35" s="661"/>
      <c r="L35" s="662"/>
      <c r="M35" s="661"/>
      <c r="N35" s="662"/>
      <c r="O35" s="661"/>
      <c r="P35" s="662"/>
      <c r="Q35" s="661"/>
      <c r="R35" s="662"/>
      <c r="S35" s="661"/>
      <c r="T35" s="662"/>
      <c r="U35" s="661"/>
      <c r="V35" s="662"/>
      <c r="W35" s="661"/>
      <c r="X35" s="662"/>
      <c r="Y35" s="661"/>
      <c r="Z35" s="662"/>
      <c r="AA35" s="661"/>
      <c r="AB35" s="662"/>
      <c r="AC35" s="661"/>
      <c r="AD35" s="662"/>
      <c r="AE35" s="661"/>
      <c r="AF35" s="662"/>
    </row>
    <row r="36" spans="2:32">
      <c r="B36" s="256" t="s">
        <v>317</v>
      </c>
      <c r="C36" s="266">
        <f>+D36*C15</f>
        <v>0</v>
      </c>
      <c r="D36" s="265">
        <v>0</v>
      </c>
      <c r="E36" s="266">
        <f>+F36*E15</f>
        <v>0</v>
      </c>
      <c r="F36" s="265">
        <v>0</v>
      </c>
      <c r="G36" s="266">
        <f>+H36*G15</f>
        <v>0</v>
      </c>
      <c r="H36" s="265">
        <v>0</v>
      </c>
      <c r="I36" s="266">
        <f>+J36*I15</f>
        <v>0</v>
      </c>
      <c r="J36" s="265">
        <v>0</v>
      </c>
      <c r="K36" s="266">
        <f>+L36*K15</f>
        <v>0</v>
      </c>
      <c r="L36" s="265">
        <v>0</v>
      </c>
      <c r="M36" s="266">
        <f>+N36*M15</f>
        <v>0</v>
      </c>
      <c r="N36" s="265">
        <v>0</v>
      </c>
      <c r="O36" s="266">
        <f>+P36*O15</f>
        <v>0</v>
      </c>
      <c r="P36" s="265">
        <v>0</v>
      </c>
      <c r="Q36" s="266">
        <f>+R36*Q15</f>
        <v>0</v>
      </c>
      <c r="R36" s="265">
        <v>0</v>
      </c>
      <c r="S36" s="266">
        <f>+T36*S15</f>
        <v>0</v>
      </c>
      <c r="T36" s="265">
        <v>0</v>
      </c>
      <c r="U36" s="266">
        <f>+V36*U15</f>
        <v>0</v>
      </c>
      <c r="V36" s="265">
        <v>0</v>
      </c>
      <c r="W36" s="266">
        <f>+X36*W15</f>
        <v>0</v>
      </c>
      <c r="X36" s="265">
        <v>0</v>
      </c>
      <c r="Y36" s="266">
        <f>+Z36*Y15</f>
        <v>0</v>
      </c>
      <c r="Z36" s="265">
        <v>0</v>
      </c>
      <c r="AA36" s="266">
        <f>+AB36*AA15</f>
        <v>0</v>
      </c>
      <c r="AB36" s="265">
        <v>0</v>
      </c>
      <c r="AC36" s="266">
        <f>+AD36*AC15</f>
        <v>0</v>
      </c>
      <c r="AD36" s="265">
        <v>0</v>
      </c>
      <c r="AE36" s="266">
        <f>+AF36*AE15</f>
        <v>0</v>
      </c>
      <c r="AF36" s="265">
        <v>0</v>
      </c>
    </row>
    <row r="37" spans="2:32">
      <c r="B37" s="256" t="s">
        <v>316</v>
      </c>
      <c r="C37" s="266">
        <f>+D37*C15</f>
        <v>0</v>
      </c>
      <c r="D37" s="265">
        <v>0</v>
      </c>
      <c r="E37" s="266">
        <f>+F37*E15</f>
        <v>0</v>
      </c>
      <c r="F37" s="265">
        <v>0</v>
      </c>
      <c r="G37" s="266">
        <f>+H37*G15</f>
        <v>0</v>
      </c>
      <c r="H37" s="265">
        <v>0</v>
      </c>
      <c r="I37" s="266">
        <f>+J37*I15</f>
        <v>0</v>
      </c>
      <c r="J37" s="265">
        <v>0</v>
      </c>
      <c r="K37" s="266">
        <f>+L37*K15</f>
        <v>0</v>
      </c>
      <c r="L37" s="265">
        <v>0</v>
      </c>
      <c r="M37" s="266">
        <f>+N37*M15</f>
        <v>0</v>
      </c>
      <c r="N37" s="265">
        <v>0</v>
      </c>
      <c r="O37" s="266">
        <f>+P37*O15</f>
        <v>0</v>
      </c>
      <c r="P37" s="265">
        <v>0</v>
      </c>
      <c r="Q37" s="266">
        <f>+R37*Q15</f>
        <v>0</v>
      </c>
      <c r="R37" s="265">
        <v>0</v>
      </c>
      <c r="S37" s="266">
        <f>+T37*S15</f>
        <v>0</v>
      </c>
      <c r="T37" s="265">
        <v>0</v>
      </c>
      <c r="U37" s="266">
        <f>+V37*U15</f>
        <v>0</v>
      </c>
      <c r="V37" s="265">
        <v>0</v>
      </c>
      <c r="W37" s="266">
        <f>+X37*W15</f>
        <v>0</v>
      </c>
      <c r="X37" s="265">
        <v>0</v>
      </c>
      <c r="Y37" s="266">
        <f>+Z37*Y15</f>
        <v>0</v>
      </c>
      <c r="Z37" s="265">
        <v>0</v>
      </c>
      <c r="AA37" s="266">
        <f>+AB37*AA15</f>
        <v>0</v>
      </c>
      <c r="AB37" s="265">
        <v>0</v>
      </c>
      <c r="AC37" s="266">
        <f>+AD37*AC15</f>
        <v>0</v>
      </c>
      <c r="AD37" s="265">
        <v>0</v>
      </c>
      <c r="AE37" s="266">
        <f>+AF37*AE15</f>
        <v>0</v>
      </c>
      <c r="AF37" s="265">
        <v>0</v>
      </c>
    </row>
    <row r="38" spans="2:32">
      <c r="B38" s="256" t="s">
        <v>315</v>
      </c>
      <c r="C38" s="255">
        <f>IF(C14&lt;=10,0.04*C15,0)</f>
        <v>3840000</v>
      </c>
      <c r="D38" s="265">
        <f>+C38/C15</f>
        <v>0.04</v>
      </c>
      <c r="E38" s="255">
        <f>IF(E14&lt;=10,0.04*E15,0)</f>
        <v>2880000</v>
      </c>
      <c r="F38" s="265">
        <f>+E38/E15</f>
        <v>0.04</v>
      </c>
      <c r="G38" s="255">
        <f>IF(G14&lt;=10,0.04*G15,0)</f>
        <v>1344000</v>
      </c>
      <c r="H38" s="265">
        <f>+G38/G15</f>
        <v>0.04</v>
      </c>
      <c r="I38" s="255">
        <f>IF(I14&lt;=10,0.04*I15,0)</f>
        <v>1440000</v>
      </c>
      <c r="J38" s="265">
        <f>+I38/I15</f>
        <v>0.04</v>
      </c>
      <c r="K38" s="255">
        <f>IF(K14&lt;=10,0.04*K15,0)</f>
        <v>1056000</v>
      </c>
      <c r="L38" s="265">
        <f>+K38/K15</f>
        <v>0.04</v>
      </c>
      <c r="M38" s="255">
        <f>IF(M14&lt;=10,0.04*M15,0)</f>
        <v>864000</v>
      </c>
      <c r="N38" s="265">
        <f>+M38/M15</f>
        <v>0.04</v>
      </c>
      <c r="O38" s="255">
        <f>IF(O14&lt;=10,0.04*O15,0)</f>
        <v>1440000</v>
      </c>
      <c r="P38" s="265">
        <f>+O38/O15</f>
        <v>0.04</v>
      </c>
      <c r="Q38" s="255">
        <f>IF(Q14&lt;=10,0.04*Q15,0)</f>
        <v>1344000</v>
      </c>
      <c r="R38" s="265">
        <f>+Q38/Q15</f>
        <v>0.04</v>
      </c>
      <c r="S38" s="255">
        <f>IF(S14&lt;=10,0.04*S15,0)</f>
        <v>936000</v>
      </c>
      <c r="T38" s="265">
        <f>+S38/S15</f>
        <v>0.04</v>
      </c>
      <c r="U38" s="255">
        <f>IF(U14&lt;=10,0.04*U15,0)</f>
        <v>720000</v>
      </c>
      <c r="V38" s="265">
        <f>+U38/U15</f>
        <v>0.04</v>
      </c>
      <c r="W38" s="255">
        <f>IF(W14&lt;=10,0.04*W15,0)</f>
        <v>720000</v>
      </c>
      <c r="X38" s="265">
        <f>+W38/W15</f>
        <v>0.04</v>
      </c>
      <c r="Y38" s="255">
        <f>IF(Y14&lt;=10,0.04*Y15,0)</f>
        <v>672000</v>
      </c>
      <c r="Z38" s="265">
        <f>+Y38/Y15</f>
        <v>0.04</v>
      </c>
      <c r="AA38" s="255">
        <f>IF(AA14&lt;=10,0.04*AA15,0)</f>
        <v>624000</v>
      </c>
      <c r="AB38" s="265">
        <f>+AA38/AA15</f>
        <v>0.04</v>
      </c>
      <c r="AC38" s="255">
        <f>IF(AC14&lt;=10,0.04*AC15,0)</f>
        <v>768000</v>
      </c>
      <c r="AD38" s="265">
        <f>+AC38/AC15</f>
        <v>0.04</v>
      </c>
      <c r="AE38" s="255">
        <f>IF(AE14&lt;=10,0.04*AE15,0)</f>
        <v>864000</v>
      </c>
      <c r="AF38" s="265">
        <f>+AE38/AE15</f>
        <v>0.04</v>
      </c>
    </row>
    <row r="39" spans="2:32">
      <c r="B39" s="256"/>
      <c r="C39" s="661"/>
      <c r="D39" s="662"/>
      <c r="E39" s="661"/>
      <c r="F39" s="662"/>
      <c r="G39" s="661"/>
      <c r="H39" s="662"/>
      <c r="I39" s="661"/>
      <c r="J39" s="662"/>
      <c r="K39" s="661"/>
      <c r="L39" s="662"/>
      <c r="M39" s="661"/>
      <c r="N39" s="662"/>
      <c r="O39" s="661"/>
      <c r="P39" s="662"/>
      <c r="Q39" s="661"/>
      <c r="R39" s="662"/>
      <c r="S39" s="661"/>
      <c r="T39" s="662"/>
      <c r="U39" s="661"/>
      <c r="V39" s="662"/>
      <c r="W39" s="661"/>
      <c r="X39" s="662"/>
      <c r="Y39" s="661"/>
      <c r="Z39" s="662"/>
      <c r="AA39" s="661"/>
      <c r="AB39" s="662"/>
      <c r="AC39" s="661"/>
      <c r="AD39" s="662"/>
      <c r="AE39" s="661"/>
      <c r="AF39" s="662"/>
    </row>
    <row r="40" spans="2:32">
      <c r="B40" s="256"/>
      <c r="C40" s="661"/>
      <c r="D40" s="662"/>
      <c r="E40" s="661"/>
      <c r="F40" s="662"/>
      <c r="G40" s="661"/>
      <c r="H40" s="662"/>
      <c r="I40" s="661"/>
      <c r="J40" s="662"/>
      <c r="K40" s="661"/>
      <c r="L40" s="662"/>
      <c r="M40" s="661"/>
      <c r="N40" s="662"/>
      <c r="O40" s="661"/>
      <c r="P40" s="662"/>
      <c r="Q40" s="661"/>
      <c r="R40" s="662"/>
      <c r="S40" s="661"/>
      <c r="T40" s="662"/>
      <c r="U40" s="661"/>
      <c r="V40" s="662"/>
      <c r="W40" s="661"/>
      <c r="X40" s="662"/>
      <c r="Y40" s="661"/>
      <c r="Z40" s="662"/>
      <c r="AA40" s="661"/>
      <c r="AB40" s="662"/>
      <c r="AC40" s="661"/>
      <c r="AD40" s="662"/>
      <c r="AE40" s="661"/>
      <c r="AF40" s="662"/>
    </row>
    <row r="41" spans="2:32">
      <c r="B41" s="262" t="s">
        <v>314</v>
      </c>
      <c r="C41" s="661"/>
      <c r="D41" s="662"/>
      <c r="E41" s="661"/>
      <c r="F41" s="662"/>
      <c r="G41" s="661"/>
      <c r="H41" s="662"/>
      <c r="I41" s="661"/>
      <c r="J41" s="662"/>
      <c r="K41" s="661"/>
      <c r="L41" s="662"/>
      <c r="M41" s="661"/>
      <c r="N41" s="662"/>
      <c r="O41" s="661"/>
      <c r="P41" s="662"/>
      <c r="Q41" s="661"/>
      <c r="R41" s="662"/>
      <c r="S41" s="661"/>
      <c r="T41" s="662"/>
      <c r="U41" s="661"/>
      <c r="V41" s="662"/>
      <c r="W41" s="661"/>
      <c r="X41" s="662"/>
      <c r="Y41" s="661"/>
      <c r="Z41" s="662"/>
      <c r="AA41" s="661"/>
      <c r="AB41" s="662"/>
      <c r="AC41" s="661"/>
      <c r="AD41" s="662"/>
      <c r="AE41" s="661"/>
      <c r="AF41" s="662"/>
    </row>
    <row r="42" spans="2:32" ht="27.6">
      <c r="B42" s="256" t="s">
        <v>313</v>
      </c>
      <c r="C42" s="266">
        <f>+D42*C15</f>
        <v>9600000</v>
      </c>
      <c r="D42" s="265">
        <v>0.1</v>
      </c>
      <c r="E42" s="266">
        <f>+F42*E15</f>
        <v>7200000</v>
      </c>
      <c r="F42" s="265">
        <v>0.1</v>
      </c>
      <c r="G42" s="266">
        <f>+H42*G15</f>
        <v>3360000</v>
      </c>
      <c r="H42" s="265">
        <v>0.1</v>
      </c>
      <c r="I42" s="266">
        <f>+J42*I15</f>
        <v>5400000</v>
      </c>
      <c r="J42" s="265">
        <v>0.15</v>
      </c>
      <c r="K42" s="266">
        <f>+L42*K15</f>
        <v>0</v>
      </c>
      <c r="L42" s="265">
        <v>0</v>
      </c>
      <c r="M42" s="266">
        <f>+N42*M15</f>
        <v>3024000.0000000005</v>
      </c>
      <c r="N42" s="265">
        <v>0.14000000000000001</v>
      </c>
      <c r="O42" s="266">
        <f>+P42*O15</f>
        <v>6120000</v>
      </c>
      <c r="P42" s="265">
        <v>0.17</v>
      </c>
      <c r="Q42" s="266">
        <f>+R42*Q15</f>
        <v>6048000</v>
      </c>
      <c r="R42" s="265">
        <v>0.18</v>
      </c>
      <c r="S42" s="266">
        <f>+T42*S15</f>
        <v>2340000</v>
      </c>
      <c r="T42" s="265">
        <v>0.1</v>
      </c>
      <c r="U42" s="266">
        <f>+V42*U15</f>
        <v>2700000</v>
      </c>
      <c r="V42" s="267">
        <v>0.15</v>
      </c>
      <c r="W42" s="266">
        <f>+X42*W15</f>
        <v>1800000</v>
      </c>
      <c r="X42" s="265">
        <v>0.1</v>
      </c>
      <c r="Y42" s="266">
        <f>+Z42*Y20</f>
        <v>0</v>
      </c>
      <c r="Z42" s="265">
        <v>0</v>
      </c>
      <c r="AA42" s="266">
        <f>+AB42*AA15</f>
        <v>1560000</v>
      </c>
      <c r="AB42" s="265">
        <v>0.1</v>
      </c>
      <c r="AC42" s="266">
        <f>+AD42*AC15</f>
        <v>0</v>
      </c>
      <c r="AD42" s="265">
        <v>0</v>
      </c>
      <c r="AE42" s="266">
        <f>+AF42*AE15</f>
        <v>0</v>
      </c>
      <c r="AF42" s="265">
        <v>0</v>
      </c>
    </row>
    <row r="43" spans="2:32">
      <c r="B43" s="256" t="s">
        <v>312</v>
      </c>
      <c r="C43" s="255">
        <f>0.05*C15</f>
        <v>4800000</v>
      </c>
      <c r="D43" s="265">
        <v>7.0000000000000007E-2</v>
      </c>
      <c r="E43" s="255">
        <f>0.05*E15</f>
        <v>3600000</v>
      </c>
      <c r="F43" s="265">
        <v>7.0000000000000007E-2</v>
      </c>
      <c r="G43" s="255">
        <f>0.05*G15</f>
        <v>1680000</v>
      </c>
      <c r="H43" s="265">
        <v>7.0000000000000007E-2</v>
      </c>
      <c r="I43" s="255">
        <f>0.05*I15</f>
        <v>1800000</v>
      </c>
      <c r="J43" s="265">
        <f>+I43/I15</f>
        <v>0.05</v>
      </c>
      <c r="K43" s="255">
        <f>0.05*K15</f>
        <v>1320000</v>
      </c>
      <c r="L43" s="265">
        <v>0.12</v>
      </c>
      <c r="M43" s="255">
        <f>0.05*M15</f>
        <v>1080000</v>
      </c>
      <c r="N43" s="265">
        <f>+M43/M15</f>
        <v>0.05</v>
      </c>
      <c r="O43" s="255">
        <f>0.05*O15</f>
        <v>1800000</v>
      </c>
      <c r="P43" s="265">
        <v>0.1</v>
      </c>
      <c r="Q43" s="255">
        <f>+R43*Q15</f>
        <v>2352000</v>
      </c>
      <c r="R43" s="265">
        <v>7.0000000000000007E-2</v>
      </c>
      <c r="S43" s="255">
        <f>0.05*S15</f>
        <v>1170000</v>
      </c>
      <c r="T43" s="265">
        <v>0.06</v>
      </c>
      <c r="U43" s="255">
        <f>0.05*U15</f>
        <v>900000</v>
      </c>
      <c r="V43" s="265">
        <v>0.05</v>
      </c>
      <c r="W43" s="255">
        <f>0.05*W15</f>
        <v>900000</v>
      </c>
      <c r="X43" s="265">
        <v>0.09</v>
      </c>
      <c r="Y43" s="255">
        <v>489000</v>
      </c>
      <c r="Z43" s="265">
        <v>0.1</v>
      </c>
      <c r="AA43" s="255">
        <f>0.05*AA15</f>
        <v>780000</v>
      </c>
      <c r="AB43" s="265">
        <v>0.05</v>
      </c>
      <c r="AC43" s="255">
        <f>0.05*AC15</f>
        <v>960000</v>
      </c>
      <c r="AD43" s="265">
        <v>0.12</v>
      </c>
      <c r="AE43" s="255">
        <f>0.05*AE15</f>
        <v>1080000</v>
      </c>
      <c r="AF43" s="265">
        <v>0.15</v>
      </c>
    </row>
    <row r="44" spans="2:32">
      <c r="B44" s="262" t="s">
        <v>311</v>
      </c>
      <c r="C44" s="264">
        <f>SUM(C20:C43)</f>
        <v>65561600</v>
      </c>
      <c r="D44" s="263">
        <f>ROUND(SUM(D21:D43),4)</f>
        <v>0.70289999999999997</v>
      </c>
      <c r="E44" s="264">
        <f>SUM(E20:E43)</f>
        <v>49171200</v>
      </c>
      <c r="F44" s="263">
        <f>ROUND(SUM(F21:F43),4)</f>
        <v>0.70289999999999997</v>
      </c>
      <c r="G44" s="264">
        <f>SUM(G20:G43)</f>
        <v>22946560</v>
      </c>
      <c r="H44" s="263">
        <f>ROUND(SUM(H21:H43),4)</f>
        <v>0.70289999999999997</v>
      </c>
      <c r="I44" s="264">
        <f>SUM(I20:I43)</f>
        <v>25680000</v>
      </c>
      <c r="J44" s="263">
        <f>ROUND(SUM(J21:J43),4)</f>
        <v>0.71330000000000005</v>
      </c>
      <c r="K44" s="264">
        <f>SUM(K20:K43)</f>
        <v>17514880</v>
      </c>
      <c r="L44" s="263">
        <f>ROUND(SUM(L21:L43),4)</f>
        <v>0.73340000000000005</v>
      </c>
      <c r="M44" s="264">
        <f>SUM(M20:M43)</f>
        <v>17740800</v>
      </c>
      <c r="N44" s="263">
        <f>ROUND(SUM(N21:N43),4)</f>
        <v>0.81289999999999996</v>
      </c>
      <c r="O44" s="264">
        <f>SUM(O20:O43)</f>
        <v>27105600</v>
      </c>
      <c r="P44" s="263">
        <f>ROUND(SUM(P21:P43),4)</f>
        <v>0.80289999999999995</v>
      </c>
      <c r="Q44" s="264">
        <f>SUM(Q20:Q43)</f>
        <v>26306560</v>
      </c>
      <c r="R44" s="263">
        <f>ROUND(SUM(R21:R43),4)</f>
        <v>0.78290000000000004</v>
      </c>
      <c r="S44" s="264">
        <f>SUM(S20:S43)</f>
        <v>17924640</v>
      </c>
      <c r="T44" s="263">
        <f>ROUND(SUM(T21:T43),4)</f>
        <v>0.77600000000000002</v>
      </c>
      <c r="U44" s="264">
        <f>SUM(U20:U43)</f>
        <v>15136800</v>
      </c>
      <c r="V44" s="263">
        <f>ROUND(SUM(V21:V43),4)</f>
        <v>0.84089999999999998</v>
      </c>
      <c r="W44" s="264">
        <f>SUM(W20:W43)</f>
        <v>14236800</v>
      </c>
      <c r="X44" s="263">
        <f>ROUND(SUM(X21:X43),4)</f>
        <v>0.83089999999999997</v>
      </c>
      <c r="Y44" s="264">
        <f>SUM(Y20:Y43)</f>
        <v>11386280</v>
      </c>
      <c r="Z44" s="263">
        <f>ROUND(SUM(Z21:Z43),4)</f>
        <v>0.74860000000000004</v>
      </c>
      <c r="AA44" s="264">
        <f>SUM(AA20:AA43)</f>
        <v>12597760</v>
      </c>
      <c r="AB44" s="263">
        <f>ROUND(SUM(AB21:AB43),4)</f>
        <v>0.8075</v>
      </c>
      <c r="AC44" s="264">
        <f>SUM(AC20:AC43)</f>
        <v>12941440</v>
      </c>
      <c r="AD44" s="263">
        <f>ROUND(SUM(AD21:AD43),4)</f>
        <v>0.73460000000000003</v>
      </c>
      <c r="AE44" s="264">
        <f>SUM(AE20:AE43)</f>
        <v>14293440</v>
      </c>
      <c r="AF44" s="263">
        <f>ROUND(SUM(AF21:AF43),4)</f>
        <v>0.75329999999999997</v>
      </c>
    </row>
    <row r="45" spans="2:32">
      <c r="B45" s="262" t="s">
        <v>303</v>
      </c>
      <c r="C45" s="259"/>
      <c r="D45" s="458">
        <f>1+D44</f>
        <v>1.7029000000000001</v>
      </c>
      <c r="E45" s="259"/>
      <c r="F45" s="459">
        <f>1+F44</f>
        <v>1.7029000000000001</v>
      </c>
      <c r="G45" s="261"/>
      <c r="H45" s="458">
        <f>1+H44</f>
        <v>1.7029000000000001</v>
      </c>
      <c r="I45" s="259"/>
      <c r="J45" s="458">
        <f>1+J44</f>
        <v>1.7133</v>
      </c>
      <c r="K45" s="259"/>
      <c r="L45" s="260">
        <f>1+L44</f>
        <v>1.7334000000000001</v>
      </c>
      <c r="M45" s="259"/>
      <c r="N45" s="458">
        <f>1+N44</f>
        <v>1.8129</v>
      </c>
      <c r="O45" s="259"/>
      <c r="P45" s="260">
        <f>1+P44</f>
        <v>1.8028999999999999</v>
      </c>
      <c r="Q45" s="259"/>
      <c r="R45" s="260">
        <f>1+R44</f>
        <v>1.7829000000000002</v>
      </c>
      <c r="S45" s="259"/>
      <c r="T45" s="260">
        <f>1+T44</f>
        <v>1.776</v>
      </c>
      <c r="U45" s="259"/>
      <c r="V45" s="260">
        <f>1+V44</f>
        <v>1.8409</v>
      </c>
      <c r="W45" s="259"/>
      <c r="X45" s="260">
        <f>1+X44</f>
        <v>1.8309</v>
      </c>
      <c r="Y45" s="259"/>
      <c r="Z45" s="260">
        <f>1+Z44</f>
        <v>1.7486000000000002</v>
      </c>
      <c r="AA45" s="259"/>
      <c r="AB45" s="260">
        <f>1+AB44</f>
        <v>1.8075000000000001</v>
      </c>
      <c r="AC45" s="259"/>
      <c r="AD45" s="458">
        <f>1+AD44</f>
        <v>1.7345999999999999</v>
      </c>
      <c r="AE45" s="259"/>
      <c r="AF45" s="458">
        <f>1+AF44</f>
        <v>1.7532999999999999</v>
      </c>
    </row>
    <row r="46" spans="2:32">
      <c r="B46" s="256"/>
      <c r="C46" s="661"/>
      <c r="D46" s="662"/>
      <c r="E46" s="661"/>
      <c r="F46" s="662"/>
      <c r="G46" s="259"/>
      <c r="H46" s="259"/>
      <c r="I46" s="661"/>
      <c r="J46" s="662"/>
      <c r="K46" s="661"/>
      <c r="L46" s="662"/>
      <c r="M46" s="661"/>
      <c r="N46" s="662"/>
      <c r="O46" s="661"/>
      <c r="P46" s="662"/>
      <c r="Q46" s="661"/>
      <c r="R46" s="662"/>
      <c r="S46" s="661"/>
      <c r="T46" s="662"/>
      <c r="U46" s="661"/>
      <c r="V46" s="662"/>
      <c r="W46" s="661"/>
      <c r="X46" s="662"/>
      <c r="Y46" s="661"/>
      <c r="Z46" s="662"/>
      <c r="AA46" s="661"/>
      <c r="AB46" s="662"/>
      <c r="AC46" s="661"/>
      <c r="AD46" s="662"/>
      <c r="AE46" s="661"/>
      <c r="AF46" s="662"/>
    </row>
    <row r="47" spans="2:32">
      <c r="B47" s="256"/>
      <c r="C47" s="661"/>
      <c r="D47" s="662"/>
      <c r="E47" s="661"/>
      <c r="F47" s="662"/>
      <c r="G47" s="661"/>
      <c r="H47" s="662"/>
      <c r="I47" s="661"/>
      <c r="J47" s="662"/>
      <c r="K47" s="661"/>
      <c r="L47" s="662"/>
      <c r="M47" s="661"/>
      <c r="N47" s="662"/>
      <c r="O47" s="661"/>
      <c r="P47" s="662"/>
      <c r="Q47" s="661"/>
      <c r="R47" s="662"/>
      <c r="S47" s="661"/>
      <c r="T47" s="662"/>
      <c r="U47" s="661"/>
      <c r="V47" s="662"/>
      <c r="W47" s="661"/>
      <c r="X47" s="662"/>
      <c r="Y47" s="661"/>
      <c r="Z47" s="662"/>
      <c r="AA47" s="661"/>
      <c r="AB47" s="662"/>
      <c r="AC47" s="661"/>
      <c r="AD47" s="662"/>
      <c r="AE47" s="661"/>
      <c r="AF47" s="662"/>
    </row>
    <row r="48" spans="2:32">
      <c r="B48" s="256" t="s">
        <v>310</v>
      </c>
      <c r="C48" s="255">
        <f>+C15/12</f>
        <v>8000000</v>
      </c>
      <c r="D48" s="254"/>
      <c r="E48" s="255">
        <f>+E15/12</f>
        <v>6000000</v>
      </c>
      <c r="F48" s="254"/>
      <c r="G48" s="255">
        <f>+G15/12</f>
        <v>2800000</v>
      </c>
      <c r="H48" s="254"/>
      <c r="I48" s="255">
        <f>+I15/12</f>
        <v>3000000</v>
      </c>
      <c r="J48" s="254"/>
      <c r="K48" s="255">
        <f>+K15/12</f>
        <v>2200000</v>
      </c>
      <c r="L48" s="254"/>
      <c r="M48" s="255">
        <f>+M15/12</f>
        <v>1800000</v>
      </c>
      <c r="N48" s="254"/>
      <c r="O48" s="255">
        <f>+O15/12</f>
        <v>3000000</v>
      </c>
      <c r="P48" s="254"/>
      <c r="Q48" s="255">
        <f>+Q15/12</f>
        <v>2800000</v>
      </c>
      <c r="R48" s="254"/>
      <c r="S48" s="255">
        <f>+S15/12</f>
        <v>1950000</v>
      </c>
      <c r="T48" s="254"/>
      <c r="U48" s="255">
        <f>+U15/12</f>
        <v>1500000</v>
      </c>
      <c r="V48" s="254"/>
      <c r="W48" s="255">
        <f>+W15/12</f>
        <v>1500000</v>
      </c>
      <c r="X48" s="254"/>
      <c r="Y48" s="255">
        <f>+Y15/12</f>
        <v>1400000</v>
      </c>
      <c r="Z48" s="254"/>
      <c r="AA48" s="255">
        <f>+AA15/12</f>
        <v>1300000</v>
      </c>
      <c r="AB48" s="254"/>
      <c r="AC48" s="255">
        <f>+AC15/12</f>
        <v>1600000</v>
      </c>
      <c r="AD48" s="254"/>
      <c r="AE48" s="255">
        <f>+AE15/12</f>
        <v>1800000</v>
      </c>
      <c r="AF48" s="254"/>
    </row>
    <row r="49" spans="2:32">
      <c r="B49" s="256" t="s">
        <v>309</v>
      </c>
      <c r="C49" s="255">
        <f>+C48/30</f>
        <v>266666.66666666669</v>
      </c>
      <c r="D49" s="254"/>
      <c r="E49" s="255">
        <f>+E48/30</f>
        <v>200000</v>
      </c>
      <c r="F49" s="254"/>
      <c r="G49" s="255">
        <f>+G48/30</f>
        <v>93333.333333333328</v>
      </c>
      <c r="H49" s="254"/>
      <c r="I49" s="255">
        <f>+I48/30</f>
        <v>100000</v>
      </c>
      <c r="J49" s="254"/>
      <c r="K49" s="255">
        <f>+K48/30</f>
        <v>73333.333333333328</v>
      </c>
      <c r="L49" s="254"/>
      <c r="M49" s="255">
        <f>+M48/30</f>
        <v>60000</v>
      </c>
      <c r="N49" s="254"/>
      <c r="O49" s="255">
        <f>+O48/30</f>
        <v>100000</v>
      </c>
      <c r="P49" s="254"/>
      <c r="Q49" s="255">
        <f>+Q48/30</f>
        <v>93333.333333333328</v>
      </c>
      <c r="R49" s="254"/>
      <c r="S49" s="255">
        <f>+S48/30</f>
        <v>65000</v>
      </c>
      <c r="T49" s="254"/>
      <c r="U49" s="255">
        <f>+U48/30</f>
        <v>50000</v>
      </c>
      <c r="V49" s="254"/>
      <c r="W49" s="255">
        <f>+W48/30</f>
        <v>50000</v>
      </c>
      <c r="X49" s="254"/>
      <c r="Y49" s="255">
        <f>+Y48/30</f>
        <v>46666.666666666664</v>
      </c>
      <c r="Z49" s="254"/>
      <c r="AA49" s="255">
        <f>+AA48/30</f>
        <v>43333.333333333336</v>
      </c>
      <c r="AB49" s="254"/>
      <c r="AC49" s="255">
        <f>+AC48/30</f>
        <v>53333.333333333336</v>
      </c>
      <c r="AD49" s="254"/>
      <c r="AE49" s="255">
        <f>+AE48/30</f>
        <v>60000</v>
      </c>
      <c r="AF49" s="254"/>
    </row>
    <row r="50" spans="2:32">
      <c r="B50" s="256" t="s">
        <v>308</v>
      </c>
      <c r="C50" s="255">
        <f>+C49/8</f>
        <v>33333.333333333336</v>
      </c>
      <c r="D50" s="254"/>
      <c r="E50" s="255">
        <f>+E49/8</f>
        <v>25000</v>
      </c>
      <c r="F50" s="254"/>
      <c r="G50" s="255">
        <f>+G49/8</f>
        <v>11666.666666666666</v>
      </c>
      <c r="H50" s="254"/>
      <c r="I50" s="255">
        <f>+I49/8</f>
        <v>12500</v>
      </c>
      <c r="J50" s="254"/>
      <c r="K50" s="255">
        <f>+K49/8</f>
        <v>9166.6666666666661</v>
      </c>
      <c r="L50" s="254"/>
      <c r="M50" s="255">
        <f>+M49/8</f>
        <v>7500</v>
      </c>
      <c r="N50" s="254"/>
      <c r="O50" s="255">
        <f>+O49/8</f>
        <v>12500</v>
      </c>
      <c r="P50" s="254"/>
      <c r="Q50" s="255">
        <f>+Q49/8</f>
        <v>11666.666666666666</v>
      </c>
      <c r="R50" s="254"/>
      <c r="S50" s="255">
        <f>+S49/8</f>
        <v>8125</v>
      </c>
      <c r="T50" s="254"/>
      <c r="U50" s="255">
        <f>+U49/8</f>
        <v>6250</v>
      </c>
      <c r="V50" s="254"/>
      <c r="W50" s="255">
        <f>+W49/8</f>
        <v>6250</v>
      </c>
      <c r="X50" s="254"/>
      <c r="Y50" s="255">
        <f>+Y49/8</f>
        <v>5833.333333333333</v>
      </c>
      <c r="Z50" s="254"/>
      <c r="AA50" s="255">
        <f>+AA49/8</f>
        <v>5416.666666666667</v>
      </c>
      <c r="AB50" s="254"/>
      <c r="AC50" s="255">
        <f>+AC49/8</f>
        <v>6666.666666666667</v>
      </c>
      <c r="AD50" s="254"/>
      <c r="AE50" s="255">
        <f>+AE49/8</f>
        <v>7500</v>
      </c>
      <c r="AF50" s="254"/>
    </row>
    <row r="51" spans="2:32">
      <c r="B51" s="256" t="s">
        <v>307</v>
      </c>
      <c r="C51" s="258">
        <f>+(C44+C15)/12</f>
        <v>13463466.666666666</v>
      </c>
      <c r="D51" s="257"/>
      <c r="E51" s="258">
        <f>+(E44+E15)/12</f>
        <v>10097600</v>
      </c>
      <c r="F51" s="257"/>
      <c r="G51" s="258">
        <f>+(G44+G15)/12</f>
        <v>4712213.333333333</v>
      </c>
      <c r="H51" s="257"/>
      <c r="I51" s="258">
        <f>+(I44+I15)/12</f>
        <v>5140000</v>
      </c>
      <c r="J51" s="257"/>
      <c r="K51" s="258">
        <f>+(K44+K15)/12</f>
        <v>3659573.3333333335</v>
      </c>
      <c r="L51" s="257"/>
      <c r="M51" s="258">
        <f>+(M44+M15)/12</f>
        <v>3278400</v>
      </c>
      <c r="N51" s="257"/>
      <c r="O51" s="258">
        <f>+(O44+O15)/12</f>
        <v>5258800</v>
      </c>
      <c r="P51" s="257"/>
      <c r="Q51" s="258">
        <f>+(Q44+Q15)/12</f>
        <v>4992213.333333333</v>
      </c>
      <c r="R51" s="257"/>
      <c r="S51" s="258">
        <f>+(S44+S15)/12</f>
        <v>3443720</v>
      </c>
      <c r="T51" s="257"/>
      <c r="U51" s="258">
        <f>+(U44+U15)/12</f>
        <v>2761400</v>
      </c>
      <c r="V51" s="257"/>
      <c r="W51" s="258">
        <f>+(W44+W15)/12</f>
        <v>2686400</v>
      </c>
      <c r="X51" s="257"/>
      <c r="Y51" s="258">
        <f>+(Y44+Y15)/12</f>
        <v>2348856.6666666665</v>
      </c>
      <c r="Z51" s="257"/>
      <c r="AA51" s="258">
        <f>+(AA44+AA15)/12</f>
        <v>2349813.3333333335</v>
      </c>
      <c r="AB51" s="257"/>
      <c r="AC51" s="258">
        <f>+(AC44+AC15)/12</f>
        <v>2678453.3333333335</v>
      </c>
      <c r="AD51" s="257"/>
      <c r="AE51" s="258">
        <f>+(AE44+AE15)/12</f>
        <v>2991120</v>
      </c>
      <c r="AF51" s="257"/>
    </row>
    <row r="52" spans="2:32">
      <c r="B52" s="256" t="s">
        <v>306</v>
      </c>
      <c r="C52" s="255">
        <f>+C51/30</f>
        <v>448782.22222222219</v>
      </c>
      <c r="D52" s="254"/>
      <c r="E52" s="255">
        <f>+E51/30</f>
        <v>336586.66666666669</v>
      </c>
      <c r="F52" s="254"/>
      <c r="G52" s="255">
        <f>+G51/30</f>
        <v>157073.77777777778</v>
      </c>
      <c r="H52" s="254"/>
      <c r="I52" s="255">
        <f>+I51/30</f>
        <v>171333.33333333334</v>
      </c>
      <c r="J52" s="254"/>
      <c r="K52" s="255">
        <f>+K51/30</f>
        <v>121985.77777777778</v>
      </c>
      <c r="L52" s="254"/>
      <c r="M52" s="255">
        <f>+M51/30</f>
        <v>109280</v>
      </c>
      <c r="N52" s="254"/>
      <c r="O52" s="255">
        <f>+O51/30</f>
        <v>175293.33333333334</v>
      </c>
      <c r="P52" s="254"/>
      <c r="Q52" s="255">
        <f>+Q51/30</f>
        <v>166407.11111111109</v>
      </c>
      <c r="R52" s="254"/>
      <c r="S52" s="255">
        <f>+S51/30</f>
        <v>114790.66666666667</v>
      </c>
      <c r="T52" s="254"/>
      <c r="U52" s="255">
        <f>+U51/30</f>
        <v>92046.666666666672</v>
      </c>
      <c r="V52" s="254"/>
      <c r="W52" s="255">
        <f>+W51/30</f>
        <v>89546.666666666672</v>
      </c>
      <c r="X52" s="254"/>
      <c r="Y52" s="255">
        <f>+Y51/30</f>
        <v>78295.222222222219</v>
      </c>
      <c r="Z52" s="254"/>
      <c r="AA52" s="255">
        <f>+AA51/30</f>
        <v>78327.111111111109</v>
      </c>
      <c r="AB52" s="254"/>
      <c r="AC52" s="255">
        <f>+AC51/30</f>
        <v>89281.777777777781</v>
      </c>
      <c r="AD52" s="254"/>
      <c r="AE52" s="255">
        <f>+AE51/30</f>
        <v>99704</v>
      </c>
      <c r="AF52" s="254"/>
    </row>
    <row r="53" spans="2:32" ht="15" thickBot="1">
      <c r="B53" s="253" t="s">
        <v>305</v>
      </c>
      <c r="C53" s="252">
        <f>+C52/8</f>
        <v>56097.777777777774</v>
      </c>
      <c r="D53" s="251"/>
      <c r="E53" s="252">
        <f>+E52/8</f>
        <v>42073.333333333336</v>
      </c>
      <c r="F53" s="251"/>
      <c r="G53" s="252">
        <f>+G52/8</f>
        <v>19634.222222222223</v>
      </c>
      <c r="H53" s="251"/>
      <c r="I53" s="252">
        <f>+I52/8</f>
        <v>21416.666666666668</v>
      </c>
      <c r="J53" s="251"/>
      <c r="K53" s="252">
        <f>+K52/8</f>
        <v>15248.222222222223</v>
      </c>
      <c r="L53" s="251"/>
      <c r="M53" s="252">
        <f>+M52/8</f>
        <v>13660</v>
      </c>
      <c r="N53" s="251"/>
      <c r="O53" s="252">
        <f>+O52/8</f>
        <v>21911.666666666668</v>
      </c>
      <c r="P53" s="251"/>
      <c r="Q53" s="252">
        <f>+Q52/8</f>
        <v>20800.888888888887</v>
      </c>
      <c r="R53" s="251"/>
      <c r="S53" s="252">
        <f>+S52/8</f>
        <v>14348.833333333334</v>
      </c>
      <c r="T53" s="251"/>
      <c r="U53" s="252">
        <f>+U52/8</f>
        <v>11505.833333333334</v>
      </c>
      <c r="V53" s="251"/>
      <c r="W53" s="252">
        <f>+W52/8</f>
        <v>11193.333333333334</v>
      </c>
      <c r="X53" s="251"/>
      <c r="Y53" s="252">
        <f>+Y52/8</f>
        <v>9786.9027777777774</v>
      </c>
      <c r="Z53" s="251"/>
      <c r="AA53" s="252">
        <f>+AA52/8</f>
        <v>9790.8888888888887</v>
      </c>
      <c r="AB53" s="251"/>
      <c r="AC53" s="252">
        <f>+AC52/8</f>
        <v>11160.222222222223</v>
      </c>
      <c r="AD53" s="251"/>
      <c r="AE53" s="252">
        <f>+AE52/8</f>
        <v>12463</v>
      </c>
      <c r="AF53" s="251"/>
    </row>
    <row r="54" spans="2:32">
      <c r="B54" s="250"/>
      <c r="C54" s="249"/>
      <c r="D54" s="249"/>
      <c r="E54" s="249"/>
      <c r="F54" s="249"/>
      <c r="G54" s="249"/>
      <c r="H54" s="249"/>
    </row>
    <row r="55" spans="2:32">
      <c r="B55" s="250"/>
      <c r="C55" s="249"/>
      <c r="D55" s="249"/>
      <c r="E55" s="249"/>
      <c r="F55" s="249"/>
      <c r="G55" s="249"/>
      <c r="H55" s="249"/>
    </row>
    <row r="57" spans="2:32">
      <c r="B57" s="245" t="str">
        <f>+FM!B33</f>
        <v>James Alexis Sánchez Perlaza</v>
      </c>
    </row>
    <row r="58" spans="2:32">
      <c r="B58" s="245" t="str">
        <f>+FM!B34</f>
        <v>Ingeniero Electricista</v>
      </c>
      <c r="M58" s="248"/>
    </row>
    <row r="59" spans="2:32">
      <c r="B59" s="245" t="str">
        <f>+FM!B35</f>
        <v>CC. 79.794.540</v>
      </c>
    </row>
    <row r="60" spans="2:32">
      <c r="B60" s="245" t="str">
        <f>+FM!B36</f>
        <v>M.P. : VL205-84689</v>
      </c>
    </row>
    <row r="61" spans="2:32">
      <c r="B61" s="247"/>
    </row>
    <row r="62" spans="2:32">
      <c r="B62" s="247"/>
    </row>
    <row r="76" spans="8:8">
      <c r="H76" s="246"/>
    </row>
  </sheetData>
  <mergeCells count="256">
    <mergeCell ref="B2:AF2"/>
    <mergeCell ref="AC12:AD12"/>
    <mergeCell ref="AC10:AD10"/>
    <mergeCell ref="S12:T12"/>
    <mergeCell ref="I10:J10"/>
    <mergeCell ref="K10:L10"/>
    <mergeCell ref="M10:N10"/>
    <mergeCell ref="O10:P10"/>
    <mergeCell ref="W10:X10"/>
    <mergeCell ref="Y10:Z10"/>
    <mergeCell ref="AA10:AB10"/>
    <mergeCell ref="AA12:AB12"/>
    <mergeCell ref="M19:N19"/>
    <mergeCell ref="M16:N16"/>
    <mergeCell ref="O16:P16"/>
    <mergeCell ref="AE10:AF10"/>
    <mergeCell ref="O12:P12"/>
    <mergeCell ref="Q10:R10"/>
    <mergeCell ref="S10:T10"/>
    <mergeCell ref="U10:V10"/>
    <mergeCell ref="C10:D10"/>
    <mergeCell ref="E10:F10"/>
    <mergeCell ref="G10:H10"/>
    <mergeCell ref="U16:V16"/>
    <mergeCell ref="W16:X16"/>
    <mergeCell ref="AE12:AF12"/>
    <mergeCell ref="U12:V12"/>
    <mergeCell ref="W12:X12"/>
    <mergeCell ref="Y12:Z12"/>
    <mergeCell ref="C12:D12"/>
    <mergeCell ref="E12:F12"/>
    <mergeCell ref="G12:H12"/>
    <mergeCell ref="I12:J12"/>
    <mergeCell ref="K12:L12"/>
    <mergeCell ref="M12:N12"/>
    <mergeCell ref="Q12:R12"/>
    <mergeCell ref="Y16:Z16"/>
    <mergeCell ref="AA16:AB16"/>
    <mergeCell ref="AC16:AD16"/>
    <mergeCell ref="AE16:AF16"/>
    <mergeCell ref="C16:D16"/>
    <mergeCell ref="E16:F16"/>
    <mergeCell ref="G16:H16"/>
    <mergeCell ref="I16:J16"/>
    <mergeCell ref="K16:L16"/>
    <mergeCell ref="Q16:R16"/>
    <mergeCell ref="S16:T16"/>
    <mergeCell ref="AE20:AF20"/>
    <mergeCell ref="C20:D20"/>
    <mergeCell ref="E20:F20"/>
    <mergeCell ref="G20:H20"/>
    <mergeCell ref="I20:J20"/>
    <mergeCell ref="K20:L20"/>
    <mergeCell ref="O19:P19"/>
    <mergeCell ref="M20:N20"/>
    <mergeCell ref="O20:P20"/>
    <mergeCell ref="AA19:AB19"/>
    <mergeCell ref="AC19:AD19"/>
    <mergeCell ref="AE19:AF19"/>
    <mergeCell ref="Q20:R20"/>
    <mergeCell ref="S20:T20"/>
    <mergeCell ref="W19:X19"/>
    <mergeCell ref="Y19:Z19"/>
    <mergeCell ref="U19:V19"/>
    <mergeCell ref="Q19:R19"/>
    <mergeCell ref="S19:T19"/>
    <mergeCell ref="C19:D19"/>
    <mergeCell ref="E19:F19"/>
    <mergeCell ref="G19:H19"/>
    <mergeCell ref="I19:J19"/>
    <mergeCell ref="K19:L19"/>
    <mergeCell ref="W22:X22"/>
    <mergeCell ref="Y22:Z22"/>
    <mergeCell ref="AA22:AB22"/>
    <mergeCell ref="AC22:AD22"/>
    <mergeCell ref="U20:V20"/>
    <mergeCell ref="W20:X20"/>
    <mergeCell ref="Y20:Z20"/>
    <mergeCell ref="AA20:AB20"/>
    <mergeCell ref="AC20:AD20"/>
    <mergeCell ref="AA29:AB29"/>
    <mergeCell ref="AC29:AD29"/>
    <mergeCell ref="AA23:AB23"/>
    <mergeCell ref="AC23:AD23"/>
    <mergeCell ref="AE23:AF23"/>
    <mergeCell ref="C22:D22"/>
    <mergeCell ref="E22:F22"/>
    <mergeCell ref="G22:H22"/>
    <mergeCell ref="I22:J22"/>
    <mergeCell ref="K22:L22"/>
    <mergeCell ref="M22:N22"/>
    <mergeCell ref="AE22:AF22"/>
    <mergeCell ref="C23:D23"/>
    <mergeCell ref="E23:F23"/>
    <mergeCell ref="G23:H23"/>
    <mergeCell ref="I23:J23"/>
    <mergeCell ref="K23:L23"/>
    <mergeCell ref="O22:P22"/>
    <mergeCell ref="Q22:R22"/>
    <mergeCell ref="S22:T22"/>
    <mergeCell ref="U22:V22"/>
    <mergeCell ref="M23:N23"/>
    <mergeCell ref="O23:P23"/>
    <mergeCell ref="Q23:R23"/>
    <mergeCell ref="O29:P29"/>
    <mergeCell ref="Q29:R29"/>
    <mergeCell ref="S29:T29"/>
    <mergeCell ref="W28:X28"/>
    <mergeCell ref="Y28:Z28"/>
    <mergeCell ref="S28:T28"/>
    <mergeCell ref="U28:V28"/>
    <mergeCell ref="U23:V23"/>
    <mergeCell ref="W23:X23"/>
    <mergeCell ref="Y23:Z23"/>
    <mergeCell ref="S23:T23"/>
    <mergeCell ref="U33:V33"/>
    <mergeCell ref="U29:V29"/>
    <mergeCell ref="W29:X29"/>
    <mergeCell ref="Y29:Z29"/>
    <mergeCell ref="AA34:AB34"/>
    <mergeCell ref="AC34:AD34"/>
    <mergeCell ref="AE29:AF29"/>
    <mergeCell ref="C28:D28"/>
    <mergeCell ref="E28:F28"/>
    <mergeCell ref="G28:H28"/>
    <mergeCell ref="I28:J28"/>
    <mergeCell ref="K28:L28"/>
    <mergeCell ref="M28:N28"/>
    <mergeCell ref="AA28:AB28"/>
    <mergeCell ref="AC28:AD28"/>
    <mergeCell ref="AE28:AF28"/>
    <mergeCell ref="C29:D29"/>
    <mergeCell ref="E29:F29"/>
    <mergeCell ref="G29:H29"/>
    <mergeCell ref="I29:J29"/>
    <mergeCell ref="K29:L29"/>
    <mergeCell ref="O28:P28"/>
    <mergeCell ref="Q28:R28"/>
    <mergeCell ref="M29:N29"/>
    <mergeCell ref="AE34:AF34"/>
    <mergeCell ref="C33:D33"/>
    <mergeCell ref="E33:F33"/>
    <mergeCell ref="G33:H33"/>
    <mergeCell ref="I33:J33"/>
    <mergeCell ref="K33:L33"/>
    <mergeCell ref="M33:N33"/>
    <mergeCell ref="AA33:AB33"/>
    <mergeCell ref="AC33:AD33"/>
    <mergeCell ref="AE33:AF33"/>
    <mergeCell ref="C34:D34"/>
    <mergeCell ref="E34:F34"/>
    <mergeCell ref="G34:H34"/>
    <mergeCell ref="I34:J34"/>
    <mergeCell ref="K34:L34"/>
    <mergeCell ref="O33:P33"/>
    <mergeCell ref="Q33:R33"/>
    <mergeCell ref="M34:N34"/>
    <mergeCell ref="O34:P34"/>
    <mergeCell ref="Q34:R34"/>
    <mergeCell ref="S34:T34"/>
    <mergeCell ref="W33:X33"/>
    <mergeCell ref="Y33:Z33"/>
    <mergeCell ref="S33:T33"/>
    <mergeCell ref="W35:X35"/>
    <mergeCell ref="Y35:Z35"/>
    <mergeCell ref="S35:T35"/>
    <mergeCell ref="U35:V35"/>
    <mergeCell ref="U34:V34"/>
    <mergeCell ref="W34:X34"/>
    <mergeCell ref="Y34:Z34"/>
    <mergeCell ref="AA39:AB39"/>
    <mergeCell ref="AC39:AD39"/>
    <mergeCell ref="AC41:AD41"/>
    <mergeCell ref="AE41:AF41"/>
    <mergeCell ref="S41:T41"/>
    <mergeCell ref="AE39:AF39"/>
    <mergeCell ref="C35:D35"/>
    <mergeCell ref="E35:F35"/>
    <mergeCell ref="G35:H35"/>
    <mergeCell ref="I35:J35"/>
    <mergeCell ref="K35:L35"/>
    <mergeCell ref="M35:N35"/>
    <mergeCell ref="AA35:AB35"/>
    <mergeCell ref="AC35:AD35"/>
    <mergeCell ref="AE35:AF35"/>
    <mergeCell ref="C39:D39"/>
    <mergeCell ref="E39:F39"/>
    <mergeCell ref="G39:H39"/>
    <mergeCell ref="I39:J39"/>
    <mergeCell ref="K39:L39"/>
    <mergeCell ref="O35:P35"/>
    <mergeCell ref="Q35:R35"/>
    <mergeCell ref="M39:N39"/>
    <mergeCell ref="O39:P39"/>
    <mergeCell ref="Q39:R39"/>
    <mergeCell ref="S39:T39"/>
    <mergeCell ref="AA40:AB40"/>
    <mergeCell ref="AC40:AD40"/>
    <mergeCell ref="AE40:AF40"/>
    <mergeCell ref="W40:X40"/>
    <mergeCell ref="Y40:Z40"/>
    <mergeCell ref="S40:T40"/>
    <mergeCell ref="U40:V40"/>
    <mergeCell ref="U39:V39"/>
    <mergeCell ref="W39:X39"/>
    <mergeCell ref="Y39:Z39"/>
    <mergeCell ref="Q40:R40"/>
    <mergeCell ref="M47:N47"/>
    <mergeCell ref="Q46:R46"/>
    <mergeCell ref="M41:N41"/>
    <mergeCell ref="O41:P41"/>
    <mergeCell ref="Q41:R41"/>
    <mergeCell ref="C47:D47"/>
    <mergeCell ref="E47:F47"/>
    <mergeCell ref="G47:H47"/>
    <mergeCell ref="I47:J47"/>
    <mergeCell ref="K47:L47"/>
    <mergeCell ref="C40:D40"/>
    <mergeCell ref="E40:F40"/>
    <mergeCell ref="G40:H40"/>
    <mergeCell ref="I40:J40"/>
    <mergeCell ref="K40:L40"/>
    <mergeCell ref="M40:N40"/>
    <mergeCell ref="Y46:Z46"/>
    <mergeCell ref="AA46:AB46"/>
    <mergeCell ref="S46:T46"/>
    <mergeCell ref="U46:V46"/>
    <mergeCell ref="U41:V41"/>
    <mergeCell ref="W41:X41"/>
    <mergeCell ref="Y41:Z41"/>
    <mergeCell ref="AA41:AB41"/>
    <mergeCell ref="B3:AF4"/>
    <mergeCell ref="C46:D46"/>
    <mergeCell ref="E46:F46"/>
    <mergeCell ref="I46:J46"/>
    <mergeCell ref="K46:L46"/>
    <mergeCell ref="M46:N46"/>
    <mergeCell ref="O46:P46"/>
    <mergeCell ref="AC46:AD46"/>
    <mergeCell ref="AE46:AF46"/>
    <mergeCell ref="W46:X46"/>
    <mergeCell ref="C41:D41"/>
    <mergeCell ref="E41:F41"/>
    <mergeCell ref="G41:H41"/>
    <mergeCell ref="I41:J41"/>
    <mergeCell ref="K41:L41"/>
    <mergeCell ref="O40:P40"/>
    <mergeCell ref="W47:X47"/>
    <mergeCell ref="Y47:Z47"/>
    <mergeCell ref="AA47:AB47"/>
    <mergeCell ref="AC47:AD47"/>
    <mergeCell ref="AE47:AF47"/>
    <mergeCell ref="O47:P47"/>
    <mergeCell ref="Q47:R47"/>
    <mergeCell ref="S47:T47"/>
    <mergeCell ref="U47:V47"/>
  </mergeCells>
  <conditionalFormatting sqref="D45 F45 H45 J45 L45 N45 R45:T45 V45 X45 Z45 AB45">
    <cfRule type="cellIs" dxfId="4" priority="4" operator="between">
      <formula>1.6</formula>
      <formula>1.85</formula>
    </cfRule>
  </conditionalFormatting>
  <conditionalFormatting sqref="P45">
    <cfRule type="cellIs" dxfId="3" priority="3" operator="between">
      <formula>1.6</formula>
      <formula>1.85</formula>
    </cfRule>
  </conditionalFormatting>
  <conditionalFormatting sqref="V42">
    <cfRule type="cellIs" dxfId="2" priority="5" operator="between">
      <formula>1.64</formula>
      <formula>1.85</formula>
    </cfRule>
  </conditionalFormatting>
  <conditionalFormatting sqref="AD45">
    <cfRule type="cellIs" dxfId="1" priority="2" operator="between">
      <formula>1.6</formula>
      <formula>1.85</formula>
    </cfRule>
  </conditionalFormatting>
  <conditionalFormatting sqref="AF45">
    <cfRule type="cellIs" dxfId="0" priority="1" operator="between">
      <formula>1.6</formula>
      <formula>1.85</formula>
    </cfRule>
  </conditionalFormatting>
  <pageMargins left="0.7" right="0.7" top="0.75" bottom="0.75" header="0.3" footer="0.3"/>
  <pageSetup paperSize="9" scale="38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53"/>
  <sheetViews>
    <sheetView view="pageBreakPreview" zoomScale="60" zoomScaleNormal="55" workbookViewId="0">
      <selection activeCell="O9" sqref="O9"/>
    </sheetView>
  </sheetViews>
  <sheetFormatPr baseColWidth="10" defaultRowHeight="14.4"/>
  <cols>
    <col min="1" max="1" width="2.6640625" customWidth="1"/>
    <col min="2" max="2" width="11.5546875" style="334"/>
    <col min="3" max="3" width="51.44140625" style="333" customWidth="1"/>
    <col min="4" max="4" width="21.33203125" style="334" customWidth="1"/>
    <col min="5" max="5" width="26.77734375" style="334" customWidth="1"/>
    <col min="6" max="7" width="25.44140625" style="334" customWidth="1"/>
    <col min="8" max="9" width="4" style="332" customWidth="1"/>
    <col min="10" max="10" width="39.88671875" customWidth="1"/>
  </cols>
  <sheetData>
    <row r="2" spans="2:12" ht="36" customHeight="1">
      <c r="B2" s="681" t="s">
        <v>796</v>
      </c>
      <c r="C2" s="681"/>
      <c r="D2" s="681"/>
      <c r="E2" s="681"/>
      <c r="F2" s="681"/>
      <c r="G2" s="681"/>
    </row>
    <row r="3" spans="2:12">
      <c r="B3" s="338" t="s">
        <v>46</v>
      </c>
      <c r="C3" s="338" t="s">
        <v>744</v>
      </c>
      <c r="D3" s="338" t="s">
        <v>743</v>
      </c>
      <c r="E3" s="338" t="s">
        <v>742</v>
      </c>
      <c r="F3" s="680" t="s">
        <v>741</v>
      </c>
      <c r="G3" s="680"/>
    </row>
    <row r="4" spans="2:12">
      <c r="B4" s="335">
        <v>1</v>
      </c>
      <c r="C4" s="337" t="s">
        <v>740</v>
      </c>
      <c r="D4" s="335">
        <v>1049443886</v>
      </c>
      <c r="E4" s="335" t="s">
        <v>794</v>
      </c>
      <c r="F4" s="335" t="s">
        <v>680</v>
      </c>
      <c r="G4" s="335" t="s">
        <v>739</v>
      </c>
    </row>
    <row r="5" spans="2:12">
      <c r="B5" s="335">
        <v>2</v>
      </c>
      <c r="C5" s="337" t="s">
        <v>738</v>
      </c>
      <c r="D5" s="335">
        <v>11851032</v>
      </c>
      <c r="E5" s="335" t="s">
        <v>794</v>
      </c>
      <c r="F5" s="335" t="s">
        <v>735</v>
      </c>
      <c r="G5" s="335" t="s">
        <v>737</v>
      </c>
    </row>
    <row r="6" spans="2:12">
      <c r="B6" s="335">
        <v>3</v>
      </c>
      <c r="C6" s="337" t="s">
        <v>736</v>
      </c>
      <c r="D6" s="335">
        <v>1076876392</v>
      </c>
      <c r="E6" s="335" t="s">
        <v>794</v>
      </c>
      <c r="F6" s="335" t="s">
        <v>735</v>
      </c>
      <c r="G6" s="335" t="s">
        <v>734</v>
      </c>
      <c r="J6" s="339" t="s">
        <v>745</v>
      </c>
      <c r="K6" s="713">
        <v>59</v>
      </c>
    </row>
    <row r="7" spans="2:12">
      <c r="B7" s="335">
        <v>4</v>
      </c>
      <c r="C7" s="337" t="s">
        <v>733</v>
      </c>
      <c r="D7" s="335">
        <v>1076876294</v>
      </c>
      <c r="E7" s="335" t="s">
        <v>794</v>
      </c>
      <c r="F7" s="362" t="s">
        <v>695</v>
      </c>
      <c r="G7" s="362" t="s">
        <v>720</v>
      </c>
      <c r="H7" s="363"/>
      <c r="I7" s="363"/>
      <c r="J7" s="364" t="str">
        <f>+E55</f>
        <v>EYASAKE LA LOMA</v>
      </c>
      <c r="K7" s="713">
        <v>91</v>
      </c>
      <c r="L7" s="365"/>
    </row>
    <row r="8" spans="2:12">
      <c r="B8" s="335">
        <v>5</v>
      </c>
      <c r="C8" s="337" t="s">
        <v>732</v>
      </c>
      <c r="D8" s="335">
        <v>1193247256</v>
      </c>
      <c r="E8" s="335" t="s">
        <v>794</v>
      </c>
      <c r="F8" s="362" t="s">
        <v>716</v>
      </c>
      <c r="G8" s="362" t="s">
        <v>731</v>
      </c>
      <c r="H8" s="363"/>
      <c r="I8" s="363"/>
      <c r="J8" s="365"/>
      <c r="K8" s="365"/>
      <c r="L8" s="365"/>
    </row>
    <row r="9" spans="2:12">
      <c r="B9" s="335">
        <v>6</v>
      </c>
      <c r="C9" s="337" t="s">
        <v>730</v>
      </c>
      <c r="D9" s="335">
        <v>1003788317</v>
      </c>
      <c r="E9" s="335" t="s">
        <v>794</v>
      </c>
      <c r="F9" s="362" t="s">
        <v>716</v>
      </c>
      <c r="G9" s="362" t="s">
        <v>729</v>
      </c>
      <c r="H9" s="363"/>
      <c r="I9" s="363"/>
      <c r="J9" s="365"/>
      <c r="K9" s="365"/>
      <c r="L9" s="365"/>
    </row>
    <row r="10" spans="2:12">
      <c r="B10" s="335">
        <v>7</v>
      </c>
      <c r="C10" s="337" t="s">
        <v>728</v>
      </c>
      <c r="D10" s="335">
        <v>11850974</v>
      </c>
      <c r="E10" s="335" t="s">
        <v>794</v>
      </c>
      <c r="F10" s="362" t="s">
        <v>672</v>
      </c>
      <c r="G10" s="362" t="s">
        <v>727</v>
      </c>
      <c r="H10" s="363"/>
      <c r="I10" s="363"/>
      <c r="J10" s="365"/>
      <c r="K10" s="365"/>
      <c r="L10" s="365"/>
    </row>
    <row r="11" spans="2:12">
      <c r="B11" s="335">
        <v>8</v>
      </c>
      <c r="C11" s="337" t="s">
        <v>726</v>
      </c>
      <c r="D11" s="335">
        <v>1076876991</v>
      </c>
      <c r="E11" s="335" t="s">
        <v>794</v>
      </c>
      <c r="F11" s="362" t="s">
        <v>698</v>
      </c>
      <c r="G11" s="362" t="s">
        <v>725</v>
      </c>
      <c r="H11" s="363"/>
      <c r="I11" s="363"/>
      <c r="J11" s="365"/>
      <c r="K11" s="365"/>
      <c r="L11" s="365"/>
    </row>
    <row r="12" spans="2:12">
      <c r="B12" s="335">
        <v>9</v>
      </c>
      <c r="C12" s="337" t="s">
        <v>724</v>
      </c>
      <c r="D12" s="335">
        <v>1076877399</v>
      </c>
      <c r="E12" s="335" t="s">
        <v>794</v>
      </c>
      <c r="F12" s="362" t="s">
        <v>716</v>
      </c>
      <c r="G12" s="362" t="s">
        <v>723</v>
      </c>
      <c r="H12" s="363"/>
      <c r="I12" s="363"/>
      <c r="J12" s="365"/>
      <c r="K12" s="365"/>
      <c r="L12" s="365"/>
    </row>
    <row r="13" spans="2:12">
      <c r="B13" s="335">
        <v>10</v>
      </c>
      <c r="C13" s="337" t="s">
        <v>722</v>
      </c>
      <c r="D13" s="335">
        <v>11851375</v>
      </c>
      <c r="E13" s="335" t="s">
        <v>794</v>
      </c>
      <c r="F13" s="362" t="s">
        <v>649</v>
      </c>
      <c r="G13" s="362" t="s">
        <v>720</v>
      </c>
      <c r="H13" s="363"/>
      <c r="I13" s="363"/>
      <c r="J13" s="365"/>
      <c r="K13" s="365"/>
      <c r="L13" s="365"/>
    </row>
    <row r="14" spans="2:12">
      <c r="B14" s="335">
        <v>11</v>
      </c>
      <c r="C14" s="337" t="s">
        <v>721</v>
      </c>
      <c r="D14" s="335">
        <v>11850850</v>
      </c>
      <c r="E14" s="335" t="s">
        <v>794</v>
      </c>
      <c r="F14" s="362" t="s">
        <v>663</v>
      </c>
      <c r="G14" s="362" t="s">
        <v>720</v>
      </c>
      <c r="H14" s="363"/>
      <c r="I14" s="363"/>
      <c r="J14" s="365"/>
      <c r="K14" s="365"/>
      <c r="L14" s="365"/>
    </row>
    <row r="15" spans="2:12">
      <c r="B15" s="335">
        <v>12</v>
      </c>
      <c r="C15" s="337" t="s">
        <v>719</v>
      </c>
      <c r="D15" s="335">
        <v>1076877556</v>
      </c>
      <c r="E15" s="335" t="s">
        <v>794</v>
      </c>
      <c r="F15" s="362" t="s">
        <v>718</v>
      </c>
      <c r="G15" s="362" t="s">
        <v>648</v>
      </c>
      <c r="H15" s="363"/>
      <c r="I15" s="363"/>
      <c r="J15" s="365"/>
      <c r="K15" s="365"/>
      <c r="L15" s="365"/>
    </row>
    <row r="16" spans="2:12">
      <c r="B16" s="335">
        <v>13</v>
      </c>
      <c r="C16" s="337" t="s">
        <v>717</v>
      </c>
      <c r="D16" s="335">
        <v>1076876295</v>
      </c>
      <c r="E16" s="335" t="s">
        <v>794</v>
      </c>
      <c r="F16" s="362" t="s">
        <v>716</v>
      </c>
      <c r="G16" s="362" t="s">
        <v>715</v>
      </c>
      <c r="H16" s="363"/>
      <c r="I16" s="363"/>
      <c r="J16" s="365"/>
      <c r="K16" s="365"/>
      <c r="L16" s="365"/>
    </row>
    <row r="17" spans="2:12">
      <c r="B17" s="335">
        <v>14</v>
      </c>
      <c r="C17" s="337" t="s">
        <v>714</v>
      </c>
      <c r="D17" s="335">
        <v>1003891738</v>
      </c>
      <c r="E17" s="335" t="s">
        <v>794</v>
      </c>
      <c r="F17" s="362" t="s">
        <v>687</v>
      </c>
      <c r="G17" s="362" t="s">
        <v>713</v>
      </c>
      <c r="H17" s="363"/>
      <c r="I17" s="363"/>
      <c r="J17" s="365"/>
      <c r="K17" s="365"/>
      <c r="L17" s="365"/>
    </row>
    <row r="18" spans="2:12">
      <c r="B18" s="335">
        <v>15</v>
      </c>
      <c r="C18" s="337" t="s">
        <v>712</v>
      </c>
      <c r="D18" s="335">
        <v>11851157</v>
      </c>
      <c r="E18" s="335" t="s">
        <v>794</v>
      </c>
      <c r="F18" s="335" t="s">
        <v>677</v>
      </c>
      <c r="G18" s="335" t="s">
        <v>705</v>
      </c>
      <c r="L18" s="427"/>
    </row>
    <row r="19" spans="2:12">
      <c r="B19" s="335">
        <v>16</v>
      </c>
      <c r="C19" s="337" t="s">
        <v>711</v>
      </c>
      <c r="D19" s="335">
        <v>1193037604</v>
      </c>
      <c r="E19" s="335" t="s">
        <v>794</v>
      </c>
      <c r="F19" s="335" t="s">
        <v>710</v>
      </c>
      <c r="G19" s="335" t="s">
        <v>657</v>
      </c>
      <c r="K19" s="189"/>
      <c r="L19" s="427"/>
    </row>
    <row r="20" spans="2:12">
      <c r="B20" s="335">
        <v>17</v>
      </c>
      <c r="C20" s="337" t="s">
        <v>709</v>
      </c>
      <c r="D20" s="335">
        <v>26371610</v>
      </c>
      <c r="E20" s="335" t="s">
        <v>794</v>
      </c>
      <c r="F20" s="335" t="s">
        <v>708</v>
      </c>
      <c r="G20" s="335" t="s">
        <v>660</v>
      </c>
      <c r="L20" s="427"/>
    </row>
    <row r="21" spans="2:12">
      <c r="B21" s="335">
        <v>18</v>
      </c>
      <c r="C21" s="337" t="s">
        <v>750</v>
      </c>
      <c r="D21" s="335">
        <v>1076876070</v>
      </c>
      <c r="E21" s="335" t="s">
        <v>794</v>
      </c>
      <c r="F21" s="335" t="s">
        <v>666</v>
      </c>
      <c r="G21" s="335" t="s">
        <v>707</v>
      </c>
      <c r="L21" s="427"/>
    </row>
    <row r="22" spans="2:12">
      <c r="B22" s="335">
        <v>19</v>
      </c>
      <c r="C22" s="337" t="s">
        <v>706</v>
      </c>
      <c r="D22" s="335">
        <v>26374348</v>
      </c>
      <c r="E22" s="335" t="s">
        <v>794</v>
      </c>
      <c r="F22" s="335" t="s">
        <v>655</v>
      </c>
      <c r="G22" s="335" t="s">
        <v>705</v>
      </c>
      <c r="K22" s="189"/>
      <c r="L22" s="427"/>
    </row>
    <row r="23" spans="2:12">
      <c r="B23" s="335">
        <v>20</v>
      </c>
      <c r="C23" s="337" t="s">
        <v>704</v>
      </c>
      <c r="D23" s="335">
        <v>10499443</v>
      </c>
      <c r="E23" s="335" t="s">
        <v>794</v>
      </c>
      <c r="F23" s="335" t="s">
        <v>701</v>
      </c>
      <c r="G23" s="335" t="s">
        <v>703</v>
      </c>
      <c r="L23" s="427"/>
    </row>
    <row r="24" spans="2:12">
      <c r="B24" s="335">
        <v>21</v>
      </c>
      <c r="C24" s="337" t="s">
        <v>702</v>
      </c>
      <c r="D24" s="335">
        <v>11621461</v>
      </c>
      <c r="E24" s="335" t="s">
        <v>794</v>
      </c>
      <c r="F24" s="335" t="s">
        <v>701</v>
      </c>
      <c r="G24" s="335" t="s">
        <v>700</v>
      </c>
      <c r="L24" s="427"/>
    </row>
    <row r="25" spans="2:12">
      <c r="B25" s="335">
        <v>22</v>
      </c>
      <c r="C25" s="337" t="s">
        <v>699</v>
      </c>
      <c r="D25" s="335">
        <v>1003788015</v>
      </c>
      <c r="E25" s="335" t="s">
        <v>794</v>
      </c>
      <c r="F25" s="335" t="s">
        <v>698</v>
      </c>
      <c r="G25" s="335" t="s">
        <v>697</v>
      </c>
      <c r="L25" s="427"/>
    </row>
    <row r="26" spans="2:12">
      <c r="B26" s="335">
        <v>23</v>
      </c>
      <c r="C26" s="337" t="s">
        <v>696</v>
      </c>
      <c r="D26" s="335">
        <v>1076876151</v>
      </c>
      <c r="E26" s="335" t="s">
        <v>794</v>
      </c>
      <c r="F26" s="335" t="s">
        <v>695</v>
      </c>
      <c r="G26" s="335" t="s">
        <v>694</v>
      </c>
      <c r="L26" s="427"/>
    </row>
    <row r="27" spans="2:12">
      <c r="B27" s="335">
        <v>24</v>
      </c>
      <c r="C27" s="337" t="s">
        <v>693</v>
      </c>
      <c r="D27" s="335">
        <v>1010133499</v>
      </c>
      <c r="E27" s="335" t="s">
        <v>794</v>
      </c>
      <c r="F27" s="335" t="s">
        <v>655</v>
      </c>
      <c r="G27" s="335" t="s">
        <v>692</v>
      </c>
      <c r="L27" s="427"/>
    </row>
    <row r="28" spans="2:12">
      <c r="B28" s="335">
        <v>25</v>
      </c>
      <c r="C28" s="337" t="s">
        <v>691</v>
      </c>
      <c r="D28" s="335">
        <v>11850881</v>
      </c>
      <c r="E28" s="335" t="s">
        <v>794</v>
      </c>
      <c r="F28" s="335" t="s">
        <v>690</v>
      </c>
      <c r="G28" s="335" t="s">
        <v>689</v>
      </c>
      <c r="L28" s="427"/>
    </row>
    <row r="29" spans="2:12">
      <c r="B29" s="335">
        <v>26</v>
      </c>
      <c r="C29" s="337" t="s">
        <v>688</v>
      </c>
      <c r="D29" s="335">
        <v>1003788014</v>
      </c>
      <c r="E29" s="335" t="s">
        <v>794</v>
      </c>
      <c r="F29" s="335" t="s">
        <v>687</v>
      </c>
      <c r="G29" s="335" t="s">
        <v>686</v>
      </c>
      <c r="L29" s="427"/>
    </row>
    <row r="30" spans="2:12">
      <c r="B30" s="335">
        <v>27</v>
      </c>
      <c r="C30" s="337" t="s">
        <v>685</v>
      </c>
      <c r="D30" s="335">
        <v>1076878571</v>
      </c>
      <c r="E30" s="335" t="s">
        <v>794</v>
      </c>
      <c r="F30" s="335" t="s">
        <v>663</v>
      </c>
      <c r="G30" s="335" t="s">
        <v>684</v>
      </c>
      <c r="L30" s="427"/>
    </row>
    <row r="31" spans="2:12">
      <c r="B31" s="335">
        <v>28</v>
      </c>
      <c r="C31" s="337" t="s">
        <v>683</v>
      </c>
      <c r="D31" s="335">
        <v>35785430</v>
      </c>
      <c r="E31" s="335" t="s">
        <v>794</v>
      </c>
      <c r="F31" s="335" t="s">
        <v>649</v>
      </c>
      <c r="G31" s="335" t="s">
        <v>682</v>
      </c>
      <c r="L31" s="427"/>
    </row>
    <row r="32" spans="2:12">
      <c r="B32" s="335">
        <v>29</v>
      </c>
      <c r="C32" s="337" t="s">
        <v>681</v>
      </c>
      <c r="D32" s="335">
        <v>1078666278</v>
      </c>
      <c r="E32" s="335" t="s">
        <v>794</v>
      </c>
      <c r="F32" s="335" t="s">
        <v>680</v>
      </c>
      <c r="G32" s="335" t="s">
        <v>679</v>
      </c>
    </row>
    <row r="33" spans="2:7">
      <c r="B33" s="335">
        <v>30</v>
      </c>
      <c r="C33" s="337" t="s">
        <v>678</v>
      </c>
      <c r="D33" s="335">
        <v>1010133501</v>
      </c>
      <c r="E33" s="335" t="s">
        <v>794</v>
      </c>
      <c r="F33" s="335" t="s">
        <v>677</v>
      </c>
      <c r="G33" s="335" t="s">
        <v>676</v>
      </c>
    </row>
    <row r="34" spans="2:7">
      <c r="B34" s="335">
        <v>31</v>
      </c>
      <c r="C34" s="337" t="s">
        <v>675</v>
      </c>
      <c r="D34" s="335">
        <v>1193221949</v>
      </c>
      <c r="E34" s="335" t="s">
        <v>794</v>
      </c>
      <c r="F34" s="335" t="s">
        <v>658</v>
      </c>
      <c r="G34" s="335" t="s">
        <v>674</v>
      </c>
    </row>
    <row r="35" spans="2:7">
      <c r="B35" s="335">
        <v>32</v>
      </c>
      <c r="C35" s="337" t="s">
        <v>673</v>
      </c>
      <c r="D35" s="335">
        <v>1076876043</v>
      </c>
      <c r="E35" s="335" t="s">
        <v>794</v>
      </c>
      <c r="F35" s="335" t="s">
        <v>672</v>
      </c>
      <c r="G35" s="335" t="s">
        <v>671</v>
      </c>
    </row>
    <row r="36" spans="2:7">
      <c r="B36" s="335">
        <v>33</v>
      </c>
      <c r="C36" s="337" t="s">
        <v>670</v>
      </c>
      <c r="D36" s="335">
        <v>1076876082</v>
      </c>
      <c r="E36" s="335" t="s">
        <v>794</v>
      </c>
      <c r="F36" s="335" t="s">
        <v>669</v>
      </c>
      <c r="G36" s="335" t="s">
        <v>668</v>
      </c>
    </row>
    <row r="37" spans="2:7">
      <c r="B37" s="335">
        <v>34</v>
      </c>
      <c r="C37" s="337" t="s">
        <v>667</v>
      </c>
      <c r="D37" s="335">
        <v>1078666183</v>
      </c>
      <c r="E37" s="335" t="s">
        <v>794</v>
      </c>
      <c r="F37" s="335" t="s">
        <v>666</v>
      </c>
      <c r="G37" s="335" t="s">
        <v>665</v>
      </c>
    </row>
    <row r="38" spans="2:7">
      <c r="B38" s="335">
        <v>35</v>
      </c>
      <c r="C38" s="337" t="s">
        <v>664</v>
      </c>
      <c r="D38" s="335">
        <v>11850847</v>
      </c>
      <c r="E38" s="335" t="s">
        <v>794</v>
      </c>
      <c r="F38" s="335" t="s">
        <v>663</v>
      </c>
      <c r="G38" s="335" t="s">
        <v>662</v>
      </c>
    </row>
    <row r="39" spans="2:7">
      <c r="B39" s="335">
        <v>36</v>
      </c>
      <c r="C39" s="337" t="s">
        <v>661</v>
      </c>
      <c r="D39" s="335">
        <v>1193247257</v>
      </c>
      <c r="E39" s="335" t="s">
        <v>794</v>
      </c>
      <c r="F39" s="335" t="s">
        <v>649</v>
      </c>
      <c r="G39" s="335" t="s">
        <v>660</v>
      </c>
    </row>
    <row r="40" spans="2:7">
      <c r="B40" s="335">
        <v>37</v>
      </c>
      <c r="C40" s="337" t="s">
        <v>659</v>
      </c>
      <c r="D40" s="335">
        <v>1076877861</v>
      </c>
      <c r="E40" s="335" t="s">
        <v>794</v>
      </c>
      <c r="F40" s="335" t="s">
        <v>658</v>
      </c>
      <c r="G40" s="335" t="s">
        <v>657</v>
      </c>
    </row>
    <row r="41" spans="2:7">
      <c r="B41" s="335">
        <v>38</v>
      </c>
      <c r="C41" s="337" t="s">
        <v>656</v>
      </c>
      <c r="D41" s="335">
        <v>1076877486</v>
      </c>
      <c r="E41" s="335" t="s">
        <v>794</v>
      </c>
      <c r="F41" s="335" t="s">
        <v>655</v>
      </c>
      <c r="G41" s="335" t="s">
        <v>654</v>
      </c>
    </row>
    <row r="42" spans="2:7">
      <c r="B42" s="335">
        <v>39</v>
      </c>
      <c r="C42" s="337" t="s">
        <v>653</v>
      </c>
      <c r="D42" s="335">
        <v>1148194446</v>
      </c>
      <c r="E42" s="335" t="s">
        <v>794</v>
      </c>
      <c r="F42" s="335" t="s">
        <v>652</v>
      </c>
      <c r="G42" s="335" t="s">
        <v>651</v>
      </c>
    </row>
    <row r="43" spans="2:7">
      <c r="B43" s="335">
        <v>40</v>
      </c>
      <c r="C43" s="337" t="s">
        <v>650</v>
      </c>
      <c r="D43" s="335">
        <v>1076876927</v>
      </c>
      <c r="E43" s="335" t="s">
        <v>794</v>
      </c>
      <c r="F43" s="335" t="s">
        <v>649</v>
      </c>
      <c r="G43" s="335" t="s">
        <v>648</v>
      </c>
    </row>
    <row r="44" spans="2:7">
      <c r="B44" s="335">
        <v>41</v>
      </c>
      <c r="C44" s="337" t="s">
        <v>647</v>
      </c>
      <c r="D44" s="335">
        <v>4846500</v>
      </c>
      <c r="E44" s="335" t="s">
        <v>794</v>
      </c>
      <c r="F44" s="335" t="s">
        <v>646</v>
      </c>
      <c r="G44" s="335" t="s">
        <v>645</v>
      </c>
    </row>
    <row r="45" spans="2:7">
      <c r="B45" s="335">
        <v>42</v>
      </c>
      <c r="C45" s="337" t="s">
        <v>644</v>
      </c>
      <c r="D45" s="335">
        <v>82384592</v>
      </c>
      <c r="E45" s="335" t="s">
        <v>794</v>
      </c>
      <c r="F45" s="335" t="s">
        <v>643</v>
      </c>
      <c r="G45" s="335" t="s">
        <v>626</v>
      </c>
    </row>
    <row r="46" spans="2:7">
      <c r="B46" s="335">
        <v>43</v>
      </c>
      <c r="C46" s="337" t="s">
        <v>642</v>
      </c>
      <c r="D46" s="335">
        <v>1007844787</v>
      </c>
      <c r="E46" s="335" t="s">
        <v>794</v>
      </c>
      <c r="F46" s="335" t="s">
        <v>641</v>
      </c>
      <c r="G46" s="335" t="s">
        <v>640</v>
      </c>
    </row>
    <row r="47" spans="2:7">
      <c r="B47" s="335">
        <v>44</v>
      </c>
      <c r="C47" s="337" t="s">
        <v>639</v>
      </c>
      <c r="D47" s="335">
        <v>1007844812</v>
      </c>
      <c r="E47" s="335" t="s">
        <v>794</v>
      </c>
      <c r="F47" s="335" t="s">
        <v>638</v>
      </c>
      <c r="G47" s="335" t="s">
        <v>626</v>
      </c>
    </row>
    <row r="48" spans="2:7">
      <c r="B48" s="335">
        <v>45</v>
      </c>
      <c r="C48" s="337" t="s">
        <v>637</v>
      </c>
      <c r="D48" s="335">
        <v>11851153</v>
      </c>
      <c r="E48" s="335" t="s">
        <v>794</v>
      </c>
      <c r="F48" s="335" t="s">
        <v>636</v>
      </c>
      <c r="G48" s="335" t="s">
        <v>635</v>
      </c>
    </row>
    <row r="49" spans="2:7">
      <c r="B49" s="335">
        <v>46</v>
      </c>
      <c r="C49" s="337" t="s">
        <v>634</v>
      </c>
      <c r="D49" s="335">
        <v>1193504309</v>
      </c>
      <c r="E49" s="335" t="s">
        <v>794</v>
      </c>
      <c r="F49" s="335" t="s">
        <v>633</v>
      </c>
      <c r="G49" s="335" t="s">
        <v>620</v>
      </c>
    </row>
    <row r="50" spans="2:7">
      <c r="B50" s="335">
        <v>47</v>
      </c>
      <c r="C50" s="337" t="s">
        <v>632</v>
      </c>
      <c r="D50" s="335">
        <v>1077480823</v>
      </c>
      <c r="E50" s="335" t="s">
        <v>794</v>
      </c>
      <c r="F50" s="335" t="s">
        <v>621</v>
      </c>
      <c r="G50" s="335" t="s">
        <v>623</v>
      </c>
    </row>
    <row r="51" spans="2:7">
      <c r="B51" s="335">
        <v>48</v>
      </c>
      <c r="C51" s="337" t="s">
        <v>631</v>
      </c>
      <c r="D51" s="335">
        <v>1003891556</v>
      </c>
      <c r="E51" s="335" t="s">
        <v>794</v>
      </c>
      <c r="F51" s="335" t="s">
        <v>630</v>
      </c>
      <c r="G51" s="335" t="s">
        <v>629</v>
      </c>
    </row>
    <row r="52" spans="2:7">
      <c r="B52" s="335">
        <v>49</v>
      </c>
      <c r="C52" s="337" t="s">
        <v>628</v>
      </c>
      <c r="D52" s="335">
        <v>1003891556</v>
      </c>
      <c r="E52" s="335" t="s">
        <v>794</v>
      </c>
      <c r="F52" s="335" t="s">
        <v>627</v>
      </c>
      <c r="G52" s="335" t="s">
        <v>626</v>
      </c>
    </row>
    <row r="53" spans="2:7">
      <c r="B53" s="335">
        <v>50</v>
      </c>
      <c r="C53" s="337" t="s">
        <v>625</v>
      </c>
      <c r="D53" s="335">
        <v>1077844786</v>
      </c>
      <c r="E53" s="335" t="s">
        <v>794</v>
      </c>
      <c r="F53" s="335" t="s">
        <v>624</v>
      </c>
      <c r="G53" s="335" t="s">
        <v>623</v>
      </c>
    </row>
    <row r="54" spans="2:7">
      <c r="B54" s="335">
        <v>51</v>
      </c>
      <c r="C54" s="337" t="s">
        <v>622</v>
      </c>
      <c r="D54" s="335">
        <v>1007844796</v>
      </c>
      <c r="E54" s="335" t="s">
        <v>794</v>
      </c>
      <c r="F54" s="335" t="s">
        <v>621</v>
      </c>
      <c r="G54" s="335" t="s">
        <v>620</v>
      </c>
    </row>
    <row r="55" spans="2:7">
      <c r="B55" s="335">
        <v>52</v>
      </c>
      <c r="C55" s="337" t="s">
        <v>619</v>
      </c>
      <c r="D55" s="335">
        <v>11851134</v>
      </c>
      <c r="E55" s="335" t="s">
        <v>794</v>
      </c>
      <c r="F55" s="335" t="s">
        <v>533</v>
      </c>
      <c r="G55" s="335" t="s">
        <v>618</v>
      </c>
    </row>
    <row r="56" spans="2:7">
      <c r="B56" s="335">
        <v>53</v>
      </c>
      <c r="C56" s="337" t="s">
        <v>617</v>
      </c>
      <c r="D56" s="335">
        <v>11850680</v>
      </c>
      <c r="E56" s="335" t="s">
        <v>794</v>
      </c>
      <c r="F56" s="335" t="s">
        <v>616</v>
      </c>
      <c r="G56" s="335" t="s">
        <v>615</v>
      </c>
    </row>
    <row r="57" spans="2:7">
      <c r="B57" s="335">
        <v>54</v>
      </c>
      <c r="C57" s="337" t="s">
        <v>614</v>
      </c>
      <c r="D57" s="335">
        <v>11850922</v>
      </c>
      <c r="E57" s="335" t="s">
        <v>794</v>
      </c>
      <c r="F57" s="335" t="s">
        <v>526</v>
      </c>
      <c r="G57" s="335" t="s">
        <v>509</v>
      </c>
    </row>
    <row r="58" spans="2:7">
      <c r="B58" s="335">
        <v>55</v>
      </c>
      <c r="C58" s="337" t="s">
        <v>613</v>
      </c>
      <c r="D58" s="335">
        <v>1076876337</v>
      </c>
      <c r="E58" s="335" t="s">
        <v>794</v>
      </c>
      <c r="F58" s="335" t="s">
        <v>513</v>
      </c>
      <c r="G58" s="335" t="s">
        <v>562</v>
      </c>
    </row>
    <row r="59" spans="2:7">
      <c r="B59" s="335">
        <v>56</v>
      </c>
      <c r="C59" s="337" t="s">
        <v>612</v>
      </c>
      <c r="D59" s="335">
        <v>11951452</v>
      </c>
      <c r="E59" s="335" t="s">
        <v>794</v>
      </c>
      <c r="F59" s="335" t="s">
        <v>611</v>
      </c>
      <c r="G59" s="335" t="s">
        <v>558</v>
      </c>
    </row>
    <row r="60" spans="2:7">
      <c r="B60" s="335">
        <v>57</v>
      </c>
      <c r="C60" s="337" t="s">
        <v>610</v>
      </c>
      <c r="D60" s="335">
        <v>26374400</v>
      </c>
      <c r="E60" s="335" t="s">
        <v>794</v>
      </c>
      <c r="F60" s="335" t="s">
        <v>609</v>
      </c>
      <c r="G60" s="335" t="s">
        <v>512</v>
      </c>
    </row>
    <row r="61" spans="2:7">
      <c r="B61" s="335">
        <v>58</v>
      </c>
      <c r="C61" s="337" t="s">
        <v>608</v>
      </c>
      <c r="D61" s="335">
        <v>1003892754</v>
      </c>
      <c r="E61" s="335" t="s">
        <v>794</v>
      </c>
      <c r="F61" s="335" t="s">
        <v>607</v>
      </c>
      <c r="G61" s="335" t="s">
        <v>606</v>
      </c>
    </row>
    <row r="62" spans="2:7">
      <c r="B62" s="335">
        <v>59</v>
      </c>
      <c r="C62" s="337" t="s">
        <v>605</v>
      </c>
      <c r="D62" s="335">
        <v>11850966</v>
      </c>
      <c r="E62" s="335" t="s">
        <v>794</v>
      </c>
      <c r="F62" s="335" t="s">
        <v>604</v>
      </c>
      <c r="G62" s="335" t="s">
        <v>577</v>
      </c>
    </row>
    <row r="63" spans="2:7">
      <c r="B63" s="335">
        <v>60</v>
      </c>
      <c r="C63" s="337" t="s">
        <v>603</v>
      </c>
      <c r="D63" s="335">
        <v>4852761</v>
      </c>
      <c r="E63" s="335" t="s">
        <v>507</v>
      </c>
      <c r="F63" s="335" t="s">
        <v>602</v>
      </c>
      <c r="G63" s="335" t="s">
        <v>560</v>
      </c>
    </row>
    <row r="64" spans="2:7">
      <c r="B64" s="335">
        <v>61</v>
      </c>
      <c r="C64" s="337" t="s">
        <v>601</v>
      </c>
      <c r="D64" s="335">
        <v>26371763</v>
      </c>
      <c r="E64" s="335" t="s">
        <v>507</v>
      </c>
      <c r="F64" s="335" t="s">
        <v>600</v>
      </c>
      <c r="G64" s="335" t="s">
        <v>512</v>
      </c>
    </row>
    <row r="65" spans="2:7">
      <c r="B65" s="335">
        <v>62</v>
      </c>
      <c r="C65" s="337" t="s">
        <v>599</v>
      </c>
      <c r="D65" s="335">
        <v>1076877086</v>
      </c>
      <c r="E65" s="335" t="s">
        <v>507</v>
      </c>
      <c r="F65" s="335" t="s">
        <v>598</v>
      </c>
      <c r="G65" s="335" t="s">
        <v>560</v>
      </c>
    </row>
    <row r="66" spans="2:7">
      <c r="B66" s="335">
        <v>63</v>
      </c>
      <c r="C66" s="337" t="s">
        <v>597</v>
      </c>
      <c r="D66" s="335">
        <v>11850556</v>
      </c>
      <c r="E66" s="335" t="s">
        <v>507</v>
      </c>
      <c r="F66" s="335" t="s">
        <v>596</v>
      </c>
      <c r="G66" s="335" t="s">
        <v>595</v>
      </c>
    </row>
    <row r="67" spans="2:7">
      <c r="B67" s="335">
        <v>64</v>
      </c>
      <c r="C67" s="337" t="s">
        <v>594</v>
      </c>
      <c r="D67" s="335">
        <v>26374495</v>
      </c>
      <c r="E67" s="335" t="s">
        <v>507</v>
      </c>
      <c r="F67" s="335" t="s">
        <v>593</v>
      </c>
      <c r="G67" s="335" t="s">
        <v>592</v>
      </c>
    </row>
    <row r="68" spans="2:7">
      <c r="B68" s="335">
        <v>65</v>
      </c>
      <c r="C68" s="337" t="s">
        <v>591</v>
      </c>
      <c r="D68" s="335">
        <v>1003891577</v>
      </c>
      <c r="E68" s="335" t="s">
        <v>507</v>
      </c>
      <c r="F68" s="335" t="s">
        <v>590</v>
      </c>
      <c r="G68" s="335" t="s">
        <v>589</v>
      </c>
    </row>
    <row r="69" spans="2:7">
      <c r="B69" s="335">
        <v>66</v>
      </c>
      <c r="C69" s="337" t="s">
        <v>588</v>
      </c>
      <c r="D69" s="335">
        <v>1193038911</v>
      </c>
      <c r="E69" s="335" t="s">
        <v>507</v>
      </c>
      <c r="F69" s="335" t="s">
        <v>583</v>
      </c>
      <c r="G69" s="335" t="s">
        <v>587</v>
      </c>
    </row>
    <row r="70" spans="2:7">
      <c r="B70" s="335">
        <v>67</v>
      </c>
      <c r="C70" s="337" t="s">
        <v>586</v>
      </c>
      <c r="D70" s="335">
        <v>1076876375</v>
      </c>
      <c r="E70" s="335" t="s">
        <v>507</v>
      </c>
      <c r="F70" s="335" t="s">
        <v>578</v>
      </c>
      <c r="G70" s="335" t="s">
        <v>585</v>
      </c>
    </row>
    <row r="71" spans="2:7">
      <c r="B71" s="335">
        <v>68</v>
      </c>
      <c r="C71" s="337" t="s">
        <v>584</v>
      </c>
      <c r="D71" s="335">
        <v>1076876659</v>
      </c>
      <c r="E71" s="335" t="s">
        <v>507</v>
      </c>
      <c r="F71" s="335" t="s">
        <v>583</v>
      </c>
      <c r="G71" s="335" t="s">
        <v>582</v>
      </c>
    </row>
    <row r="72" spans="2:7">
      <c r="B72" s="335">
        <v>69</v>
      </c>
      <c r="C72" s="337" t="s">
        <v>581</v>
      </c>
      <c r="D72" s="335">
        <v>1076877018</v>
      </c>
      <c r="E72" s="335" t="s">
        <v>507</v>
      </c>
      <c r="F72" s="335" t="s">
        <v>580</v>
      </c>
      <c r="G72" s="335" t="s">
        <v>505</v>
      </c>
    </row>
    <row r="73" spans="2:7">
      <c r="B73" s="335">
        <v>70</v>
      </c>
      <c r="C73" s="337" t="s">
        <v>579</v>
      </c>
      <c r="D73" s="335">
        <v>1148452577</v>
      </c>
      <c r="E73" s="335" t="s">
        <v>507</v>
      </c>
      <c r="F73" s="335" t="s">
        <v>578</v>
      </c>
      <c r="G73" s="335" t="s">
        <v>577</v>
      </c>
    </row>
    <row r="74" spans="2:7">
      <c r="B74" s="335">
        <v>71</v>
      </c>
      <c r="C74" s="337" t="s">
        <v>576</v>
      </c>
      <c r="D74" s="335">
        <v>1193113118</v>
      </c>
      <c r="E74" s="335" t="s">
        <v>507</v>
      </c>
      <c r="F74" s="335" t="s">
        <v>533</v>
      </c>
      <c r="G74" s="335" t="s">
        <v>568</v>
      </c>
    </row>
    <row r="75" spans="2:7">
      <c r="B75" s="335">
        <v>72</v>
      </c>
      <c r="C75" s="337" t="s">
        <v>575</v>
      </c>
      <c r="D75" s="335">
        <v>1004011951</v>
      </c>
      <c r="E75" s="335" t="s">
        <v>507</v>
      </c>
      <c r="F75" s="335" t="s">
        <v>574</v>
      </c>
      <c r="G75" s="335" t="s">
        <v>505</v>
      </c>
    </row>
    <row r="76" spans="2:7">
      <c r="B76" s="335">
        <v>73</v>
      </c>
      <c r="C76" s="337" t="s">
        <v>573</v>
      </c>
      <c r="D76" s="335">
        <v>1193587463</v>
      </c>
      <c r="E76" s="335" t="s">
        <v>507</v>
      </c>
      <c r="F76" s="335" t="s">
        <v>566</v>
      </c>
      <c r="G76" s="335" t="s">
        <v>525</v>
      </c>
    </row>
    <row r="77" spans="2:7">
      <c r="B77" s="335">
        <v>74</v>
      </c>
      <c r="C77" s="337" t="s">
        <v>572</v>
      </c>
      <c r="D77" s="335">
        <v>1193458206</v>
      </c>
      <c r="E77" s="335" t="s">
        <v>507</v>
      </c>
      <c r="F77" s="335" t="s">
        <v>571</v>
      </c>
      <c r="G77" s="335" t="s">
        <v>570</v>
      </c>
    </row>
    <row r="78" spans="2:7">
      <c r="B78" s="335">
        <v>75</v>
      </c>
      <c r="C78" s="337" t="s">
        <v>569</v>
      </c>
      <c r="D78" s="335">
        <v>11851438</v>
      </c>
      <c r="E78" s="335" t="s">
        <v>507</v>
      </c>
      <c r="F78" s="335" t="s">
        <v>539</v>
      </c>
      <c r="G78" s="335" t="s">
        <v>568</v>
      </c>
    </row>
    <row r="79" spans="2:7">
      <c r="B79" s="335">
        <v>76</v>
      </c>
      <c r="C79" s="337" t="s">
        <v>567</v>
      </c>
      <c r="D79" s="335">
        <v>11851191</v>
      </c>
      <c r="E79" s="335" t="s">
        <v>507</v>
      </c>
      <c r="F79" s="335" t="s">
        <v>566</v>
      </c>
      <c r="G79" s="335" t="s">
        <v>562</v>
      </c>
    </row>
    <row r="80" spans="2:7">
      <c r="B80" s="335">
        <v>77</v>
      </c>
      <c r="C80" s="337" t="s">
        <v>565</v>
      </c>
      <c r="D80" s="335" t="s">
        <v>564</v>
      </c>
      <c r="E80" s="335" t="s">
        <v>507</v>
      </c>
      <c r="F80" s="335" t="s">
        <v>563</v>
      </c>
      <c r="G80" s="335" t="s">
        <v>562</v>
      </c>
    </row>
    <row r="81" spans="2:7">
      <c r="B81" s="335">
        <v>78</v>
      </c>
      <c r="C81" s="337" t="s">
        <v>561</v>
      </c>
      <c r="D81" s="335">
        <v>11850793</v>
      </c>
      <c r="E81" s="335" t="s">
        <v>507</v>
      </c>
      <c r="F81" s="335" t="s">
        <v>543</v>
      </c>
      <c r="G81" s="335" t="s">
        <v>560</v>
      </c>
    </row>
    <row r="82" spans="2:7">
      <c r="B82" s="335">
        <v>79</v>
      </c>
      <c r="C82" s="337" t="s">
        <v>559</v>
      </c>
      <c r="D82" s="335">
        <v>11850986</v>
      </c>
      <c r="E82" s="335" t="s">
        <v>507</v>
      </c>
      <c r="F82" s="335" t="s">
        <v>549</v>
      </c>
      <c r="G82" s="335" t="s">
        <v>558</v>
      </c>
    </row>
    <row r="83" spans="2:7">
      <c r="B83" s="335">
        <v>80</v>
      </c>
      <c r="C83" s="337" t="s">
        <v>557</v>
      </c>
      <c r="D83" s="335">
        <v>1010052679</v>
      </c>
      <c r="E83" s="335" t="s">
        <v>507</v>
      </c>
      <c r="F83" s="335" t="s">
        <v>555</v>
      </c>
      <c r="G83" s="335" t="s">
        <v>505</v>
      </c>
    </row>
    <row r="84" spans="2:7">
      <c r="B84" s="335">
        <v>81</v>
      </c>
      <c r="C84" s="337" t="s">
        <v>556</v>
      </c>
      <c r="D84" s="335">
        <v>1003891578</v>
      </c>
      <c r="E84" s="335" t="s">
        <v>507</v>
      </c>
      <c r="F84" s="335" t="s">
        <v>555</v>
      </c>
      <c r="G84" s="335" t="s">
        <v>554</v>
      </c>
    </row>
    <row r="85" spans="2:7">
      <c r="B85" s="335">
        <v>82</v>
      </c>
      <c r="C85" s="337" t="s">
        <v>553</v>
      </c>
      <c r="D85" s="335">
        <v>26374154</v>
      </c>
      <c r="E85" s="335" t="s">
        <v>507</v>
      </c>
      <c r="F85" s="335" t="s">
        <v>552</v>
      </c>
      <c r="G85" s="335" t="s">
        <v>551</v>
      </c>
    </row>
    <row r="86" spans="2:7">
      <c r="B86" s="335">
        <v>83</v>
      </c>
      <c r="C86" s="337" t="s">
        <v>550</v>
      </c>
      <c r="D86" s="335">
        <v>11850973</v>
      </c>
      <c r="E86" s="335" t="s">
        <v>507</v>
      </c>
      <c r="F86" s="335" t="s">
        <v>549</v>
      </c>
      <c r="G86" s="335" t="s">
        <v>548</v>
      </c>
    </row>
    <row r="87" spans="2:7">
      <c r="B87" s="335">
        <v>84</v>
      </c>
      <c r="C87" s="337" t="s">
        <v>547</v>
      </c>
      <c r="D87" s="335">
        <v>11850921</v>
      </c>
      <c r="E87" s="335" t="s">
        <v>507</v>
      </c>
      <c r="F87" s="335" t="s">
        <v>546</v>
      </c>
      <c r="G87" s="335" t="s">
        <v>545</v>
      </c>
    </row>
    <row r="88" spans="2:7">
      <c r="B88" s="335">
        <v>85</v>
      </c>
      <c r="C88" s="337" t="s">
        <v>544</v>
      </c>
      <c r="D88" s="335">
        <v>1148452584</v>
      </c>
      <c r="E88" s="335" t="s">
        <v>507</v>
      </c>
      <c r="F88" s="335" t="s">
        <v>543</v>
      </c>
      <c r="G88" s="335" t="s">
        <v>515</v>
      </c>
    </row>
    <row r="89" spans="2:7">
      <c r="B89" s="335">
        <v>86</v>
      </c>
      <c r="C89" s="337" t="s">
        <v>542</v>
      </c>
      <c r="D89" s="335">
        <v>1147695265</v>
      </c>
      <c r="E89" s="335" t="s">
        <v>507</v>
      </c>
      <c r="F89" s="335" t="s">
        <v>541</v>
      </c>
      <c r="G89" s="335" t="s">
        <v>535</v>
      </c>
    </row>
    <row r="90" spans="2:7">
      <c r="B90" s="335">
        <v>87</v>
      </c>
      <c r="C90" s="337" t="s">
        <v>540</v>
      </c>
      <c r="D90" s="335">
        <v>11851469</v>
      </c>
      <c r="E90" s="335" t="s">
        <v>507</v>
      </c>
      <c r="F90" s="335" t="s">
        <v>539</v>
      </c>
      <c r="G90" s="335" t="s">
        <v>538</v>
      </c>
    </row>
    <row r="91" spans="2:7">
      <c r="B91" s="335">
        <v>88</v>
      </c>
      <c r="C91" s="337" t="s">
        <v>537</v>
      </c>
      <c r="D91" s="335">
        <v>11850421</v>
      </c>
      <c r="E91" s="335" t="s">
        <v>507</v>
      </c>
      <c r="F91" s="335" t="s">
        <v>536</v>
      </c>
      <c r="G91" s="335" t="s">
        <v>535</v>
      </c>
    </row>
    <row r="92" spans="2:7">
      <c r="B92" s="335">
        <v>89</v>
      </c>
      <c r="C92" s="337" t="s">
        <v>534</v>
      </c>
      <c r="D92" s="335">
        <v>1078666015</v>
      </c>
      <c r="E92" s="335" t="s">
        <v>507</v>
      </c>
      <c r="F92" s="335" t="s">
        <v>533</v>
      </c>
      <c r="G92" s="335" t="s">
        <v>509</v>
      </c>
    </row>
    <row r="93" spans="2:7">
      <c r="B93" s="335">
        <v>90</v>
      </c>
      <c r="C93" s="337" t="s">
        <v>532</v>
      </c>
      <c r="D93" s="335">
        <v>1193037309</v>
      </c>
      <c r="E93" s="335" t="s">
        <v>507</v>
      </c>
      <c r="F93" s="335" t="s">
        <v>531</v>
      </c>
      <c r="G93" s="335" t="s">
        <v>525</v>
      </c>
    </row>
    <row r="94" spans="2:7">
      <c r="B94" s="335">
        <v>91</v>
      </c>
      <c r="C94" s="337" t="s">
        <v>530</v>
      </c>
      <c r="D94" s="335">
        <v>1076877370</v>
      </c>
      <c r="E94" s="335" t="s">
        <v>507</v>
      </c>
      <c r="F94" s="335" t="s">
        <v>529</v>
      </c>
      <c r="G94" s="335" t="s">
        <v>509</v>
      </c>
    </row>
    <row r="95" spans="2:7">
      <c r="B95" s="335">
        <v>92</v>
      </c>
      <c r="C95" s="337" t="s">
        <v>528</v>
      </c>
      <c r="D95" s="335">
        <v>11851231</v>
      </c>
      <c r="E95" s="335" t="s">
        <v>507</v>
      </c>
      <c r="F95" s="335" t="s">
        <v>526</v>
      </c>
      <c r="G95" s="335" t="s">
        <v>520</v>
      </c>
    </row>
    <row r="96" spans="2:7">
      <c r="B96" s="335">
        <v>93</v>
      </c>
      <c r="C96" s="337" t="s">
        <v>527</v>
      </c>
      <c r="D96" s="335">
        <v>1076876291</v>
      </c>
      <c r="E96" s="335" t="s">
        <v>507</v>
      </c>
      <c r="F96" s="335" t="s">
        <v>526</v>
      </c>
      <c r="G96" s="335" t="s">
        <v>525</v>
      </c>
    </row>
    <row r="97" spans="2:7">
      <c r="B97" s="335">
        <v>94</v>
      </c>
      <c r="C97" s="337" t="s">
        <v>524</v>
      </c>
      <c r="D97" s="335">
        <v>11851468</v>
      </c>
      <c r="E97" s="335" t="s">
        <v>507</v>
      </c>
      <c r="F97" s="335" t="s">
        <v>523</v>
      </c>
      <c r="G97" s="335" t="s">
        <v>509</v>
      </c>
    </row>
    <row r="98" spans="2:7">
      <c r="B98" s="335">
        <v>95</v>
      </c>
      <c r="C98" s="337" t="s">
        <v>522</v>
      </c>
      <c r="D98" s="335">
        <v>1076876925</v>
      </c>
      <c r="E98" s="335" t="s">
        <v>507</v>
      </c>
      <c r="F98" s="335" t="s">
        <v>521</v>
      </c>
      <c r="G98" s="335" t="s">
        <v>520</v>
      </c>
    </row>
    <row r="99" spans="2:7">
      <c r="B99" s="335">
        <v>96</v>
      </c>
      <c r="C99" s="337" t="s">
        <v>519</v>
      </c>
      <c r="D99" s="335">
        <v>82384795</v>
      </c>
      <c r="E99" s="335" t="s">
        <v>507</v>
      </c>
      <c r="F99" s="335" t="s">
        <v>516</v>
      </c>
      <c r="G99" s="335" t="s">
        <v>518</v>
      </c>
    </row>
    <row r="100" spans="2:7">
      <c r="B100" s="335">
        <v>97</v>
      </c>
      <c r="C100" s="337" t="s">
        <v>517</v>
      </c>
      <c r="D100" s="335">
        <v>26374492</v>
      </c>
      <c r="E100" s="335" t="s">
        <v>507</v>
      </c>
      <c r="F100" s="335" t="s">
        <v>516</v>
      </c>
      <c r="G100" s="335" t="s">
        <v>515</v>
      </c>
    </row>
    <row r="101" spans="2:7">
      <c r="B101" s="335">
        <v>98</v>
      </c>
      <c r="C101" s="337" t="s">
        <v>514</v>
      </c>
      <c r="D101" s="335">
        <v>1078423335</v>
      </c>
      <c r="E101" s="335" t="s">
        <v>507</v>
      </c>
      <c r="F101" s="335" t="s">
        <v>513</v>
      </c>
      <c r="G101" s="335" t="s">
        <v>512</v>
      </c>
    </row>
    <row r="102" spans="2:7">
      <c r="B102" s="335">
        <v>99</v>
      </c>
      <c r="C102" s="337" t="s">
        <v>511</v>
      </c>
      <c r="D102" s="335">
        <v>26371603</v>
      </c>
      <c r="E102" s="335" t="s">
        <v>507</v>
      </c>
      <c r="F102" s="335" t="s">
        <v>510</v>
      </c>
      <c r="G102" s="335" t="s">
        <v>509</v>
      </c>
    </row>
    <row r="103" spans="2:7">
      <c r="B103" s="335">
        <v>100</v>
      </c>
      <c r="C103" s="337" t="s">
        <v>508</v>
      </c>
      <c r="D103" s="335">
        <v>21880992</v>
      </c>
      <c r="E103" s="335" t="s">
        <v>507</v>
      </c>
      <c r="F103" s="335" t="s">
        <v>506</v>
      </c>
      <c r="G103" s="335" t="s">
        <v>505</v>
      </c>
    </row>
    <row r="104" spans="2:7">
      <c r="B104" s="335">
        <v>101</v>
      </c>
      <c r="C104" s="337" t="s">
        <v>504</v>
      </c>
      <c r="D104" s="335">
        <v>1076877614</v>
      </c>
      <c r="E104" s="335" t="s">
        <v>507</v>
      </c>
      <c r="F104" s="335" t="s">
        <v>489</v>
      </c>
      <c r="G104" s="335" t="s">
        <v>503</v>
      </c>
    </row>
    <row r="105" spans="2:7">
      <c r="B105" s="335">
        <v>102</v>
      </c>
      <c r="C105" s="337" t="s">
        <v>502</v>
      </c>
      <c r="D105" s="335">
        <v>1078638054</v>
      </c>
      <c r="E105" s="335" t="s">
        <v>507</v>
      </c>
      <c r="F105" s="335" t="s">
        <v>501</v>
      </c>
      <c r="G105" s="335" t="s">
        <v>466</v>
      </c>
    </row>
    <row r="106" spans="2:7">
      <c r="B106" s="335">
        <v>103</v>
      </c>
      <c r="C106" s="337" t="s">
        <v>500</v>
      </c>
      <c r="D106" s="335">
        <v>11865325</v>
      </c>
      <c r="E106" s="335" t="s">
        <v>507</v>
      </c>
      <c r="F106" s="335" t="s">
        <v>492</v>
      </c>
      <c r="G106" s="335" t="s">
        <v>499</v>
      </c>
    </row>
    <row r="107" spans="2:7">
      <c r="B107" s="335">
        <v>104</v>
      </c>
      <c r="C107" s="337" t="s">
        <v>498</v>
      </c>
      <c r="D107" s="335">
        <v>1193402047</v>
      </c>
      <c r="E107" s="335" t="s">
        <v>507</v>
      </c>
      <c r="F107" s="335" t="s">
        <v>458</v>
      </c>
      <c r="G107" s="335" t="s">
        <v>497</v>
      </c>
    </row>
    <row r="108" spans="2:7">
      <c r="B108" s="335">
        <v>105</v>
      </c>
      <c r="C108" s="337" t="s">
        <v>496</v>
      </c>
      <c r="D108" s="335">
        <v>26371764</v>
      </c>
      <c r="E108" s="335" t="s">
        <v>507</v>
      </c>
      <c r="F108" s="335" t="s">
        <v>495</v>
      </c>
      <c r="G108" s="335" t="s">
        <v>494</v>
      </c>
    </row>
    <row r="109" spans="2:7">
      <c r="B109" s="335">
        <v>106</v>
      </c>
      <c r="C109" s="337" t="s">
        <v>493</v>
      </c>
      <c r="D109" s="335">
        <v>11851033</v>
      </c>
      <c r="E109" s="335" t="s">
        <v>507</v>
      </c>
      <c r="F109" s="335" t="s">
        <v>492</v>
      </c>
      <c r="G109" s="335" t="s">
        <v>491</v>
      </c>
    </row>
    <row r="110" spans="2:7">
      <c r="B110" s="335">
        <v>107</v>
      </c>
      <c r="C110" s="337" t="s">
        <v>490</v>
      </c>
      <c r="D110" s="335">
        <v>11850971</v>
      </c>
      <c r="E110" s="335" t="s">
        <v>507</v>
      </c>
      <c r="F110" s="335" t="s">
        <v>489</v>
      </c>
      <c r="G110" s="335" t="s">
        <v>488</v>
      </c>
    </row>
    <row r="111" spans="2:7">
      <c r="B111" s="335">
        <v>108</v>
      </c>
      <c r="C111" s="337" t="s">
        <v>487</v>
      </c>
      <c r="D111" s="335">
        <v>1007604395</v>
      </c>
      <c r="E111" s="335" t="s">
        <v>507</v>
      </c>
      <c r="F111" s="335" t="s">
        <v>486</v>
      </c>
      <c r="G111" s="335" t="s">
        <v>479</v>
      </c>
    </row>
    <row r="112" spans="2:7">
      <c r="B112" s="335">
        <v>109</v>
      </c>
      <c r="C112" s="337" t="s">
        <v>485</v>
      </c>
      <c r="D112" s="335">
        <v>1193131131</v>
      </c>
      <c r="E112" s="335" t="s">
        <v>507</v>
      </c>
      <c r="F112" s="335" t="s">
        <v>484</v>
      </c>
      <c r="G112" s="335" t="s">
        <v>483</v>
      </c>
    </row>
    <row r="113" spans="2:7">
      <c r="B113" s="335">
        <v>110</v>
      </c>
      <c r="C113" s="337" t="s">
        <v>482</v>
      </c>
      <c r="D113" s="335">
        <v>11850754</v>
      </c>
      <c r="E113" s="335" t="s">
        <v>507</v>
      </c>
      <c r="F113" s="335" t="s">
        <v>472</v>
      </c>
      <c r="G113" s="335" t="s">
        <v>481</v>
      </c>
    </row>
    <row r="114" spans="2:7">
      <c r="B114" s="335">
        <v>111</v>
      </c>
      <c r="C114" s="337" t="s">
        <v>480</v>
      </c>
      <c r="D114" s="335">
        <v>11851447</v>
      </c>
      <c r="E114" s="335" t="s">
        <v>507</v>
      </c>
      <c r="F114" s="335" t="s">
        <v>472</v>
      </c>
      <c r="G114" s="335" t="s">
        <v>479</v>
      </c>
    </row>
    <row r="115" spans="2:7">
      <c r="B115" s="335">
        <v>112</v>
      </c>
      <c r="C115" s="337" t="s">
        <v>478</v>
      </c>
      <c r="D115" s="335">
        <v>1193113174</v>
      </c>
      <c r="E115" s="335" t="s">
        <v>507</v>
      </c>
      <c r="F115" s="335" t="s">
        <v>464</v>
      </c>
      <c r="G115" s="335" t="s">
        <v>477</v>
      </c>
    </row>
    <row r="116" spans="2:7">
      <c r="B116" s="335">
        <v>113</v>
      </c>
      <c r="C116" s="337" t="s">
        <v>476</v>
      </c>
      <c r="D116" s="335">
        <v>11851449</v>
      </c>
      <c r="E116" s="335" t="s">
        <v>507</v>
      </c>
      <c r="F116" s="335" t="s">
        <v>475</v>
      </c>
      <c r="G116" s="335" t="s">
        <v>474</v>
      </c>
    </row>
    <row r="117" spans="2:7">
      <c r="B117" s="335">
        <v>114</v>
      </c>
      <c r="C117" s="337" t="s">
        <v>473</v>
      </c>
      <c r="D117" s="335">
        <v>1076877450</v>
      </c>
      <c r="E117" s="335" t="s">
        <v>507</v>
      </c>
      <c r="F117" s="335" t="s">
        <v>472</v>
      </c>
      <c r="G117" s="335" t="s">
        <v>469</v>
      </c>
    </row>
    <row r="118" spans="2:7">
      <c r="B118" s="335">
        <v>115</v>
      </c>
      <c r="C118" s="337" t="s">
        <v>471</v>
      </c>
      <c r="D118" s="335">
        <v>1148452559</v>
      </c>
      <c r="E118" s="335" t="s">
        <v>507</v>
      </c>
      <c r="F118" s="335" t="s">
        <v>470</v>
      </c>
      <c r="G118" s="335" t="s">
        <v>469</v>
      </c>
    </row>
    <row r="119" spans="2:7">
      <c r="B119" s="335">
        <v>116</v>
      </c>
      <c r="C119" s="337" t="s">
        <v>468</v>
      </c>
      <c r="D119" s="335">
        <v>1149443869</v>
      </c>
      <c r="E119" s="335" t="s">
        <v>507</v>
      </c>
      <c r="F119" s="335" t="s">
        <v>467</v>
      </c>
      <c r="G119" s="335" t="s">
        <v>466</v>
      </c>
    </row>
    <row r="120" spans="2:7">
      <c r="B120" s="335">
        <v>117</v>
      </c>
      <c r="C120" s="337" t="s">
        <v>465</v>
      </c>
      <c r="D120" s="335">
        <v>1076876618</v>
      </c>
      <c r="E120" s="335" t="s">
        <v>507</v>
      </c>
      <c r="F120" s="335" t="s">
        <v>464</v>
      </c>
      <c r="G120" s="335" t="s">
        <v>463</v>
      </c>
    </row>
    <row r="121" spans="2:7">
      <c r="B121" s="335">
        <v>118</v>
      </c>
      <c r="C121" s="337" t="s">
        <v>462</v>
      </c>
      <c r="D121" s="335">
        <v>1078666167</v>
      </c>
      <c r="E121" s="335" t="s">
        <v>507</v>
      </c>
      <c r="F121" s="335" t="s">
        <v>461</v>
      </c>
      <c r="G121" s="335" t="s">
        <v>460</v>
      </c>
    </row>
    <row r="122" spans="2:7">
      <c r="B122" s="335">
        <v>119</v>
      </c>
      <c r="C122" s="337" t="s">
        <v>459</v>
      </c>
      <c r="D122" s="335">
        <v>1076877691</v>
      </c>
      <c r="E122" s="335" t="s">
        <v>507</v>
      </c>
      <c r="F122" s="335" t="s">
        <v>458</v>
      </c>
      <c r="G122" s="335" t="s">
        <v>457</v>
      </c>
    </row>
    <row r="123" spans="2:7">
      <c r="B123" s="335">
        <v>120</v>
      </c>
      <c r="C123" s="337" t="s">
        <v>456</v>
      </c>
      <c r="D123" s="335">
        <v>4848098</v>
      </c>
      <c r="E123" s="335" t="s">
        <v>507</v>
      </c>
      <c r="F123" s="335" t="s">
        <v>455</v>
      </c>
      <c r="G123" s="335" t="s">
        <v>454</v>
      </c>
    </row>
    <row r="124" spans="2:7">
      <c r="B124" s="335">
        <v>121</v>
      </c>
      <c r="C124" s="337" t="s">
        <v>453</v>
      </c>
      <c r="D124" s="335">
        <v>11850297</v>
      </c>
      <c r="E124" s="335" t="s">
        <v>507</v>
      </c>
      <c r="F124" s="335" t="s">
        <v>452</v>
      </c>
      <c r="G124" s="335" t="s">
        <v>439</v>
      </c>
    </row>
    <row r="125" spans="2:7">
      <c r="B125" s="335">
        <v>122</v>
      </c>
      <c r="C125" s="337" t="s">
        <v>451</v>
      </c>
      <c r="D125" s="335">
        <v>1193520759</v>
      </c>
      <c r="E125" s="335" t="s">
        <v>507</v>
      </c>
      <c r="F125" s="335" t="s">
        <v>389</v>
      </c>
      <c r="G125" s="335" t="s">
        <v>382</v>
      </c>
    </row>
    <row r="126" spans="2:7">
      <c r="B126" s="335">
        <v>123</v>
      </c>
      <c r="C126" s="337" t="s">
        <v>450</v>
      </c>
      <c r="D126" s="335">
        <v>11885634</v>
      </c>
      <c r="E126" s="335" t="s">
        <v>507</v>
      </c>
      <c r="F126" s="335" t="s">
        <v>411</v>
      </c>
      <c r="G126" s="335" t="s">
        <v>382</v>
      </c>
    </row>
    <row r="127" spans="2:7">
      <c r="B127" s="335">
        <v>124</v>
      </c>
      <c r="C127" s="337" t="s">
        <v>449</v>
      </c>
      <c r="D127" s="335">
        <v>11850456</v>
      </c>
      <c r="E127" s="335" t="s">
        <v>507</v>
      </c>
      <c r="F127" s="335" t="s">
        <v>444</v>
      </c>
      <c r="G127" s="335" t="s">
        <v>400</v>
      </c>
    </row>
    <row r="128" spans="2:7">
      <c r="B128" s="335">
        <v>125</v>
      </c>
      <c r="C128" s="337" t="s">
        <v>448</v>
      </c>
      <c r="D128" s="335">
        <v>4848071</v>
      </c>
      <c r="E128" s="335" t="s">
        <v>507</v>
      </c>
      <c r="F128" s="335" t="s">
        <v>444</v>
      </c>
      <c r="G128" s="335" t="s">
        <v>447</v>
      </c>
    </row>
    <row r="129" spans="2:7">
      <c r="B129" s="335">
        <v>126</v>
      </c>
      <c r="C129" s="337" t="s">
        <v>446</v>
      </c>
      <c r="D129" s="335">
        <v>11865350</v>
      </c>
      <c r="E129" s="335" t="s">
        <v>507</v>
      </c>
      <c r="F129" s="335" t="s">
        <v>398</v>
      </c>
      <c r="G129" s="335" t="s">
        <v>422</v>
      </c>
    </row>
    <row r="130" spans="2:7">
      <c r="B130" s="335">
        <v>127</v>
      </c>
      <c r="C130" s="337" t="s">
        <v>445</v>
      </c>
      <c r="D130" s="335">
        <v>12002044</v>
      </c>
      <c r="E130" s="335" t="s">
        <v>507</v>
      </c>
      <c r="F130" s="335" t="s">
        <v>444</v>
      </c>
      <c r="G130" s="335" t="s">
        <v>382</v>
      </c>
    </row>
    <row r="131" spans="2:7">
      <c r="B131" s="335">
        <v>128</v>
      </c>
      <c r="C131" s="337" t="s">
        <v>443</v>
      </c>
      <c r="D131" s="335">
        <v>11851353</v>
      </c>
      <c r="E131" s="335" t="s">
        <v>507</v>
      </c>
      <c r="F131" s="335" t="s">
        <v>442</v>
      </c>
      <c r="G131" s="335" t="s">
        <v>441</v>
      </c>
    </row>
    <row r="132" spans="2:7">
      <c r="B132" s="335">
        <v>129</v>
      </c>
      <c r="C132" s="337" t="s">
        <v>440</v>
      </c>
      <c r="D132" s="335">
        <v>1076876315</v>
      </c>
      <c r="E132" s="335" t="s">
        <v>507</v>
      </c>
      <c r="F132" s="335" t="s">
        <v>409</v>
      </c>
      <c r="G132" s="335" t="s">
        <v>439</v>
      </c>
    </row>
    <row r="133" spans="2:7">
      <c r="B133" s="335">
        <v>130</v>
      </c>
      <c r="C133" s="337" t="s">
        <v>438</v>
      </c>
      <c r="D133" s="335">
        <v>1003891606</v>
      </c>
      <c r="E133" s="335" t="s">
        <v>507</v>
      </c>
      <c r="F133" s="335" t="s">
        <v>437</v>
      </c>
      <c r="G133" s="335" t="s">
        <v>382</v>
      </c>
    </row>
    <row r="134" spans="2:7">
      <c r="B134" s="335">
        <v>131</v>
      </c>
      <c r="C134" s="337" t="s">
        <v>436</v>
      </c>
      <c r="D134" s="335">
        <v>11851441</v>
      </c>
      <c r="E134" s="335" t="s">
        <v>507</v>
      </c>
      <c r="F134" s="335" t="s">
        <v>435</v>
      </c>
      <c r="G134" s="335" t="s">
        <v>434</v>
      </c>
    </row>
    <row r="135" spans="2:7">
      <c r="B135" s="335">
        <v>132</v>
      </c>
      <c r="C135" s="337" t="s">
        <v>433</v>
      </c>
      <c r="D135" s="335">
        <v>1133669094</v>
      </c>
      <c r="E135" s="335" t="s">
        <v>507</v>
      </c>
      <c r="F135" s="335" t="s">
        <v>432</v>
      </c>
      <c r="G135" s="335" t="s">
        <v>431</v>
      </c>
    </row>
    <row r="136" spans="2:7">
      <c r="B136" s="335">
        <v>133</v>
      </c>
      <c r="C136" s="337" t="s">
        <v>430</v>
      </c>
      <c r="D136" s="335">
        <v>1076877977</v>
      </c>
      <c r="E136" s="335" t="s">
        <v>507</v>
      </c>
      <c r="F136" s="335" t="s">
        <v>429</v>
      </c>
      <c r="G136" s="335" t="s">
        <v>400</v>
      </c>
    </row>
    <row r="137" spans="2:7">
      <c r="B137" s="335">
        <v>134</v>
      </c>
      <c r="C137" s="337" t="s">
        <v>428</v>
      </c>
      <c r="D137" s="335">
        <v>11851141</v>
      </c>
      <c r="E137" s="335" t="s">
        <v>507</v>
      </c>
      <c r="F137" s="335" t="s">
        <v>427</v>
      </c>
      <c r="G137" s="335" t="s">
        <v>385</v>
      </c>
    </row>
    <row r="138" spans="2:7">
      <c r="B138" s="335">
        <v>135</v>
      </c>
      <c r="C138" s="337" t="s">
        <v>426</v>
      </c>
      <c r="D138" s="335">
        <v>1193033717</v>
      </c>
      <c r="E138" s="335" t="s">
        <v>507</v>
      </c>
      <c r="F138" s="335" t="s">
        <v>425</v>
      </c>
      <c r="G138" s="335" t="s">
        <v>403</v>
      </c>
    </row>
    <row r="139" spans="2:7">
      <c r="B139" s="335">
        <v>136</v>
      </c>
      <c r="C139" s="337" t="s">
        <v>424</v>
      </c>
      <c r="D139" s="335">
        <v>11850777</v>
      </c>
      <c r="E139" s="335" t="s">
        <v>507</v>
      </c>
      <c r="F139" s="335" t="s">
        <v>423</v>
      </c>
      <c r="G139" s="335" t="s">
        <v>422</v>
      </c>
    </row>
    <row r="140" spans="2:7">
      <c r="B140" s="335">
        <v>137</v>
      </c>
      <c r="C140" s="337" t="s">
        <v>421</v>
      </c>
      <c r="D140" s="335">
        <v>1148452595</v>
      </c>
      <c r="E140" s="335" t="s">
        <v>507</v>
      </c>
      <c r="F140" s="335" t="s">
        <v>420</v>
      </c>
      <c r="G140" s="335" t="s">
        <v>419</v>
      </c>
    </row>
    <row r="141" spans="2:7">
      <c r="B141" s="335">
        <v>138</v>
      </c>
      <c r="C141" s="337" t="s">
        <v>418</v>
      </c>
      <c r="D141" s="335">
        <v>11851164</v>
      </c>
      <c r="E141" s="335" t="s">
        <v>507</v>
      </c>
      <c r="F141" s="335" t="s">
        <v>417</v>
      </c>
      <c r="G141" s="335" t="s">
        <v>416</v>
      </c>
    </row>
    <row r="142" spans="2:7">
      <c r="B142" s="335">
        <v>139</v>
      </c>
      <c r="C142" s="337" t="s">
        <v>415</v>
      </c>
      <c r="D142" s="335">
        <v>4848085</v>
      </c>
      <c r="E142" s="335" t="s">
        <v>507</v>
      </c>
      <c r="F142" s="335" t="s">
        <v>414</v>
      </c>
      <c r="G142" s="335" t="s">
        <v>413</v>
      </c>
    </row>
    <row r="143" spans="2:7">
      <c r="B143" s="335">
        <v>140</v>
      </c>
      <c r="C143" s="337" t="s">
        <v>412</v>
      </c>
      <c r="D143" s="335">
        <v>1133684284</v>
      </c>
      <c r="E143" s="335" t="s">
        <v>507</v>
      </c>
      <c r="F143" s="335" t="s">
        <v>411</v>
      </c>
      <c r="G143" s="335" t="s">
        <v>397</v>
      </c>
    </row>
    <row r="144" spans="2:7">
      <c r="B144" s="335">
        <v>141</v>
      </c>
      <c r="C144" s="337" t="s">
        <v>410</v>
      </c>
      <c r="D144" s="335">
        <v>1149443875</v>
      </c>
      <c r="E144" s="335" t="s">
        <v>507</v>
      </c>
      <c r="F144" s="335" t="s">
        <v>409</v>
      </c>
      <c r="G144" s="335" t="s">
        <v>406</v>
      </c>
    </row>
    <row r="145" spans="2:7">
      <c r="B145" s="335">
        <v>142</v>
      </c>
      <c r="C145" s="337" t="s">
        <v>408</v>
      </c>
      <c r="D145" s="335">
        <v>1003787126</v>
      </c>
      <c r="E145" s="335" t="s">
        <v>507</v>
      </c>
      <c r="F145" s="335" t="s">
        <v>407</v>
      </c>
      <c r="G145" s="335" t="s">
        <v>406</v>
      </c>
    </row>
    <row r="146" spans="2:7">
      <c r="B146" s="335">
        <v>143</v>
      </c>
      <c r="C146" s="337" t="s">
        <v>405</v>
      </c>
      <c r="D146" s="335">
        <v>1076876962</v>
      </c>
      <c r="E146" s="335" t="s">
        <v>507</v>
      </c>
      <c r="F146" s="335" t="s">
        <v>404</v>
      </c>
      <c r="G146" s="335" t="s">
        <v>403</v>
      </c>
    </row>
    <row r="147" spans="2:7">
      <c r="B147" s="335">
        <v>144</v>
      </c>
      <c r="C147" s="337" t="s">
        <v>402</v>
      </c>
      <c r="D147" s="335">
        <v>11709006</v>
      </c>
      <c r="E147" s="335" t="s">
        <v>507</v>
      </c>
      <c r="F147" s="335" t="s">
        <v>401</v>
      </c>
      <c r="G147" s="335" t="s">
        <v>400</v>
      </c>
    </row>
    <row r="148" spans="2:7">
      <c r="B148" s="335">
        <v>145</v>
      </c>
      <c r="C148" s="337" t="s">
        <v>399</v>
      </c>
      <c r="D148" s="335">
        <v>1133664475</v>
      </c>
      <c r="E148" s="335" t="s">
        <v>507</v>
      </c>
      <c r="F148" s="335" t="s">
        <v>398</v>
      </c>
      <c r="G148" s="335" t="s">
        <v>397</v>
      </c>
    </row>
    <row r="149" spans="2:7">
      <c r="B149" s="335">
        <v>146</v>
      </c>
      <c r="C149" s="337" t="s">
        <v>396</v>
      </c>
      <c r="D149" s="335">
        <v>11865128</v>
      </c>
      <c r="E149" s="335" t="s">
        <v>507</v>
      </c>
      <c r="F149" s="335" t="s">
        <v>395</v>
      </c>
      <c r="G149" s="335" t="s">
        <v>394</v>
      </c>
    </row>
    <row r="150" spans="2:7">
      <c r="B150" s="335">
        <v>147</v>
      </c>
      <c r="C150" s="337" t="s">
        <v>393</v>
      </c>
      <c r="D150" s="335">
        <v>11851028</v>
      </c>
      <c r="E150" s="335" t="s">
        <v>507</v>
      </c>
      <c r="F150" s="335" t="s">
        <v>392</v>
      </c>
      <c r="G150" s="335" t="s">
        <v>391</v>
      </c>
    </row>
    <row r="151" spans="2:7">
      <c r="B151" s="335">
        <v>148</v>
      </c>
      <c r="C151" s="337" t="s">
        <v>390</v>
      </c>
      <c r="D151" s="335">
        <v>11850724</v>
      </c>
      <c r="E151" s="335" t="s">
        <v>507</v>
      </c>
      <c r="F151" s="335" t="s">
        <v>389</v>
      </c>
      <c r="G151" s="335" t="s">
        <v>388</v>
      </c>
    </row>
    <row r="152" spans="2:7">
      <c r="B152" s="335">
        <v>149</v>
      </c>
      <c r="C152" s="337" t="s">
        <v>387</v>
      </c>
      <c r="D152" s="335">
        <v>11850853</v>
      </c>
      <c r="E152" s="335" t="s">
        <v>507</v>
      </c>
      <c r="F152" s="335" t="s">
        <v>386</v>
      </c>
      <c r="G152" s="335" t="s">
        <v>385</v>
      </c>
    </row>
    <row r="153" spans="2:7">
      <c r="B153" s="336">
        <v>150</v>
      </c>
      <c r="C153" s="337" t="s">
        <v>384</v>
      </c>
      <c r="D153" s="335">
        <v>26371746</v>
      </c>
      <c r="E153" s="335" t="s">
        <v>507</v>
      </c>
      <c r="F153" s="335" t="s">
        <v>383</v>
      </c>
      <c r="G153" s="335" t="s">
        <v>382</v>
      </c>
    </row>
  </sheetData>
  <mergeCells count="2">
    <mergeCell ref="F3:G3"/>
    <mergeCell ref="B2:G2"/>
  </mergeCells>
  <pageMargins left="0.7" right="0.7" top="0.75" bottom="0.75" header="0.3" footer="0.3"/>
  <pageSetup paperSize="9" scale="41" orientation="portrait" r:id="rId1"/>
  <rowBreaks count="1" manualBreakCount="1">
    <brk id="84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view="pageBreakPreview" zoomScale="60" zoomScaleNormal="55" workbookViewId="0">
      <selection activeCell="O9" sqref="O9"/>
    </sheetView>
  </sheetViews>
  <sheetFormatPr baseColWidth="10" defaultRowHeight="14.4"/>
  <cols>
    <col min="1" max="1" width="2.109375" customWidth="1"/>
    <col min="2" max="2" width="11.5546875" style="441"/>
    <col min="3" max="3" width="90.109375" style="441" customWidth="1"/>
    <col min="4" max="4" width="11.5546875" style="441"/>
    <col min="5" max="5" width="37.44140625" style="441" customWidth="1"/>
    <col min="6" max="6" width="11.5546875" style="441"/>
    <col min="7" max="7" width="14.109375" style="441" customWidth="1"/>
    <col min="8" max="9" width="11.5546875" style="441"/>
    <col min="10" max="10" width="18.88671875" style="441" customWidth="1"/>
    <col min="11" max="11" width="21.109375" style="441" customWidth="1"/>
    <col min="12" max="12" width="14.5546875" style="441" customWidth="1"/>
    <col min="13" max="13" width="4" customWidth="1"/>
  </cols>
  <sheetData>
    <row r="1" spans="2:12" ht="7.8" customHeight="1" thickBot="1"/>
    <row r="2" spans="2:12" ht="36" customHeight="1" thickBot="1">
      <c r="B2" s="707" t="str">
        <f>+'PPTO. GENERAL'!B4:K4</f>
        <v>INSTALACIÓN  DE SOLUCIONES  ENERGÉTICAS  PARA  BENEFICIAR LAS COMUNIDADES INIDIGENAS DEL RESGUARDO NUSSI PURRU EN   ZONAS  NO INTERCONECTADAS  DEL  MUNICIPIO  DE  JURADO  -  CHOCO</v>
      </c>
      <c r="C2" s="708"/>
      <c r="D2" s="708"/>
      <c r="E2" s="708"/>
      <c r="F2" s="708"/>
      <c r="G2" s="708"/>
      <c r="H2" s="708"/>
      <c r="I2" s="708"/>
      <c r="J2" s="708"/>
      <c r="K2" s="708"/>
      <c r="L2" s="709"/>
    </row>
    <row r="3" spans="2:12" ht="7.8" customHeight="1"/>
    <row r="4" spans="2:12" ht="15.6">
      <c r="B4" s="710" t="s">
        <v>783</v>
      </c>
      <c r="C4" s="710"/>
      <c r="D4" s="710"/>
      <c r="E4" s="710"/>
      <c r="F4" s="710"/>
      <c r="G4" s="710"/>
      <c r="H4" s="710"/>
      <c r="I4" s="710"/>
      <c r="J4" s="710"/>
      <c r="K4" s="710"/>
      <c r="L4" s="710"/>
    </row>
    <row r="5" spans="2:12" ht="7.2" customHeight="1"/>
    <row r="6" spans="2:12" ht="15.6">
      <c r="B6" s="457"/>
      <c r="C6" s="457"/>
      <c r="D6" s="457"/>
      <c r="E6" s="457"/>
      <c r="F6" s="457"/>
      <c r="G6" s="457"/>
      <c r="H6" s="693" t="s">
        <v>782</v>
      </c>
      <c r="I6" s="693"/>
      <c r="J6" s="693"/>
      <c r="K6" s="693"/>
      <c r="L6" s="693"/>
    </row>
    <row r="7" spans="2:12">
      <c r="B7" s="694" t="s">
        <v>759</v>
      </c>
      <c r="C7" s="694"/>
      <c r="D7" s="694"/>
      <c r="E7" s="694"/>
      <c r="F7" s="695" t="s">
        <v>758</v>
      </c>
      <c r="G7" s="695"/>
      <c r="H7" s="445" t="s">
        <v>781</v>
      </c>
      <c r="I7" s="445"/>
      <c r="J7" s="444" t="s">
        <v>780</v>
      </c>
      <c r="K7" s="694" t="s">
        <v>755</v>
      </c>
      <c r="L7" s="694"/>
    </row>
    <row r="8" spans="2:12" ht="22.8" customHeight="1">
      <c r="B8" s="682" t="s">
        <v>779</v>
      </c>
      <c r="C8" s="682"/>
      <c r="D8" s="682"/>
      <c r="E8" s="682"/>
      <c r="F8" s="688" t="s">
        <v>778</v>
      </c>
      <c r="G8" s="688"/>
      <c r="H8" s="683"/>
      <c r="I8" s="683"/>
      <c r="J8" s="443"/>
      <c r="K8" s="701">
        <f>+J8*H8</f>
        <v>0</v>
      </c>
      <c r="L8" s="701"/>
    </row>
    <row r="9" spans="2:12">
      <c r="B9" s="704" t="s">
        <v>777</v>
      </c>
      <c r="C9" s="705"/>
      <c r="D9" s="705"/>
      <c r="E9" s="706"/>
      <c r="F9" s="683" t="s">
        <v>776</v>
      </c>
      <c r="G9" s="683"/>
      <c r="H9" s="683">
        <v>150</v>
      </c>
      <c r="I9" s="683"/>
      <c r="J9" s="443">
        <v>30000</v>
      </c>
      <c r="K9" s="701">
        <f>+J9*H9</f>
        <v>4500000</v>
      </c>
      <c r="L9" s="701"/>
    </row>
    <row r="10" spans="2:12">
      <c r="B10" s="696" t="s">
        <v>775</v>
      </c>
      <c r="C10" s="696"/>
      <c r="D10" s="696"/>
      <c r="E10" s="696"/>
      <c r="F10" s="696"/>
      <c r="G10" s="696"/>
      <c r="H10" s="696"/>
      <c r="I10" s="696"/>
      <c r="J10" s="696"/>
      <c r="K10" s="697">
        <f>SUM(K8:L9)</f>
        <v>4500000</v>
      </c>
      <c r="L10" s="697"/>
    </row>
    <row r="11" spans="2:12">
      <c r="B11" s="698"/>
      <c r="C11" s="698"/>
      <c r="D11" s="698"/>
      <c r="E11" s="698"/>
      <c r="F11" s="698"/>
      <c r="G11" s="698"/>
      <c r="H11" s="446"/>
      <c r="I11" s="446"/>
      <c r="J11" s="454"/>
      <c r="K11" s="698"/>
      <c r="L11" s="698"/>
    </row>
    <row r="12" spans="2:12">
      <c r="B12" s="698"/>
      <c r="C12" s="698"/>
      <c r="D12" s="698"/>
      <c r="E12" s="698"/>
      <c r="F12" s="698"/>
      <c r="G12" s="698"/>
      <c r="H12" s="693" t="s">
        <v>774</v>
      </c>
      <c r="I12" s="693"/>
      <c r="J12" s="693"/>
      <c r="K12" s="693"/>
      <c r="L12" s="693"/>
    </row>
    <row r="13" spans="2:12">
      <c r="B13" s="694" t="s">
        <v>759</v>
      </c>
      <c r="C13" s="694"/>
      <c r="D13" s="694"/>
      <c r="E13" s="694"/>
      <c r="F13" s="695" t="s">
        <v>768</v>
      </c>
      <c r="G13" s="695"/>
      <c r="H13" s="445" t="s">
        <v>757</v>
      </c>
      <c r="I13" s="445"/>
      <c r="J13" s="453" t="s">
        <v>756</v>
      </c>
      <c r="K13" s="694" t="s">
        <v>755</v>
      </c>
      <c r="L13" s="694"/>
    </row>
    <row r="14" spans="2:12">
      <c r="B14" s="682" t="s">
        <v>773</v>
      </c>
      <c r="C14" s="682"/>
      <c r="D14" s="682"/>
      <c r="E14" s="682"/>
      <c r="F14" s="688">
        <v>1</v>
      </c>
      <c r="G14" s="688"/>
      <c r="H14" s="683">
        <v>3</v>
      </c>
      <c r="I14" s="683"/>
      <c r="J14" s="456">
        <v>369000</v>
      </c>
      <c r="K14" s="701">
        <f>+J14*H14*F14</f>
        <v>1107000</v>
      </c>
      <c r="L14" s="701"/>
    </row>
    <row r="15" spans="2:12" ht="61.2" customHeight="1">
      <c r="B15" s="702" t="s">
        <v>772</v>
      </c>
      <c r="C15" s="702"/>
      <c r="D15" s="702"/>
      <c r="E15" s="702"/>
      <c r="F15" s="688">
        <v>2</v>
      </c>
      <c r="G15" s="688"/>
      <c r="H15" s="688">
        <v>4</v>
      </c>
      <c r="I15" s="688"/>
      <c r="J15" s="455">
        <v>300000</v>
      </c>
      <c r="K15" s="703">
        <f>+J15*H15*F15</f>
        <v>2400000</v>
      </c>
      <c r="L15" s="703"/>
    </row>
    <row r="16" spans="2:12">
      <c r="B16" s="696" t="s">
        <v>771</v>
      </c>
      <c r="C16" s="696"/>
      <c r="D16" s="696"/>
      <c r="E16" s="696"/>
      <c r="F16" s="696"/>
      <c r="G16" s="696"/>
      <c r="H16" s="696"/>
      <c r="I16" s="696"/>
      <c r="J16" s="696"/>
      <c r="K16" s="697">
        <f>SUM(K14:L15)</f>
        <v>3507000</v>
      </c>
      <c r="L16" s="697"/>
    </row>
    <row r="17" spans="2:12">
      <c r="B17" s="698"/>
      <c r="C17" s="698"/>
      <c r="D17" s="698"/>
      <c r="E17" s="698"/>
      <c r="F17" s="698"/>
      <c r="G17" s="698"/>
      <c r="H17" s="698"/>
      <c r="I17" s="698"/>
      <c r="J17" s="454"/>
      <c r="K17" s="698"/>
      <c r="L17" s="698"/>
    </row>
    <row r="18" spans="2:12">
      <c r="B18" s="698"/>
      <c r="C18" s="698"/>
      <c r="D18" s="698"/>
      <c r="E18" s="698"/>
      <c r="F18" s="698"/>
      <c r="G18" s="698"/>
      <c r="H18" s="693" t="s">
        <v>770</v>
      </c>
      <c r="I18" s="693"/>
      <c r="J18" s="693"/>
      <c r="K18" s="693"/>
      <c r="L18" s="693"/>
    </row>
    <row r="19" spans="2:12">
      <c r="B19" s="694" t="s">
        <v>759</v>
      </c>
      <c r="C19" s="694"/>
      <c r="D19" s="694"/>
      <c r="E19" s="694"/>
      <c r="F19" s="695" t="s">
        <v>769</v>
      </c>
      <c r="G19" s="695"/>
      <c r="H19" s="699" t="s">
        <v>768</v>
      </c>
      <c r="I19" s="700"/>
      <c r="J19" s="453" t="s">
        <v>756</v>
      </c>
      <c r="K19" s="694" t="s">
        <v>755</v>
      </c>
      <c r="L19" s="694"/>
    </row>
    <row r="20" spans="2:12" ht="25.2" customHeight="1">
      <c r="B20" s="682" t="s">
        <v>767</v>
      </c>
      <c r="C20" s="682"/>
      <c r="D20" s="682"/>
      <c r="E20" s="682"/>
      <c r="F20" s="690">
        <v>0.5</v>
      </c>
      <c r="G20" s="688"/>
      <c r="H20" s="683">
        <v>2</v>
      </c>
      <c r="I20" s="683"/>
      <c r="J20" s="443">
        <v>3000000</v>
      </c>
      <c r="K20" s="689">
        <f>+(J20*H20)*F20</f>
        <v>3000000</v>
      </c>
      <c r="L20" s="689"/>
    </row>
    <row r="21" spans="2:12">
      <c r="B21" s="682" t="s">
        <v>766</v>
      </c>
      <c r="C21" s="682"/>
      <c r="D21" s="682"/>
      <c r="E21" s="682"/>
      <c r="F21" s="690">
        <v>0.875</v>
      </c>
      <c r="G21" s="688"/>
      <c r="H21" s="683">
        <v>2</v>
      </c>
      <c r="I21" s="683"/>
      <c r="J21" s="443">
        <v>2000000</v>
      </c>
      <c r="K21" s="689">
        <f>+(J21*H21)*F21</f>
        <v>3500000</v>
      </c>
      <c r="L21" s="689"/>
    </row>
    <row r="22" spans="2:12">
      <c r="B22" s="682" t="s">
        <v>765</v>
      </c>
      <c r="C22" s="682"/>
      <c r="D22" s="682"/>
      <c r="E22" s="682"/>
      <c r="F22" s="688"/>
      <c r="G22" s="688"/>
      <c r="H22" s="683"/>
      <c r="I22" s="683"/>
      <c r="J22" s="443"/>
      <c r="K22" s="689">
        <f>H22*J22</f>
        <v>0</v>
      </c>
      <c r="L22" s="689"/>
    </row>
    <row r="23" spans="2:12">
      <c r="B23" s="682" t="s">
        <v>764</v>
      </c>
      <c r="C23" s="682"/>
      <c r="D23" s="682"/>
      <c r="E23" s="682"/>
      <c r="F23" s="688"/>
      <c r="G23" s="688"/>
      <c r="H23" s="683"/>
      <c r="I23" s="683"/>
      <c r="J23" s="443"/>
      <c r="K23" s="689">
        <f>H23*J23</f>
        <v>0</v>
      </c>
      <c r="L23" s="689"/>
    </row>
    <row r="24" spans="2:12">
      <c r="B24" s="682" t="s">
        <v>763</v>
      </c>
      <c r="C24" s="682"/>
      <c r="D24" s="682"/>
      <c r="E24" s="682"/>
      <c r="F24" s="688"/>
      <c r="G24" s="688"/>
      <c r="H24" s="683"/>
      <c r="I24" s="683"/>
      <c r="J24" s="443"/>
      <c r="K24" s="689">
        <f>H24*J24</f>
        <v>0</v>
      </c>
      <c r="L24" s="689"/>
    </row>
    <row r="25" spans="2:12" ht="14.4" customHeight="1">
      <c r="B25" s="682" t="s">
        <v>762</v>
      </c>
      <c r="C25" s="682"/>
      <c r="D25" s="682"/>
      <c r="E25" s="682"/>
      <c r="F25" s="690">
        <v>0.375</v>
      </c>
      <c r="G25" s="688"/>
      <c r="H25" s="683">
        <v>2</v>
      </c>
      <c r="I25" s="683"/>
      <c r="J25" s="443">
        <v>2000000</v>
      </c>
      <c r="K25" s="689">
        <f>+(J25*H25)*F25</f>
        <v>1500000</v>
      </c>
      <c r="L25" s="689"/>
    </row>
    <row r="26" spans="2:12">
      <c r="B26" s="691" t="s">
        <v>761</v>
      </c>
      <c r="C26" s="691"/>
      <c r="D26" s="691"/>
      <c r="E26" s="691"/>
      <c r="F26" s="691"/>
      <c r="G26" s="691"/>
      <c r="H26" s="691"/>
      <c r="I26" s="691"/>
      <c r="J26" s="452"/>
      <c r="K26" s="692">
        <f>SUM(K20:L25)</f>
        <v>8000000</v>
      </c>
      <c r="L26" s="692"/>
    </row>
    <row r="27" spans="2:12">
      <c r="B27" s="451"/>
      <c r="C27" s="451"/>
      <c r="D27" s="451"/>
      <c r="E27" s="451"/>
      <c r="F27" s="451"/>
      <c r="G27" s="451"/>
      <c r="H27" s="451"/>
      <c r="I27" s="451"/>
      <c r="J27" s="450"/>
      <c r="K27" s="449"/>
      <c r="L27" s="449"/>
    </row>
    <row r="28" spans="2:12">
      <c r="B28" s="448"/>
      <c r="C28" s="447"/>
      <c r="D28" s="447"/>
      <c r="E28" s="446"/>
      <c r="F28" s="446"/>
      <c r="G28" s="446"/>
      <c r="H28" s="693" t="s">
        <v>760</v>
      </c>
      <c r="I28" s="693"/>
      <c r="J28" s="693"/>
      <c r="K28" s="693"/>
      <c r="L28" s="693"/>
    </row>
    <row r="29" spans="2:12">
      <c r="B29" s="694" t="s">
        <v>759</v>
      </c>
      <c r="C29" s="694"/>
      <c r="D29" s="694"/>
      <c r="E29" s="694"/>
      <c r="F29" s="695" t="s">
        <v>758</v>
      </c>
      <c r="G29" s="695"/>
      <c r="H29" s="445" t="s">
        <v>757</v>
      </c>
      <c r="I29" s="445"/>
      <c r="J29" s="444" t="s">
        <v>756</v>
      </c>
      <c r="K29" s="694" t="s">
        <v>755</v>
      </c>
      <c r="L29" s="694"/>
    </row>
    <row r="30" spans="2:12" ht="49.2" customHeight="1">
      <c r="B30" s="682" t="s">
        <v>754</v>
      </c>
      <c r="C30" s="682"/>
      <c r="D30" s="682"/>
      <c r="E30" s="682"/>
      <c r="F30" s="683" t="s">
        <v>753</v>
      </c>
      <c r="G30" s="683"/>
      <c r="H30" s="683">
        <v>1</v>
      </c>
      <c r="I30" s="683"/>
      <c r="J30" s="443">
        <v>1513930.98</v>
      </c>
      <c r="K30" s="684">
        <f>H30*J30</f>
        <v>1513930.98</v>
      </c>
      <c r="L30" s="684"/>
    </row>
    <row r="32" spans="2:12" ht="15.6">
      <c r="B32" s="685" t="s">
        <v>752</v>
      </c>
      <c r="C32" s="685"/>
      <c r="D32" s="685"/>
      <c r="E32" s="685"/>
      <c r="F32" s="685"/>
      <c r="G32" s="685"/>
      <c r="H32" s="685"/>
      <c r="I32" s="685"/>
      <c r="J32" s="685"/>
      <c r="K32" s="686">
        <f>+K30+K26+K16+K10</f>
        <v>17520930.98</v>
      </c>
      <c r="L32" s="687"/>
    </row>
    <row r="33" spans="1:11">
      <c r="A33" s="441"/>
    </row>
    <row r="34" spans="1:11">
      <c r="A34" s="441"/>
    </row>
    <row r="36" spans="1:11">
      <c r="K36" s="442"/>
    </row>
  </sheetData>
  <mergeCells count="82">
    <mergeCell ref="F8:G8"/>
    <mergeCell ref="H8:I8"/>
    <mergeCell ref="K8:L8"/>
    <mergeCell ref="B2:L2"/>
    <mergeCell ref="B4:L4"/>
    <mergeCell ref="H6:L6"/>
    <mergeCell ref="B7:E7"/>
    <mergeCell ref="F7:G7"/>
    <mergeCell ref="K7:L7"/>
    <mergeCell ref="B8:E8"/>
    <mergeCell ref="B9:E9"/>
    <mergeCell ref="F9:G9"/>
    <mergeCell ref="H9:I9"/>
    <mergeCell ref="K9:L9"/>
    <mergeCell ref="B13:E13"/>
    <mergeCell ref="F13:G13"/>
    <mergeCell ref="K13:L13"/>
    <mergeCell ref="B10:J10"/>
    <mergeCell ref="K10:L10"/>
    <mergeCell ref="B11:E11"/>
    <mergeCell ref="F11:G11"/>
    <mergeCell ref="K11:L11"/>
    <mergeCell ref="B12:E12"/>
    <mergeCell ref="F12:G12"/>
    <mergeCell ref="H12:L12"/>
    <mergeCell ref="B14:E14"/>
    <mergeCell ref="F14:G14"/>
    <mergeCell ref="H14:I14"/>
    <mergeCell ref="K14:L14"/>
    <mergeCell ref="B15:E15"/>
    <mergeCell ref="F15:G15"/>
    <mergeCell ref="H15:I15"/>
    <mergeCell ref="K15:L15"/>
    <mergeCell ref="B18:E18"/>
    <mergeCell ref="F18:G18"/>
    <mergeCell ref="H18:L18"/>
    <mergeCell ref="B19:E19"/>
    <mergeCell ref="F19:G19"/>
    <mergeCell ref="K19:L19"/>
    <mergeCell ref="H19:I19"/>
    <mergeCell ref="B16:J16"/>
    <mergeCell ref="K16:L16"/>
    <mergeCell ref="B17:E17"/>
    <mergeCell ref="F17:G17"/>
    <mergeCell ref="H17:I17"/>
    <mergeCell ref="K17:L17"/>
    <mergeCell ref="B22:E22"/>
    <mergeCell ref="F22:G22"/>
    <mergeCell ref="H22:I22"/>
    <mergeCell ref="K22:L22"/>
    <mergeCell ref="B23:E23"/>
    <mergeCell ref="F23:G23"/>
    <mergeCell ref="H23:I23"/>
    <mergeCell ref="K23:L23"/>
    <mergeCell ref="B20:E20"/>
    <mergeCell ref="F20:G20"/>
    <mergeCell ref="H20:I20"/>
    <mergeCell ref="K20:L20"/>
    <mergeCell ref="B21:E21"/>
    <mergeCell ref="F21:G21"/>
    <mergeCell ref="H21:I21"/>
    <mergeCell ref="K21:L21"/>
    <mergeCell ref="B26:I26"/>
    <mergeCell ref="K26:L26"/>
    <mergeCell ref="H28:L28"/>
    <mergeCell ref="B29:E29"/>
    <mergeCell ref="F29:G29"/>
    <mergeCell ref="K29:L29"/>
    <mergeCell ref="B24:E24"/>
    <mergeCell ref="F24:G24"/>
    <mergeCell ref="H24:I24"/>
    <mergeCell ref="K24:L24"/>
    <mergeCell ref="B25:E25"/>
    <mergeCell ref="F25:G25"/>
    <mergeCell ref="H25:I25"/>
    <mergeCell ref="K25:L25"/>
    <mergeCell ref="B30:E30"/>
    <mergeCell ref="F30:G30"/>
    <mergeCell ref="H30:I30"/>
    <mergeCell ref="K30:L30"/>
    <mergeCell ref="B32:J32"/>
    <mergeCell ref="K32:L32"/>
  </mergeCells>
  <pageMargins left="0.7" right="0.7" top="0.75" bottom="0.75" header="0.3" footer="0.3"/>
  <pageSetup scale="4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9"/>
  <sheetViews>
    <sheetView view="pageBreakPreview" zoomScale="40" zoomScaleNormal="25" zoomScaleSheetLayoutView="40" workbookViewId="0">
      <selection activeCell="O9" sqref="O9"/>
    </sheetView>
  </sheetViews>
  <sheetFormatPr baseColWidth="10" defaultColWidth="11.44140625" defaultRowHeight="13.8"/>
  <cols>
    <col min="1" max="1" width="1.44140625" style="89" customWidth="1"/>
    <col min="2" max="2" width="5.88671875" style="89" bestFit="1" customWidth="1"/>
    <col min="3" max="3" width="90.109375" style="89" customWidth="1"/>
    <col min="4" max="4" width="30.21875" style="89" customWidth="1"/>
    <col min="5" max="5" width="20.5546875" style="89" customWidth="1"/>
    <col min="6" max="6" width="21.88671875" style="89" customWidth="1"/>
    <col min="7" max="13" width="24.33203125" style="89" customWidth="1"/>
    <col min="14" max="14" width="21.88671875" style="89" customWidth="1"/>
    <col min="15" max="15" width="28.33203125" style="89" customWidth="1"/>
    <col min="16" max="16" width="34.88671875" style="89" bestFit="1" customWidth="1"/>
    <col min="17" max="16384" width="11.44140625" style="89"/>
  </cols>
  <sheetData>
    <row r="1" spans="2:16" ht="6.75" customHeight="1">
      <c r="B1" s="479" t="s">
        <v>143</v>
      </c>
      <c r="C1" s="479"/>
      <c r="D1" s="479"/>
      <c r="E1" s="479"/>
      <c r="F1" s="479"/>
      <c r="G1" s="479"/>
      <c r="H1" s="479"/>
      <c r="I1" s="479"/>
      <c r="J1" s="480"/>
      <c r="K1" s="480"/>
      <c r="L1" s="480"/>
      <c r="M1" s="480"/>
      <c r="N1" s="480"/>
    </row>
    <row r="2" spans="2:16" ht="20.7" customHeight="1">
      <c r="B2" s="479"/>
      <c r="C2" s="479"/>
      <c r="D2" s="479"/>
      <c r="E2" s="479"/>
      <c r="F2" s="479"/>
      <c r="G2" s="479"/>
      <c r="H2" s="479"/>
      <c r="I2" s="479"/>
      <c r="J2" s="480"/>
      <c r="K2" s="480"/>
      <c r="L2" s="480"/>
      <c r="M2" s="480"/>
      <c r="N2" s="480"/>
    </row>
    <row r="3" spans="2:16" ht="45.6" customHeight="1">
      <c r="B3" s="513" t="s">
        <v>795</v>
      </c>
      <c r="C3" s="513"/>
      <c r="D3" s="513"/>
      <c r="E3" s="513"/>
      <c r="F3" s="513"/>
      <c r="G3" s="513"/>
      <c r="H3" s="513"/>
      <c r="I3" s="513"/>
      <c r="J3" s="514"/>
      <c r="K3" s="514"/>
      <c r="L3" s="514"/>
      <c r="M3" s="514"/>
      <c r="N3" s="514"/>
    </row>
    <row r="4" spans="2:16" ht="17.399999999999999">
      <c r="B4" s="481" t="s">
        <v>360</v>
      </c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</row>
    <row r="5" spans="2:16" ht="16.2" thickBot="1">
      <c r="B5" s="126"/>
      <c r="C5" s="487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8"/>
    </row>
    <row r="6" spans="2:16" s="90" customFormat="1" ht="51.75" customHeight="1" thickBot="1">
      <c r="B6" s="96" t="s">
        <v>1</v>
      </c>
      <c r="C6" s="297" t="s">
        <v>2</v>
      </c>
      <c r="D6" s="96" t="s">
        <v>118</v>
      </c>
      <c r="E6" s="97" t="s">
        <v>352</v>
      </c>
      <c r="F6" s="97" t="s">
        <v>353</v>
      </c>
      <c r="G6" s="97" t="s">
        <v>354</v>
      </c>
      <c r="H6" s="97" t="s">
        <v>355</v>
      </c>
      <c r="I6" s="97" t="s">
        <v>356</v>
      </c>
      <c r="J6" s="97" t="s">
        <v>357</v>
      </c>
      <c r="K6" s="97" t="s">
        <v>746</v>
      </c>
      <c r="L6" s="97" t="s">
        <v>747</v>
      </c>
      <c r="M6" s="97" t="s">
        <v>748</v>
      </c>
      <c r="N6" s="97" t="s">
        <v>749</v>
      </c>
    </row>
    <row r="7" spans="2:16" s="90" customFormat="1" ht="66" customHeight="1">
      <c r="B7" s="295">
        <v>1</v>
      </c>
      <c r="C7" s="296" t="s">
        <v>358</v>
      </c>
      <c r="D7" s="286"/>
      <c r="E7" s="711" t="s">
        <v>374</v>
      </c>
      <c r="F7" s="712"/>
      <c r="G7" s="351"/>
      <c r="H7" s="351"/>
      <c r="I7" s="351"/>
      <c r="J7" s="351"/>
      <c r="K7" s="351"/>
      <c r="L7" s="199"/>
      <c r="M7" s="199"/>
      <c r="N7" s="199"/>
    </row>
    <row r="8" spans="2:16" s="91" customFormat="1" ht="54.6" customHeight="1">
      <c r="B8" s="288">
        <v>2</v>
      </c>
      <c r="C8" s="289" t="s">
        <v>264</v>
      </c>
      <c r="D8" s="287">
        <f>'PPTO. GENERAL'!K8</f>
        <v>831364291.4227519</v>
      </c>
      <c r="E8" s="288"/>
      <c r="F8" s="354"/>
      <c r="G8" s="354"/>
      <c r="H8" s="361">
        <f>D8/6</f>
        <v>138560715.23712531</v>
      </c>
      <c r="I8" s="361">
        <f>+H8</f>
        <v>138560715.23712531</v>
      </c>
      <c r="J8" s="361">
        <f t="shared" ref="J8:M8" si="0">+I8</f>
        <v>138560715.23712531</v>
      </c>
      <c r="K8" s="361">
        <f t="shared" si="0"/>
        <v>138560715.23712531</v>
      </c>
      <c r="L8" s="294">
        <f t="shared" si="0"/>
        <v>138560715.23712531</v>
      </c>
      <c r="M8" s="294">
        <f t="shared" si="0"/>
        <v>138560715.23712531</v>
      </c>
      <c r="N8" s="124"/>
      <c r="O8" s="190"/>
      <c r="P8" s="195"/>
    </row>
    <row r="9" spans="2:16" s="91" customFormat="1" ht="55.2" customHeight="1">
      <c r="B9" s="288">
        <v>3</v>
      </c>
      <c r="C9" s="289" t="s">
        <v>265</v>
      </c>
      <c r="D9" s="287">
        <f>'PPTO. GENERAL'!K9</f>
        <v>1014790997.0835041</v>
      </c>
      <c r="E9" s="288"/>
      <c r="F9" s="354"/>
      <c r="G9" s="354"/>
      <c r="H9" s="361">
        <f t="shared" ref="H9:H17" si="1">D9/6</f>
        <v>169131832.84725067</v>
      </c>
      <c r="I9" s="361">
        <f t="shared" ref="I9:M17" si="2">+H9</f>
        <v>169131832.84725067</v>
      </c>
      <c r="J9" s="361">
        <f t="shared" si="2"/>
        <v>169131832.84725067</v>
      </c>
      <c r="K9" s="361">
        <f t="shared" si="2"/>
        <v>169131832.84725067</v>
      </c>
      <c r="L9" s="294">
        <f t="shared" si="2"/>
        <v>169131832.84725067</v>
      </c>
      <c r="M9" s="294">
        <f t="shared" si="2"/>
        <v>169131832.84725067</v>
      </c>
      <c r="N9" s="124"/>
      <c r="O9" s="190"/>
      <c r="P9" s="195"/>
    </row>
    <row r="10" spans="2:16" ht="41.4" customHeight="1">
      <c r="B10" s="288">
        <v>4</v>
      </c>
      <c r="C10" s="289" t="s">
        <v>266</v>
      </c>
      <c r="D10" s="287">
        <f>'PPTO. GENERAL'!K10</f>
        <v>204287718.28644741</v>
      </c>
      <c r="E10" s="288"/>
      <c r="F10" s="354"/>
      <c r="G10" s="354"/>
      <c r="H10" s="361">
        <f t="shared" si="1"/>
        <v>34047953.047741234</v>
      </c>
      <c r="I10" s="361">
        <f t="shared" si="2"/>
        <v>34047953.047741234</v>
      </c>
      <c r="J10" s="361">
        <f t="shared" si="2"/>
        <v>34047953.047741234</v>
      </c>
      <c r="K10" s="361">
        <f t="shared" si="2"/>
        <v>34047953.047741234</v>
      </c>
      <c r="L10" s="294">
        <f t="shared" si="2"/>
        <v>34047953.047741234</v>
      </c>
      <c r="M10" s="294">
        <f t="shared" si="2"/>
        <v>34047953.047741234</v>
      </c>
      <c r="N10" s="124"/>
      <c r="O10" s="190"/>
      <c r="P10" s="195"/>
    </row>
    <row r="11" spans="2:16" ht="42" customHeight="1">
      <c r="B11" s="288">
        <v>5</v>
      </c>
      <c r="C11" s="289" t="s">
        <v>267</v>
      </c>
      <c r="D11" s="287">
        <f>'PPTO. GENERAL'!K11</f>
        <v>340023327.14992118</v>
      </c>
      <c r="E11" s="288"/>
      <c r="F11" s="354"/>
      <c r="G11" s="354"/>
      <c r="H11" s="361">
        <f t="shared" si="1"/>
        <v>56670554.524986863</v>
      </c>
      <c r="I11" s="361">
        <f t="shared" si="2"/>
        <v>56670554.524986863</v>
      </c>
      <c r="J11" s="361">
        <f t="shared" si="2"/>
        <v>56670554.524986863</v>
      </c>
      <c r="K11" s="361">
        <f t="shared" si="2"/>
        <v>56670554.524986863</v>
      </c>
      <c r="L11" s="294">
        <f t="shared" si="2"/>
        <v>56670554.524986863</v>
      </c>
      <c r="M11" s="294">
        <f t="shared" si="2"/>
        <v>56670554.524986863</v>
      </c>
      <c r="N11" s="124"/>
      <c r="O11" s="190"/>
      <c r="P11" s="195"/>
    </row>
    <row r="12" spans="2:16" ht="57.6" customHeight="1">
      <c r="B12" s="288">
        <v>6</v>
      </c>
      <c r="C12" s="289" t="s">
        <v>268</v>
      </c>
      <c r="D12" s="287">
        <f>'PPTO. GENERAL'!K12</f>
        <v>688698098.65601945</v>
      </c>
      <c r="E12" s="288"/>
      <c r="F12" s="354"/>
      <c r="G12" s="354"/>
      <c r="H12" s="361">
        <f t="shared" si="1"/>
        <v>114783016.44266991</v>
      </c>
      <c r="I12" s="361">
        <f t="shared" si="2"/>
        <v>114783016.44266991</v>
      </c>
      <c r="J12" s="361">
        <f t="shared" si="2"/>
        <v>114783016.44266991</v>
      </c>
      <c r="K12" s="361">
        <f t="shared" si="2"/>
        <v>114783016.44266991</v>
      </c>
      <c r="L12" s="294">
        <f t="shared" si="2"/>
        <v>114783016.44266991</v>
      </c>
      <c r="M12" s="294">
        <f t="shared" si="2"/>
        <v>114783016.44266991</v>
      </c>
      <c r="N12" s="124"/>
      <c r="O12" s="190"/>
      <c r="P12" s="195"/>
    </row>
    <row r="13" spans="2:16" ht="39.6" customHeight="1">
      <c r="B13" s="288">
        <v>7</v>
      </c>
      <c r="C13" s="289" t="s">
        <v>269</v>
      </c>
      <c r="D13" s="287">
        <f>'PPTO. GENERAL'!K13</f>
        <v>502710950.83743906</v>
      </c>
      <c r="E13" s="288"/>
      <c r="F13" s="354"/>
      <c r="G13" s="354"/>
      <c r="H13" s="361">
        <f t="shared" si="1"/>
        <v>83785158.472906515</v>
      </c>
      <c r="I13" s="361">
        <f t="shared" si="2"/>
        <v>83785158.472906515</v>
      </c>
      <c r="J13" s="361">
        <f t="shared" si="2"/>
        <v>83785158.472906515</v>
      </c>
      <c r="K13" s="361">
        <f t="shared" si="2"/>
        <v>83785158.472906515</v>
      </c>
      <c r="L13" s="294">
        <f t="shared" si="2"/>
        <v>83785158.472906515</v>
      </c>
      <c r="M13" s="294">
        <f t="shared" si="2"/>
        <v>83785158.472906515</v>
      </c>
      <c r="N13" s="124"/>
      <c r="O13" s="190"/>
      <c r="P13" s="195"/>
    </row>
    <row r="14" spans="2:16" ht="27" customHeight="1">
      <c r="B14" s="288">
        <v>8</v>
      </c>
      <c r="C14" s="289" t="s">
        <v>270</v>
      </c>
      <c r="D14" s="287">
        <f>'PPTO. GENERAL'!K14</f>
        <v>161550466.54456985</v>
      </c>
      <c r="E14" s="288"/>
      <c r="F14" s="354"/>
      <c r="G14" s="354"/>
      <c r="H14" s="361">
        <f t="shared" si="1"/>
        <v>26925077.757428307</v>
      </c>
      <c r="I14" s="361">
        <f t="shared" si="2"/>
        <v>26925077.757428307</v>
      </c>
      <c r="J14" s="361">
        <f t="shared" si="2"/>
        <v>26925077.757428307</v>
      </c>
      <c r="K14" s="361">
        <f t="shared" si="2"/>
        <v>26925077.757428307</v>
      </c>
      <c r="L14" s="294">
        <f t="shared" si="2"/>
        <v>26925077.757428307</v>
      </c>
      <c r="M14" s="294">
        <f t="shared" si="2"/>
        <v>26925077.757428307</v>
      </c>
      <c r="N14" s="124"/>
      <c r="O14" s="190"/>
      <c r="P14" s="195"/>
    </row>
    <row r="15" spans="2:16" ht="55.2" customHeight="1">
      <c r="B15" s="288">
        <v>9</v>
      </c>
      <c r="C15" s="289" t="s">
        <v>271</v>
      </c>
      <c r="D15" s="287">
        <f>'PPTO. GENERAL'!K15</f>
        <v>742671646.09236228</v>
      </c>
      <c r="E15" s="288"/>
      <c r="F15" s="354"/>
      <c r="G15" s="354"/>
      <c r="H15" s="361">
        <f t="shared" si="1"/>
        <v>123778607.68206038</v>
      </c>
      <c r="I15" s="361">
        <f t="shared" si="2"/>
        <v>123778607.68206038</v>
      </c>
      <c r="J15" s="361">
        <f t="shared" si="2"/>
        <v>123778607.68206038</v>
      </c>
      <c r="K15" s="361">
        <f t="shared" si="2"/>
        <v>123778607.68206038</v>
      </c>
      <c r="L15" s="294">
        <f t="shared" si="2"/>
        <v>123778607.68206038</v>
      </c>
      <c r="M15" s="294">
        <f t="shared" si="2"/>
        <v>123778607.68206038</v>
      </c>
      <c r="N15" s="124"/>
      <c r="O15" s="190"/>
      <c r="P15" s="195"/>
    </row>
    <row r="16" spans="2:16" ht="43.2" customHeight="1">
      <c r="B16" s="288">
        <v>10</v>
      </c>
      <c r="C16" s="289" t="s">
        <v>272</v>
      </c>
      <c r="D16" s="287">
        <f>'PPTO. GENERAL'!K16</f>
        <v>134103641.326561</v>
      </c>
      <c r="E16" s="288"/>
      <c r="F16" s="357"/>
      <c r="G16" s="357"/>
      <c r="H16" s="361">
        <f t="shared" si="1"/>
        <v>22350606.887760166</v>
      </c>
      <c r="I16" s="361">
        <f t="shared" si="2"/>
        <v>22350606.887760166</v>
      </c>
      <c r="J16" s="361">
        <f t="shared" si="2"/>
        <v>22350606.887760166</v>
      </c>
      <c r="K16" s="361">
        <f t="shared" si="2"/>
        <v>22350606.887760166</v>
      </c>
      <c r="L16" s="294">
        <f t="shared" si="2"/>
        <v>22350606.887760166</v>
      </c>
      <c r="M16" s="294">
        <f t="shared" si="2"/>
        <v>22350606.887760166</v>
      </c>
      <c r="N16" s="124"/>
      <c r="O16" s="190"/>
      <c r="P16" s="195"/>
    </row>
    <row r="17" spans="1:16" ht="44.4" customHeight="1">
      <c r="A17" s="94"/>
      <c r="B17" s="288">
        <v>11</v>
      </c>
      <c r="C17" s="289" t="s">
        <v>273</v>
      </c>
      <c r="D17" s="287">
        <f>'PPTO. GENERAL'!K17</f>
        <v>287601832.43751347</v>
      </c>
      <c r="E17" s="288"/>
      <c r="F17" s="354"/>
      <c r="G17" s="354"/>
      <c r="H17" s="361">
        <f t="shared" si="1"/>
        <v>47933638.739585578</v>
      </c>
      <c r="I17" s="361">
        <f t="shared" si="2"/>
        <v>47933638.739585578</v>
      </c>
      <c r="J17" s="361">
        <f t="shared" si="2"/>
        <v>47933638.739585578</v>
      </c>
      <c r="K17" s="361">
        <f t="shared" si="2"/>
        <v>47933638.739585578</v>
      </c>
      <c r="L17" s="294">
        <f t="shared" si="2"/>
        <v>47933638.739585578</v>
      </c>
      <c r="M17" s="294">
        <f t="shared" si="2"/>
        <v>47933638.739585578</v>
      </c>
      <c r="N17" s="124"/>
      <c r="O17" s="190"/>
      <c r="P17" s="195"/>
    </row>
    <row r="18" spans="1:16" ht="31.95" customHeight="1">
      <c r="A18" s="94"/>
      <c r="B18" s="288">
        <v>12</v>
      </c>
      <c r="C18" s="289" t="s">
        <v>274</v>
      </c>
      <c r="D18" s="287">
        <f>'PPTO. GENERAL'!K18</f>
        <v>5525050.39865625</v>
      </c>
      <c r="E18" s="288"/>
      <c r="F18" s="124"/>
      <c r="G18" s="294">
        <f>D18</f>
        <v>5525050.39865625</v>
      </c>
      <c r="H18" s="124"/>
      <c r="I18" s="124"/>
      <c r="J18" s="124"/>
      <c r="K18" s="423"/>
      <c r="L18" s="124"/>
      <c r="M18" s="124"/>
      <c r="N18" s="124"/>
      <c r="O18" s="190"/>
      <c r="P18" s="195"/>
    </row>
    <row r="19" spans="1:16" ht="22.2" customHeight="1">
      <c r="B19" s="288">
        <v>13</v>
      </c>
      <c r="C19" s="290" t="s">
        <v>8</v>
      </c>
      <c r="D19" s="291">
        <f>'PPTO. GENERAL'!K23</f>
        <v>905378972.32711077</v>
      </c>
      <c r="E19" s="290"/>
      <c r="F19" s="290"/>
      <c r="G19" s="299">
        <f>D19/8</f>
        <v>113172371.54088885</v>
      </c>
      <c r="H19" s="299">
        <f>G19</f>
        <v>113172371.54088885</v>
      </c>
      <c r="I19" s="299">
        <f>H19</f>
        <v>113172371.54088885</v>
      </c>
      <c r="J19" s="344">
        <f t="shared" ref="J19:N19" si="3">I19</f>
        <v>113172371.54088885</v>
      </c>
      <c r="K19" s="424">
        <f t="shared" si="3"/>
        <v>113172371.54088885</v>
      </c>
      <c r="L19" s="299">
        <f t="shared" si="3"/>
        <v>113172371.54088885</v>
      </c>
      <c r="M19" s="299">
        <f t="shared" si="3"/>
        <v>113172371.54088885</v>
      </c>
      <c r="N19" s="299">
        <f t="shared" si="3"/>
        <v>113172371.54088885</v>
      </c>
      <c r="O19" s="190"/>
      <c r="P19" s="195"/>
    </row>
    <row r="20" spans="1:16" ht="22.2" customHeight="1">
      <c r="B20" s="288">
        <v>14</v>
      </c>
      <c r="C20" s="290" t="s">
        <v>9</v>
      </c>
      <c r="D20" s="291">
        <f>'PPTO. GENERAL'!K24</f>
        <v>178678466.68000001</v>
      </c>
      <c r="E20" s="290"/>
      <c r="F20" s="290"/>
      <c r="G20" s="299">
        <f>D20/8</f>
        <v>22334808.335000001</v>
      </c>
      <c r="H20" s="300">
        <f>G20</f>
        <v>22334808.335000001</v>
      </c>
      <c r="I20" s="300">
        <f>H20</f>
        <v>22334808.335000001</v>
      </c>
      <c r="J20" s="300">
        <f t="shared" ref="J20:N21" si="4">I20</f>
        <v>22334808.335000001</v>
      </c>
      <c r="K20" s="425">
        <f t="shared" si="4"/>
        <v>22334808.335000001</v>
      </c>
      <c r="L20" s="300">
        <f t="shared" si="4"/>
        <v>22334808.335000001</v>
      </c>
      <c r="M20" s="300">
        <f t="shared" si="4"/>
        <v>22334808.335000001</v>
      </c>
      <c r="N20" s="300">
        <f t="shared" si="4"/>
        <v>22334808.335000001</v>
      </c>
      <c r="O20" s="190"/>
      <c r="P20" s="195"/>
    </row>
    <row r="21" spans="1:16" ht="22.2" customHeight="1">
      <c r="B21" s="288">
        <v>15</v>
      </c>
      <c r="C21" s="290" t="s">
        <v>372</v>
      </c>
      <c r="D21" s="291">
        <f>'PPTO. GENERAL'!K30</f>
        <v>90720000</v>
      </c>
      <c r="E21" s="290"/>
      <c r="F21" s="290"/>
      <c r="G21" s="299">
        <f>D21/8</f>
        <v>11340000</v>
      </c>
      <c r="H21" s="300">
        <f t="shared" ref="H21:I21" si="5">G21</f>
        <v>11340000</v>
      </c>
      <c r="I21" s="300">
        <f t="shared" si="5"/>
        <v>11340000</v>
      </c>
      <c r="J21" s="300">
        <f t="shared" si="4"/>
        <v>11340000</v>
      </c>
      <c r="K21" s="425">
        <f t="shared" si="4"/>
        <v>11340000</v>
      </c>
      <c r="L21" s="300">
        <f t="shared" si="4"/>
        <v>11340000</v>
      </c>
      <c r="M21" s="300">
        <f>L21</f>
        <v>11340000</v>
      </c>
      <c r="N21" s="300">
        <f>M21</f>
        <v>11340000</v>
      </c>
      <c r="O21" s="190"/>
      <c r="P21" s="195"/>
    </row>
    <row r="22" spans="1:16" ht="26.4" customHeight="1">
      <c r="B22" s="288">
        <v>16</v>
      </c>
      <c r="C22" s="290" t="s">
        <v>180</v>
      </c>
      <c r="D22" s="291">
        <f>'PPTO. GENERAL'!K31</f>
        <v>25002833.333333332</v>
      </c>
      <c r="E22" s="290"/>
      <c r="F22" s="290"/>
      <c r="G22" s="298"/>
      <c r="H22" s="292"/>
      <c r="J22" s="349"/>
      <c r="K22" s="426"/>
      <c r="M22" s="300">
        <f>D22</f>
        <v>25002833.333333332</v>
      </c>
      <c r="N22" s="293"/>
      <c r="O22" s="190"/>
      <c r="P22" s="195"/>
    </row>
    <row r="23" spans="1:16" ht="26.4" customHeight="1">
      <c r="B23" s="288">
        <v>17</v>
      </c>
      <c r="C23" s="290" t="s">
        <v>751</v>
      </c>
      <c r="D23" s="291">
        <f>+'PPTO. GENERAL'!K29</f>
        <v>17520930.98</v>
      </c>
      <c r="E23" s="290"/>
      <c r="F23" s="290"/>
      <c r="G23" s="299">
        <f>D23/7</f>
        <v>2502990.14</v>
      </c>
      <c r="H23" s="299">
        <f>+G23</f>
        <v>2502990.14</v>
      </c>
      <c r="I23" s="299">
        <f t="shared" ref="I23:M23" si="6">+H23</f>
        <v>2502990.14</v>
      </c>
      <c r="J23" s="299">
        <f t="shared" si="6"/>
        <v>2502990.14</v>
      </c>
      <c r="K23" s="299">
        <f t="shared" si="6"/>
        <v>2502990.14</v>
      </c>
      <c r="L23" s="299">
        <f t="shared" si="6"/>
        <v>2502990.14</v>
      </c>
      <c r="M23" s="299">
        <f t="shared" si="6"/>
        <v>2502990.14</v>
      </c>
      <c r="N23" s="293"/>
      <c r="O23" s="190"/>
      <c r="P23" s="195"/>
    </row>
    <row r="24" spans="1:16" ht="31.95" customHeight="1">
      <c r="A24" s="94"/>
      <c r="B24" s="288">
        <v>18</v>
      </c>
      <c r="C24" s="289" t="s">
        <v>359</v>
      </c>
      <c r="D24" s="287"/>
      <c r="E24" s="288"/>
      <c r="F24" s="124"/>
      <c r="G24" s="124"/>
      <c r="H24" s="124"/>
      <c r="I24" s="124"/>
      <c r="J24" s="124"/>
      <c r="K24" s="423"/>
      <c r="L24" s="124"/>
      <c r="M24" s="124"/>
      <c r="N24" s="475"/>
      <c r="O24" s="190"/>
      <c r="P24" s="195"/>
    </row>
    <row r="25" spans="1:16">
      <c r="K25" s="426"/>
      <c r="O25" s="190"/>
      <c r="P25" s="195"/>
    </row>
    <row r="26" spans="1:16" ht="17.399999999999999">
      <c r="C26" s="100" t="s">
        <v>130</v>
      </c>
      <c r="D26" s="301">
        <f>SUM(D7:D23)</f>
        <v>6130629223.5561895</v>
      </c>
      <c r="K26" s="426"/>
      <c r="P26" s="195"/>
    </row>
    <row r="27" spans="1:16" ht="17.399999999999999">
      <c r="D27" s="301"/>
      <c r="K27" s="426"/>
      <c r="P27" s="195"/>
    </row>
    <row r="28" spans="1:16">
      <c r="C28" s="94" t="s">
        <v>220</v>
      </c>
      <c r="K28" s="426"/>
    </row>
    <row r="29" spans="1:16">
      <c r="K29" s="426"/>
    </row>
    <row r="30" spans="1:16">
      <c r="K30" s="426"/>
    </row>
    <row r="31" spans="1:16" ht="14.4">
      <c r="C31" s="155"/>
      <c r="K31" s="426"/>
    </row>
    <row r="32" spans="1:16" ht="14.4">
      <c r="C32" s="155"/>
      <c r="K32" s="426"/>
    </row>
    <row r="33" spans="3:3" ht="14.4">
      <c r="C33" s="155"/>
    </row>
    <row r="34" spans="3:3" ht="14.4">
      <c r="C34" s="156"/>
    </row>
    <row r="35" spans="3:3">
      <c r="C35" s="89" t="s">
        <v>221</v>
      </c>
    </row>
    <row r="36" spans="3:3">
      <c r="C36" s="89" t="s">
        <v>222</v>
      </c>
    </row>
    <row r="38" spans="3:3">
      <c r="C38" s="89" t="s">
        <v>223</v>
      </c>
    </row>
    <row r="39" spans="3:3">
      <c r="C39" s="89" t="s">
        <v>224</v>
      </c>
    </row>
  </sheetData>
  <mergeCells count="5">
    <mergeCell ref="B1:N2"/>
    <mergeCell ref="B3:N3"/>
    <mergeCell ref="B4:N4"/>
    <mergeCell ref="C5:N5"/>
    <mergeCell ref="E7:F7"/>
  </mergeCells>
  <phoneticPr fontId="15" type="noConversion"/>
  <printOptions horizontalCentered="1"/>
  <pageMargins left="0.28999999999999998" right="0.23622047244094491" top="0.74803149606299213" bottom="0.74803149606299213" header="0.31496062992125984" footer="0.31496062992125984"/>
  <pageSetup paperSize="12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16</vt:i4>
      </vt:variant>
    </vt:vector>
  </HeadingPairs>
  <TitlesOfParts>
    <vt:vector size="30" baseType="lpstr">
      <vt:lpstr>Hoja1</vt:lpstr>
      <vt:lpstr>PPTO. GENERAL</vt:lpstr>
      <vt:lpstr>APU</vt:lpstr>
      <vt:lpstr>AIU</vt:lpstr>
      <vt:lpstr>INTERVENTORÍA</vt:lpstr>
      <vt:lpstr>APOYO SUPERVISIÓN</vt:lpstr>
      <vt:lpstr>CAPACITACIÓN</vt:lpstr>
      <vt:lpstr>INSUMOS</vt:lpstr>
      <vt:lpstr>TRANSPORTE</vt:lpstr>
      <vt:lpstr>FM</vt:lpstr>
      <vt:lpstr>FP</vt:lpstr>
      <vt:lpstr>CANTIDADES</vt:lpstr>
      <vt:lpstr>PLAN DE MANEJO AMBIENTAL</vt:lpstr>
      <vt:lpstr>CRONOGRAMA</vt:lpstr>
      <vt:lpstr>AIU!Área_de_impresión</vt:lpstr>
      <vt:lpstr>'APOYO SUPERVISIÓN'!Área_de_impresión</vt:lpstr>
      <vt:lpstr>APU!Área_de_impresión</vt:lpstr>
      <vt:lpstr>CANTIDADES!Área_de_impresión</vt:lpstr>
      <vt:lpstr>CAPACITACIÓN!Área_de_impresión</vt:lpstr>
      <vt:lpstr>CRONOGRAMA!Área_de_impresión</vt:lpstr>
      <vt:lpstr>FP!Área_de_impresión</vt:lpstr>
      <vt:lpstr>INSUMOS!Área_de_impresión</vt:lpstr>
      <vt:lpstr>INTERVENTORÍA!Área_de_impresión</vt:lpstr>
      <vt:lpstr>'PLAN DE MANEJO AMBIENTAL'!Área_de_impresión</vt:lpstr>
      <vt:lpstr>'PPTO. GENERAL'!Área_de_impresión</vt:lpstr>
      <vt:lpstr>AIU!Títulos_a_imprimir</vt:lpstr>
      <vt:lpstr>'APOYO SUPERVISIÓN'!Títulos_a_imprimir</vt:lpstr>
      <vt:lpstr>APU!Títulos_a_imprimir</vt:lpstr>
      <vt:lpstr>CAPACITACIÓN!Títulos_a_imprimir</vt:lpstr>
      <vt:lpstr>INTERVENTORÍA!Títulos_a_imprimir</vt:lpstr>
    </vt:vector>
  </TitlesOfParts>
  <Company>InKulpado666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Heiner Herrera</dc:creator>
  <cp:lastModifiedBy>SAMSUNG</cp:lastModifiedBy>
  <cp:lastPrinted>2024-06-20T00:16:15Z</cp:lastPrinted>
  <dcterms:created xsi:type="dcterms:W3CDTF">2018-04-07T13:51:23Z</dcterms:created>
  <dcterms:modified xsi:type="dcterms:W3CDTF">2024-06-20T00:21:02Z</dcterms:modified>
</cp:coreProperties>
</file>